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style1.xml" ContentType="application/vnd.ms-office.chartstyle+xml"/>
  <Override PartName="/xl/charts/colors1.xml" ContentType="application/vnd.ms-office.chartcolorstyle+xml"/>
  <Override PartName="/xl/charts/chart29.xml" ContentType="application/vnd.openxmlformats-officedocument.drawingml.chart+xml"/>
  <Override PartName="/xl/charts/style2.xml" ContentType="application/vnd.ms-office.chartstyle+xml"/>
  <Override PartName="/xl/charts/colors2.xml" ContentType="application/vnd.ms-office.chartcolorstyle+xml"/>
  <Override PartName="/xl/charts/chart30.xml" ContentType="application/vnd.openxmlformats-officedocument.drawingml.chart+xml"/>
  <Override PartName="/xl/charts/style3.xml" ContentType="application/vnd.ms-office.chartstyle+xml"/>
  <Override PartName="/xl/charts/colors3.xml" ContentType="application/vnd.ms-office.chartcolorstyle+xml"/>
  <Override PartName="/xl/charts/chart31.xml" ContentType="application/vnd.openxmlformats-officedocument.drawingml.chart+xml"/>
  <Override PartName="/xl/charts/style4.xml" ContentType="application/vnd.ms-office.chartstyle+xml"/>
  <Override PartName="/xl/charts/colors4.xml" ContentType="application/vnd.ms-office.chartcolorstyle+xml"/>
  <Override PartName="/xl/charts/chart32.xml" ContentType="application/vnd.openxmlformats-officedocument.drawingml.chart+xml"/>
  <Override PartName="/xl/charts/style5.xml" ContentType="application/vnd.ms-office.chartstyle+xml"/>
  <Override PartName="/xl/charts/colors5.xml" ContentType="application/vnd.ms-office.chartcolorstyle+xml"/>
  <Override PartName="/xl/charts/chart33.xml" ContentType="application/vnd.openxmlformats-officedocument.drawingml.chart+xml"/>
  <Override PartName="/xl/charts/style6.xml" ContentType="application/vnd.ms-office.chartstyle+xml"/>
  <Override PartName="/xl/charts/colors6.xml" ContentType="application/vnd.ms-office.chartcolorstyle+xml"/>
  <Override PartName="/xl/charts/chart34.xml" ContentType="application/vnd.openxmlformats-officedocument.drawingml.chart+xml"/>
  <Override PartName="/xl/charts/style7.xml" ContentType="application/vnd.ms-office.chartstyle+xml"/>
  <Override PartName="/xl/charts/colors7.xml" ContentType="application/vnd.ms-office.chartcolorstyle+xml"/>
  <Override PartName="/xl/charts/chart35.xml" ContentType="application/vnd.openxmlformats-officedocument.drawingml.chart+xml"/>
  <Override PartName="/xl/charts/style8.xml" ContentType="application/vnd.ms-office.chartstyle+xml"/>
  <Override PartName="/xl/charts/colors8.xml" ContentType="application/vnd.ms-office.chartcolorstyle+xml"/>
  <Override PartName="/xl/charts/chart36.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charts/chart37.xml" ContentType="application/vnd.openxmlformats-officedocument.drawingml.chart+xml"/>
  <Override PartName="/xl/charts/style10.xml" ContentType="application/vnd.ms-office.chartstyle+xml"/>
  <Override PartName="/xl/charts/colors10.xml" ContentType="application/vnd.ms-office.chartcolorstyle+xml"/>
  <Override PartName="/xl/charts/chart38.xml" ContentType="application/vnd.openxmlformats-officedocument.drawingml.chart+xml"/>
  <Override PartName="/xl/charts/style11.xml" ContentType="application/vnd.ms-office.chartstyle+xml"/>
  <Override PartName="/xl/charts/colors11.xml" ContentType="application/vnd.ms-office.chartcolorstyle+xml"/>
  <Override PartName="/xl/charts/chart39.xml" ContentType="application/vnd.openxmlformats-officedocument.drawingml.chart+xml"/>
  <Override PartName="/xl/charts/style12.xml" ContentType="application/vnd.ms-office.chartstyle+xml"/>
  <Override PartName="/xl/charts/colors12.xml" ContentType="application/vnd.ms-office.chartcolorstyle+xml"/>
  <Override PartName="/xl/charts/chart40.xml" ContentType="application/vnd.openxmlformats-officedocument.drawingml.chart+xml"/>
  <Override PartName="/xl/charts/style13.xml" ContentType="application/vnd.ms-office.chartstyle+xml"/>
  <Override PartName="/xl/charts/colors13.xml" ContentType="application/vnd.ms-office.chartcolorstyle+xml"/>
  <Override PartName="/xl/charts/chart41.xml" ContentType="application/vnd.openxmlformats-officedocument.drawingml.chart+xml"/>
  <Override PartName="/xl/charts/style14.xml" ContentType="application/vnd.ms-office.chartstyle+xml"/>
  <Override PartName="/xl/charts/colors14.xml" ContentType="application/vnd.ms-office.chartcolorstyle+xml"/>
  <Override PartName="/xl/charts/chart42.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2.xml" ContentType="application/vnd.openxmlformats-officedocument.themeOverride+xml"/>
  <Override PartName="/xl/charts/chart43.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3.xml" ContentType="application/vnd.openxmlformats-officedocument.themeOverride+xml"/>
  <Override PartName="/xl/charts/chart44.xml" ContentType="application/vnd.openxmlformats-officedocument.drawingml.chart+xml"/>
  <Override PartName="/xl/charts/style17.xml" ContentType="application/vnd.ms-office.chartstyle+xml"/>
  <Override PartName="/xl/charts/colors17.xml" ContentType="application/vnd.ms-office.chartcolorstyle+xml"/>
  <Override PartName="/xl/charts/chart45.xml" ContentType="application/vnd.openxmlformats-officedocument.drawingml.chart+xml"/>
  <Override PartName="/xl/charts/style18.xml" ContentType="application/vnd.ms-office.chartstyle+xml"/>
  <Override PartName="/xl/charts/colors18.xml" ContentType="application/vnd.ms-office.chartcolorstyle+xml"/>
  <Override PartName="/xl/charts/chart46.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ogdanoffc\Desktop\Cold Hardiness Model\Bud Hardiness Variety Data - 2018 work\Bud Hardiness Model for Chardonnay\"/>
    </mc:Choice>
  </mc:AlternateContent>
  <bookViews>
    <workbookView xWindow="240" yWindow="165" windowWidth="14025" windowHeight="13665" activeTab="1"/>
  </bookViews>
  <sheets>
    <sheet name="Hardiness Tables 2012-18" sheetId="2" r:id="rId1"/>
    <sheet name="Chardonnay Predicted LTE (3)" sheetId="14" r:id="rId2"/>
    <sheet name="Charts" sheetId="15" r:id="rId3"/>
    <sheet name="Sheet1" sheetId="16" r:id="rId4"/>
    <sheet name="Sheet2" sheetId="17" r:id="rId5"/>
  </sheets>
  <calcPr calcId="162913"/>
</workbook>
</file>

<file path=xl/calcChain.xml><?xml version="1.0" encoding="utf-8"?>
<calcChain xmlns="http://schemas.openxmlformats.org/spreadsheetml/2006/main">
  <c r="CI166" i="14" l="1"/>
  <c r="CJ105" i="14"/>
  <c r="CI105" i="14"/>
  <c r="CJ26" i="14" l="1"/>
  <c r="CE104" i="14"/>
  <c r="CD104" i="14"/>
  <c r="CI104" i="14" s="1"/>
  <c r="CE26" i="14"/>
  <c r="CD26" i="14"/>
  <c r="HB65" i="14"/>
  <c r="HB66" i="14" s="1"/>
  <c r="HB67" i="14" s="1"/>
  <c r="HB68" i="14" s="1"/>
  <c r="HB69" i="14" s="1"/>
  <c r="HB70" i="14" s="1"/>
  <c r="HB71" i="14" s="1"/>
  <c r="HB72" i="14" s="1"/>
  <c r="HB73" i="14" s="1"/>
  <c r="HB74" i="14" s="1"/>
  <c r="HB75" i="14" s="1"/>
  <c r="HB76" i="14" s="1"/>
  <c r="HB77" i="14" s="1"/>
  <c r="HB78" i="14" s="1"/>
  <c r="HB79" i="14" s="1"/>
  <c r="HB80" i="14" s="1"/>
  <c r="HB81" i="14" s="1"/>
  <c r="HB82" i="14" s="1"/>
  <c r="HB83" i="14" s="1"/>
  <c r="HB84" i="14" s="1"/>
  <c r="HB85" i="14" s="1"/>
  <c r="HB86" i="14" s="1"/>
  <c r="HB87" i="14" s="1"/>
  <c r="HB88" i="14" s="1"/>
  <c r="HB89" i="14" s="1"/>
  <c r="HB90" i="14" s="1"/>
  <c r="HB91" i="14" s="1"/>
  <c r="HB92" i="14" s="1"/>
  <c r="HB93" i="14" s="1"/>
  <c r="HB94" i="14" s="1"/>
  <c r="HB95" i="14" s="1"/>
  <c r="HB96" i="14" s="1"/>
  <c r="HB97" i="14" s="1"/>
  <c r="HB98" i="14" s="1"/>
  <c r="HB99" i="14" s="1"/>
  <c r="HB100" i="14" s="1"/>
  <c r="HB101" i="14" s="1"/>
  <c r="GG65" i="14"/>
  <c r="GG66" i="14" s="1"/>
  <c r="GG67" i="14" s="1"/>
  <c r="GG68" i="14" s="1"/>
  <c r="GG69" i="14" s="1"/>
  <c r="GG70" i="14" s="1"/>
  <c r="GG71" i="14" s="1"/>
  <c r="GG72" i="14" s="1"/>
  <c r="GG73" i="14" s="1"/>
  <c r="GG74" i="14" s="1"/>
  <c r="GG75" i="14" s="1"/>
  <c r="GG76" i="14" s="1"/>
  <c r="GG77" i="14" s="1"/>
  <c r="GG78" i="14" s="1"/>
  <c r="GG79" i="14" s="1"/>
  <c r="GG80" i="14" s="1"/>
  <c r="GG81" i="14" s="1"/>
  <c r="GG82" i="14" s="1"/>
  <c r="GG83" i="14" s="1"/>
  <c r="GG84" i="14" s="1"/>
  <c r="GG85" i="14" s="1"/>
  <c r="GG86" i="14" s="1"/>
  <c r="GG87" i="14" s="1"/>
  <c r="GG88" i="14" s="1"/>
  <c r="GG89" i="14" s="1"/>
  <c r="GG90" i="14" s="1"/>
  <c r="GG91" i="14" s="1"/>
  <c r="GG92" i="14" s="1"/>
  <c r="GG93" i="14" s="1"/>
  <c r="GG94" i="14" s="1"/>
  <c r="GG95" i="14" s="1"/>
  <c r="GG96" i="14" s="1"/>
  <c r="GG97" i="14" s="1"/>
  <c r="GG98" i="14" s="1"/>
  <c r="GG99" i="14" s="1"/>
  <c r="GG100" i="14" s="1"/>
  <c r="GG101" i="14" s="1"/>
  <c r="GG102" i="14" s="1"/>
  <c r="GG103" i="14" s="1"/>
  <c r="FL65" i="14"/>
  <c r="FL66" i="14" s="1"/>
  <c r="FL67" i="14" s="1"/>
  <c r="FL68" i="14" s="1"/>
  <c r="FL69" i="14" s="1"/>
  <c r="FL70" i="14" s="1"/>
  <c r="FL71" i="14" s="1"/>
  <c r="FL72" i="14" s="1"/>
  <c r="FL73" i="14" s="1"/>
  <c r="FL74" i="14" s="1"/>
  <c r="FL75" i="14" s="1"/>
  <c r="FL76" i="14" s="1"/>
  <c r="FL77" i="14" s="1"/>
  <c r="FL78" i="14" s="1"/>
  <c r="FL79" i="14" s="1"/>
  <c r="FL80" i="14" s="1"/>
  <c r="FL81" i="14" s="1"/>
  <c r="FL82" i="14" s="1"/>
  <c r="FL83" i="14" s="1"/>
  <c r="FL84" i="14" s="1"/>
  <c r="FL85" i="14" s="1"/>
  <c r="FL86" i="14" s="1"/>
  <c r="FL87" i="14" s="1"/>
  <c r="FL88" i="14" s="1"/>
  <c r="FL89" i="14" s="1"/>
  <c r="FL90" i="14" s="1"/>
  <c r="FL91" i="14" s="1"/>
  <c r="FL92" i="14" s="1"/>
  <c r="FL93" i="14" s="1"/>
  <c r="FL94" i="14" s="1"/>
  <c r="FL95" i="14" s="1"/>
  <c r="FL96" i="14" s="1"/>
  <c r="FL97" i="14" s="1"/>
  <c r="FL98" i="14" s="1"/>
  <c r="FL99" i="14" s="1"/>
  <c r="FL100" i="14" s="1"/>
  <c r="FL101" i="14" s="1"/>
  <c r="FL102" i="14" s="1"/>
  <c r="FL103" i="14" s="1"/>
  <c r="EQ65" i="14"/>
  <c r="EQ66" i="14" s="1"/>
  <c r="EQ67" i="14" s="1"/>
  <c r="EQ68" i="14" s="1"/>
  <c r="EQ69" i="14" s="1"/>
  <c r="EQ70" i="14" s="1"/>
  <c r="EQ71" i="14" s="1"/>
  <c r="EQ72" i="14" s="1"/>
  <c r="EQ73" i="14" s="1"/>
  <c r="EQ74" i="14" s="1"/>
  <c r="EQ75" i="14" s="1"/>
  <c r="EQ76" i="14" s="1"/>
  <c r="EQ77" i="14" s="1"/>
  <c r="EQ78" i="14" s="1"/>
  <c r="EQ79" i="14" s="1"/>
  <c r="EQ80" i="14" s="1"/>
  <c r="EQ81" i="14" s="1"/>
  <c r="EQ82" i="14" s="1"/>
  <c r="EQ83" i="14" s="1"/>
  <c r="EQ84" i="14" s="1"/>
  <c r="EQ85" i="14" s="1"/>
  <c r="EQ86" i="14" s="1"/>
  <c r="EQ87" i="14" s="1"/>
  <c r="EQ88" i="14" s="1"/>
  <c r="EQ89" i="14" s="1"/>
  <c r="EQ90" i="14" s="1"/>
  <c r="EQ91" i="14" s="1"/>
  <c r="EQ92" i="14" s="1"/>
  <c r="EQ93" i="14" s="1"/>
  <c r="EQ94" i="14" s="1"/>
  <c r="EQ95" i="14" s="1"/>
  <c r="EQ96" i="14" s="1"/>
  <c r="EQ97" i="14" s="1"/>
  <c r="EQ98" i="14" s="1"/>
  <c r="EQ99" i="14" s="1"/>
  <c r="EQ100" i="14" s="1"/>
  <c r="EQ101" i="14" s="1"/>
  <c r="EQ102" i="14" s="1"/>
  <c r="EQ103" i="14" s="1"/>
  <c r="DV65" i="14"/>
  <c r="DV66" i="14" s="1"/>
  <c r="DV67" i="14" s="1"/>
  <c r="DV68" i="14" s="1"/>
  <c r="DV69" i="14" s="1"/>
  <c r="DV70" i="14" s="1"/>
  <c r="DV71" i="14" s="1"/>
  <c r="DV72" i="14" s="1"/>
  <c r="DV73" i="14" s="1"/>
  <c r="DV74" i="14" s="1"/>
  <c r="DV75" i="14" s="1"/>
  <c r="DV76" i="14" s="1"/>
  <c r="DV77" i="14" s="1"/>
  <c r="DV78" i="14" s="1"/>
  <c r="DV79" i="14" s="1"/>
  <c r="DV80" i="14" s="1"/>
  <c r="DV81" i="14" s="1"/>
  <c r="DV82" i="14" s="1"/>
  <c r="DV83" i="14" s="1"/>
  <c r="DV84" i="14" s="1"/>
  <c r="DV85" i="14" s="1"/>
  <c r="DV86" i="14" s="1"/>
  <c r="DV87" i="14" s="1"/>
  <c r="DV88" i="14" s="1"/>
  <c r="DV89" i="14" s="1"/>
  <c r="DV90" i="14" s="1"/>
  <c r="DV91" i="14" s="1"/>
  <c r="DV92" i="14" s="1"/>
  <c r="DV93" i="14" s="1"/>
  <c r="DV94" i="14" s="1"/>
  <c r="DV95" i="14" s="1"/>
  <c r="DV96" i="14" s="1"/>
  <c r="DV97" i="14" s="1"/>
  <c r="DV98" i="14" s="1"/>
  <c r="DV99" i="14" s="1"/>
  <c r="DV100" i="14" s="1"/>
  <c r="DV101" i="14" s="1"/>
  <c r="DV102" i="14" s="1"/>
  <c r="DV103" i="14" s="1"/>
  <c r="DA65" i="14"/>
  <c r="DA66" i="14" s="1"/>
  <c r="DA67" i="14" s="1"/>
  <c r="DA68" i="14" s="1"/>
  <c r="DA69" i="14" s="1"/>
  <c r="DA70" i="14" s="1"/>
  <c r="DA71" i="14" s="1"/>
  <c r="DA72" i="14" s="1"/>
  <c r="DA73" i="14" s="1"/>
  <c r="DA74" i="14" s="1"/>
  <c r="DA75" i="14" s="1"/>
  <c r="DA76" i="14" s="1"/>
  <c r="DA77" i="14" s="1"/>
  <c r="DA78" i="14" s="1"/>
  <c r="DA79" i="14" s="1"/>
  <c r="DA80" i="14" s="1"/>
  <c r="DA81" i="14" s="1"/>
  <c r="DA82" i="14" s="1"/>
  <c r="DA83" i="14" s="1"/>
  <c r="DA84" i="14" s="1"/>
  <c r="DA85" i="14" s="1"/>
  <c r="DA86" i="14" s="1"/>
  <c r="DA87" i="14" s="1"/>
  <c r="DA88" i="14" s="1"/>
  <c r="DA89" i="14" s="1"/>
  <c r="DA90" i="14" s="1"/>
  <c r="DA91" i="14" s="1"/>
  <c r="DA92" i="14" s="1"/>
  <c r="DA93" i="14" s="1"/>
  <c r="DA94" i="14" s="1"/>
  <c r="DA95" i="14" s="1"/>
  <c r="DA96" i="14" s="1"/>
  <c r="DA97" i="14" s="1"/>
  <c r="DA98" i="14" s="1"/>
  <c r="DA99" i="14" s="1"/>
  <c r="DA100" i="14" s="1"/>
  <c r="DA101" i="14" s="1"/>
  <c r="DA102" i="14" s="1"/>
  <c r="DA103" i="14" s="1"/>
  <c r="CF65" i="14"/>
  <c r="CF66" i="14" s="1"/>
  <c r="CF67" i="14" s="1"/>
  <c r="CF68" i="14" s="1"/>
  <c r="CF69" i="14" s="1"/>
  <c r="CF70" i="14" s="1"/>
  <c r="CF71" i="14" s="1"/>
  <c r="CF72" i="14" s="1"/>
  <c r="CF73" i="14" s="1"/>
  <c r="CF74" i="14" s="1"/>
  <c r="CF75" i="14" s="1"/>
  <c r="CF76" i="14" s="1"/>
  <c r="CF77" i="14" s="1"/>
  <c r="CF78" i="14" s="1"/>
  <c r="CF79" i="14" s="1"/>
  <c r="CF80" i="14" s="1"/>
  <c r="CF81" i="14" s="1"/>
  <c r="CF82" i="14" s="1"/>
  <c r="CF83" i="14" s="1"/>
  <c r="CF84" i="14" s="1"/>
  <c r="CF85" i="14" s="1"/>
  <c r="CF86" i="14" s="1"/>
  <c r="CF87" i="14" s="1"/>
  <c r="CF88" i="14" s="1"/>
  <c r="CF89" i="14" s="1"/>
  <c r="CF90" i="14" s="1"/>
  <c r="CF91" i="14" s="1"/>
  <c r="CF92" i="14" s="1"/>
  <c r="CF93" i="14" s="1"/>
  <c r="CF94" i="14" s="1"/>
  <c r="CF95" i="14" s="1"/>
  <c r="CF96" i="14" s="1"/>
  <c r="CF97" i="14" s="1"/>
  <c r="CF98" i="14" s="1"/>
  <c r="CF99" i="14" s="1"/>
  <c r="CF100" i="14" s="1"/>
  <c r="CF101" i="14" s="1"/>
  <c r="CF102" i="14" s="1"/>
  <c r="CF103" i="14" s="1"/>
  <c r="CI26" i="14" l="1"/>
  <c r="HB102" i="14"/>
  <c r="HB103" i="14" s="1"/>
  <c r="EO220" i="14"/>
  <c r="HA133" i="14" l="1"/>
  <c r="GZ133" i="14"/>
  <c r="HE133" i="14" s="1"/>
  <c r="HA132" i="14"/>
  <c r="GZ132" i="14"/>
  <c r="HE132" i="14" s="1"/>
  <c r="HA131" i="14"/>
  <c r="GZ131" i="14"/>
  <c r="HE131" i="14" s="1"/>
  <c r="HA130" i="14"/>
  <c r="GZ130" i="14"/>
  <c r="HE130" i="14" s="1"/>
  <c r="HA129" i="14"/>
  <c r="GZ129" i="14"/>
  <c r="HE129" i="14" s="1"/>
  <c r="HA128" i="14"/>
  <c r="GZ128" i="14"/>
  <c r="HE128" i="14" s="1"/>
  <c r="HA127" i="14"/>
  <c r="GZ127" i="14"/>
  <c r="HE127" i="14" s="1"/>
  <c r="HA126" i="14"/>
  <c r="GZ126" i="14"/>
  <c r="HE126" i="14" s="1"/>
  <c r="HA125" i="14"/>
  <c r="GZ125" i="14"/>
  <c r="HE125" i="14" s="1"/>
  <c r="HA124" i="14"/>
  <c r="GZ124" i="14"/>
  <c r="HE124" i="14" s="1"/>
  <c r="HA123" i="14"/>
  <c r="GZ123" i="14"/>
  <c r="HE123" i="14" s="1"/>
  <c r="HA122" i="14"/>
  <c r="GZ122" i="14"/>
  <c r="HE122" i="14" s="1"/>
  <c r="HA121" i="14"/>
  <c r="GZ121" i="14"/>
  <c r="HE121" i="14" s="1"/>
  <c r="HA120" i="14"/>
  <c r="GZ120" i="14"/>
  <c r="HE120" i="14" s="1"/>
  <c r="HA119" i="14"/>
  <c r="GZ119" i="14"/>
  <c r="HE119" i="14" s="1"/>
  <c r="HA118" i="14"/>
  <c r="GZ118" i="14"/>
  <c r="HE118" i="14" s="1"/>
  <c r="HA117" i="14"/>
  <c r="GZ117" i="14"/>
  <c r="HE117" i="14" s="1"/>
  <c r="HA116" i="14"/>
  <c r="GZ116" i="14"/>
  <c r="HE116" i="14" s="1"/>
  <c r="HA115" i="14"/>
  <c r="GZ115" i="14"/>
  <c r="HE115" i="14" s="1"/>
  <c r="HA114" i="14"/>
  <c r="GZ114" i="14"/>
  <c r="HE114" i="14" s="1"/>
  <c r="HA113" i="14"/>
  <c r="GZ113" i="14"/>
  <c r="HE113" i="14" s="1"/>
  <c r="HA112" i="14"/>
  <c r="GZ112" i="14"/>
  <c r="HE112" i="14" s="1"/>
  <c r="HA111" i="14"/>
  <c r="GZ111" i="14"/>
  <c r="HE111" i="14" s="1"/>
  <c r="HA110" i="14"/>
  <c r="GZ110" i="14"/>
  <c r="HE110" i="14" s="1"/>
  <c r="HA109" i="14"/>
  <c r="GZ109" i="14"/>
  <c r="HE109" i="14" s="1"/>
  <c r="HA108" i="14"/>
  <c r="GZ108" i="14"/>
  <c r="HE108" i="14" s="1"/>
  <c r="HA107" i="14"/>
  <c r="GZ107" i="14"/>
  <c r="HE107" i="14" s="1"/>
  <c r="HA106" i="14"/>
  <c r="GZ106" i="14"/>
  <c r="HE106" i="14" s="1"/>
  <c r="HA105" i="14"/>
  <c r="GZ105" i="14"/>
  <c r="HE105" i="14" s="1"/>
  <c r="HA104" i="14"/>
  <c r="GZ104" i="14"/>
  <c r="HE104" i="14" s="1"/>
  <c r="GF133" i="14"/>
  <c r="GE133" i="14"/>
  <c r="GJ133" i="14" s="1"/>
  <c r="GF132" i="14"/>
  <c r="GE132" i="14"/>
  <c r="GJ132" i="14" s="1"/>
  <c r="GF131" i="14"/>
  <c r="GE131" i="14"/>
  <c r="GJ131" i="14" s="1"/>
  <c r="GF130" i="14"/>
  <c r="GE130" i="14"/>
  <c r="GJ130" i="14" s="1"/>
  <c r="GF129" i="14"/>
  <c r="GE129" i="14"/>
  <c r="GJ129" i="14" s="1"/>
  <c r="GF128" i="14"/>
  <c r="GE128" i="14"/>
  <c r="GJ128" i="14" s="1"/>
  <c r="GF127" i="14"/>
  <c r="GE127" i="14"/>
  <c r="GJ127" i="14" s="1"/>
  <c r="GF126" i="14"/>
  <c r="GE126" i="14"/>
  <c r="GJ126" i="14" s="1"/>
  <c r="GF125" i="14"/>
  <c r="GE125" i="14"/>
  <c r="GF124" i="14"/>
  <c r="GE124" i="14"/>
  <c r="GJ124" i="14" s="1"/>
  <c r="GF123" i="14"/>
  <c r="GE123" i="14"/>
  <c r="GF122" i="14"/>
  <c r="GE122" i="14"/>
  <c r="GJ122" i="14" s="1"/>
  <c r="GF121" i="14"/>
  <c r="GE121" i="14"/>
  <c r="GF120" i="14"/>
  <c r="GE120" i="14"/>
  <c r="GJ120" i="14" s="1"/>
  <c r="GF119" i="14"/>
  <c r="GE119" i="14"/>
  <c r="GF118" i="14"/>
  <c r="GE118" i="14"/>
  <c r="GJ118" i="14" s="1"/>
  <c r="GF117" i="14"/>
  <c r="GE117" i="14"/>
  <c r="GF116" i="14"/>
  <c r="GE116" i="14"/>
  <c r="GJ116" i="14" s="1"/>
  <c r="GF115" i="14"/>
  <c r="GE115" i="14"/>
  <c r="GF114" i="14"/>
  <c r="GE114" i="14"/>
  <c r="GJ114" i="14" s="1"/>
  <c r="GF113" i="14"/>
  <c r="GE113" i="14"/>
  <c r="GF112" i="14"/>
  <c r="GE112" i="14"/>
  <c r="GJ112" i="14" s="1"/>
  <c r="GF111" i="14"/>
  <c r="GE111" i="14"/>
  <c r="GF110" i="14"/>
  <c r="GE110" i="14"/>
  <c r="GJ110" i="14" s="1"/>
  <c r="GF109" i="14"/>
  <c r="GE109" i="14"/>
  <c r="GF108" i="14"/>
  <c r="GE108" i="14"/>
  <c r="GJ108" i="14" s="1"/>
  <c r="GF107" i="14"/>
  <c r="GE107" i="14"/>
  <c r="GF106" i="14"/>
  <c r="GE106" i="14"/>
  <c r="GJ106" i="14" s="1"/>
  <c r="GF105" i="14"/>
  <c r="GE105" i="14"/>
  <c r="GF104" i="14"/>
  <c r="GE104" i="14"/>
  <c r="GJ104" i="14" s="1"/>
  <c r="FK133" i="14"/>
  <c r="FJ133" i="14"/>
  <c r="FK132" i="14"/>
  <c r="FJ132" i="14"/>
  <c r="FO132" i="14" s="1"/>
  <c r="FK131" i="14"/>
  <c r="FJ131" i="14"/>
  <c r="FK130" i="14"/>
  <c r="FJ130" i="14"/>
  <c r="FO130" i="14" s="1"/>
  <c r="FK129" i="14"/>
  <c r="FJ129" i="14"/>
  <c r="FK128" i="14"/>
  <c r="FJ128" i="14"/>
  <c r="FO128" i="14" s="1"/>
  <c r="FK127" i="14"/>
  <c r="FJ127" i="14"/>
  <c r="FK126" i="14"/>
  <c r="FJ126" i="14"/>
  <c r="FO126" i="14" s="1"/>
  <c r="FK125" i="14"/>
  <c r="FJ125" i="14"/>
  <c r="FK124" i="14"/>
  <c r="FJ124" i="14"/>
  <c r="FO124" i="14" s="1"/>
  <c r="FK123" i="14"/>
  <c r="FJ123" i="14"/>
  <c r="FK122" i="14"/>
  <c r="FJ122" i="14"/>
  <c r="FO122" i="14" s="1"/>
  <c r="FK121" i="14"/>
  <c r="FJ121" i="14"/>
  <c r="FK120" i="14"/>
  <c r="FJ120" i="14"/>
  <c r="FO120" i="14" s="1"/>
  <c r="FK119" i="14"/>
  <c r="FJ119" i="14"/>
  <c r="FK118" i="14"/>
  <c r="FJ118" i="14"/>
  <c r="FO118" i="14" s="1"/>
  <c r="FK117" i="14"/>
  <c r="FJ117" i="14"/>
  <c r="FK116" i="14"/>
  <c r="FJ116" i="14"/>
  <c r="FO116" i="14" s="1"/>
  <c r="FK115" i="14"/>
  <c r="FJ115" i="14"/>
  <c r="FK114" i="14"/>
  <c r="FJ114" i="14"/>
  <c r="FO114" i="14" s="1"/>
  <c r="FK113" i="14"/>
  <c r="FJ113" i="14"/>
  <c r="FK112" i="14"/>
  <c r="FJ112" i="14"/>
  <c r="FO112" i="14" s="1"/>
  <c r="FK111" i="14"/>
  <c r="FJ111" i="14"/>
  <c r="FK110" i="14"/>
  <c r="FJ110" i="14"/>
  <c r="FO110" i="14" s="1"/>
  <c r="FK109" i="14"/>
  <c r="FJ109" i="14"/>
  <c r="FK108" i="14"/>
  <c r="FJ108" i="14"/>
  <c r="FO108" i="14" s="1"/>
  <c r="FK107" i="14"/>
  <c r="FJ107" i="14"/>
  <c r="FK106" i="14"/>
  <c r="FJ106" i="14"/>
  <c r="FO106" i="14" s="1"/>
  <c r="FK105" i="14"/>
  <c r="FJ105" i="14"/>
  <c r="FK104" i="14"/>
  <c r="FJ104" i="14"/>
  <c r="FO104" i="14" s="1"/>
  <c r="EP133" i="14"/>
  <c r="EO133" i="14"/>
  <c r="EP132" i="14"/>
  <c r="EO132" i="14"/>
  <c r="ET132" i="14" s="1"/>
  <c r="EP131" i="14"/>
  <c r="EO131" i="14"/>
  <c r="EP130" i="14"/>
  <c r="EO130" i="14"/>
  <c r="ET130" i="14" s="1"/>
  <c r="EP129" i="14"/>
  <c r="EO129" i="14"/>
  <c r="EP128" i="14"/>
  <c r="EO128" i="14"/>
  <c r="ET128" i="14" s="1"/>
  <c r="EP127" i="14"/>
  <c r="EO127" i="14"/>
  <c r="EP126" i="14"/>
  <c r="EO126" i="14"/>
  <c r="ET126" i="14" s="1"/>
  <c r="EP125" i="14"/>
  <c r="EO125" i="14"/>
  <c r="EP124" i="14"/>
  <c r="EO124" i="14"/>
  <c r="ET124" i="14" s="1"/>
  <c r="EP123" i="14"/>
  <c r="EO123" i="14"/>
  <c r="EP122" i="14"/>
  <c r="EO122" i="14"/>
  <c r="ET122" i="14" s="1"/>
  <c r="EP121" i="14"/>
  <c r="EO121" i="14"/>
  <c r="EP120" i="14"/>
  <c r="EO120" i="14"/>
  <c r="ET120" i="14" s="1"/>
  <c r="EP119" i="14"/>
  <c r="EO119" i="14"/>
  <c r="EP118" i="14"/>
  <c r="EO118" i="14"/>
  <c r="ET118" i="14" s="1"/>
  <c r="EP117" i="14"/>
  <c r="EO117" i="14"/>
  <c r="EP116" i="14"/>
  <c r="EO116" i="14"/>
  <c r="ET116" i="14" s="1"/>
  <c r="EP115" i="14"/>
  <c r="EO115" i="14"/>
  <c r="EP114" i="14"/>
  <c r="EO114" i="14"/>
  <c r="ET114" i="14" s="1"/>
  <c r="EP113" i="14"/>
  <c r="EO113" i="14"/>
  <c r="EP112" i="14"/>
  <c r="EO112" i="14"/>
  <c r="ET112" i="14" s="1"/>
  <c r="EP111" i="14"/>
  <c r="EO111" i="14"/>
  <c r="EP110" i="14"/>
  <c r="EO110" i="14"/>
  <c r="ET110" i="14" s="1"/>
  <c r="EP109" i="14"/>
  <c r="EO109" i="14"/>
  <c r="EP108" i="14"/>
  <c r="EO108" i="14"/>
  <c r="ET108" i="14" s="1"/>
  <c r="EP107" i="14"/>
  <c r="EO107" i="14"/>
  <c r="EP106" i="14"/>
  <c r="EO106" i="14"/>
  <c r="ET106" i="14" s="1"/>
  <c r="EP105" i="14"/>
  <c r="EO105" i="14"/>
  <c r="EP104" i="14"/>
  <c r="EO104" i="14"/>
  <c r="ET104" i="14" s="1"/>
  <c r="DU133" i="14"/>
  <c r="DT133" i="14"/>
  <c r="DU132" i="14"/>
  <c r="DT132" i="14"/>
  <c r="DY132" i="14" s="1"/>
  <c r="DU131" i="14"/>
  <c r="DT131" i="14"/>
  <c r="DU130" i="14"/>
  <c r="DT130" i="14"/>
  <c r="DY130" i="14" s="1"/>
  <c r="DU129" i="14"/>
  <c r="DT129" i="14"/>
  <c r="DU128" i="14"/>
  <c r="DT128" i="14"/>
  <c r="DY128" i="14" s="1"/>
  <c r="DU127" i="14"/>
  <c r="DT127" i="14"/>
  <c r="DU126" i="14"/>
  <c r="DT126" i="14"/>
  <c r="DY126" i="14" s="1"/>
  <c r="DU125" i="14"/>
  <c r="DT125" i="14"/>
  <c r="DU124" i="14"/>
  <c r="DT124" i="14"/>
  <c r="DY124" i="14" s="1"/>
  <c r="DU123" i="14"/>
  <c r="DT123" i="14"/>
  <c r="DU122" i="14"/>
  <c r="DT122" i="14"/>
  <c r="DY122" i="14" s="1"/>
  <c r="DU121" i="14"/>
  <c r="DT121" i="14"/>
  <c r="DU120" i="14"/>
  <c r="DT120" i="14"/>
  <c r="DY120" i="14" s="1"/>
  <c r="DU119" i="14"/>
  <c r="DT119" i="14"/>
  <c r="DU118" i="14"/>
  <c r="DT118" i="14"/>
  <c r="DY118" i="14" s="1"/>
  <c r="DU117" i="14"/>
  <c r="DT117" i="14"/>
  <c r="DU116" i="14"/>
  <c r="DT116" i="14"/>
  <c r="DY116" i="14" s="1"/>
  <c r="DU115" i="14"/>
  <c r="DT115" i="14"/>
  <c r="DU114" i="14"/>
  <c r="DT114" i="14"/>
  <c r="DY114" i="14" s="1"/>
  <c r="DU113" i="14"/>
  <c r="DT113" i="14"/>
  <c r="DU112" i="14"/>
  <c r="DT112" i="14"/>
  <c r="DY112" i="14" s="1"/>
  <c r="DU111" i="14"/>
  <c r="DT111" i="14"/>
  <c r="DU110" i="14"/>
  <c r="DT110" i="14"/>
  <c r="DY110" i="14" s="1"/>
  <c r="DU109" i="14"/>
  <c r="DT109" i="14"/>
  <c r="DU108" i="14"/>
  <c r="DT108" i="14"/>
  <c r="DY108" i="14" s="1"/>
  <c r="DU107" i="14"/>
  <c r="DT107" i="14"/>
  <c r="DU106" i="14"/>
  <c r="DT106" i="14"/>
  <c r="DY106" i="14" s="1"/>
  <c r="DU105" i="14"/>
  <c r="DT105" i="14"/>
  <c r="DU104" i="14"/>
  <c r="DT104" i="14"/>
  <c r="DY104" i="14" s="1"/>
  <c r="CZ133" i="14"/>
  <c r="CY133" i="14"/>
  <c r="CZ132" i="14"/>
  <c r="CY132" i="14"/>
  <c r="DD132" i="14" s="1"/>
  <c r="CZ131" i="14"/>
  <c r="CY131" i="14"/>
  <c r="CZ130" i="14"/>
  <c r="CY130" i="14"/>
  <c r="DD130" i="14" s="1"/>
  <c r="CZ129" i="14"/>
  <c r="CY129" i="14"/>
  <c r="CZ128" i="14"/>
  <c r="CY128" i="14"/>
  <c r="DD128" i="14" s="1"/>
  <c r="CZ127" i="14"/>
  <c r="CY127" i="14"/>
  <c r="CZ126" i="14"/>
  <c r="CY126" i="14"/>
  <c r="DD126" i="14" s="1"/>
  <c r="CZ125" i="14"/>
  <c r="CY125" i="14"/>
  <c r="CZ124" i="14"/>
  <c r="CY124" i="14"/>
  <c r="DD124" i="14" s="1"/>
  <c r="CZ123" i="14"/>
  <c r="CY123" i="14"/>
  <c r="CZ122" i="14"/>
  <c r="CY122" i="14"/>
  <c r="DD122" i="14" s="1"/>
  <c r="CZ121" i="14"/>
  <c r="CY121" i="14"/>
  <c r="CZ120" i="14"/>
  <c r="CY120" i="14"/>
  <c r="DD120" i="14" s="1"/>
  <c r="CZ119" i="14"/>
  <c r="CY119" i="14"/>
  <c r="CZ118" i="14"/>
  <c r="CY118" i="14"/>
  <c r="DD118" i="14" s="1"/>
  <c r="CZ117" i="14"/>
  <c r="CY117" i="14"/>
  <c r="CZ116" i="14"/>
  <c r="CY116" i="14"/>
  <c r="DD116" i="14" s="1"/>
  <c r="CZ115" i="14"/>
  <c r="CY115" i="14"/>
  <c r="CZ114" i="14"/>
  <c r="CY114" i="14"/>
  <c r="DD114" i="14" s="1"/>
  <c r="CZ113" i="14"/>
  <c r="CY113" i="14"/>
  <c r="CZ112" i="14"/>
  <c r="CY112" i="14"/>
  <c r="DD112" i="14" s="1"/>
  <c r="CZ111" i="14"/>
  <c r="CY111" i="14"/>
  <c r="CZ110" i="14"/>
  <c r="CY110" i="14"/>
  <c r="DD110" i="14" s="1"/>
  <c r="CZ109" i="14"/>
  <c r="CY109" i="14"/>
  <c r="CZ108" i="14"/>
  <c r="CY108" i="14"/>
  <c r="DD108" i="14" s="1"/>
  <c r="CZ107" i="14"/>
  <c r="CY107" i="14"/>
  <c r="CZ106" i="14"/>
  <c r="CY106" i="14"/>
  <c r="DD106" i="14" s="1"/>
  <c r="CZ105" i="14"/>
  <c r="CY105" i="14"/>
  <c r="CZ104" i="14"/>
  <c r="CY104" i="14"/>
  <c r="DD104" i="14" s="1"/>
  <c r="CE133" i="14"/>
  <c r="CD133" i="14"/>
  <c r="CE132" i="14"/>
  <c r="CD132" i="14"/>
  <c r="CI132" i="14" s="1"/>
  <c r="CE131" i="14"/>
  <c r="CD131" i="14"/>
  <c r="CE130" i="14"/>
  <c r="CD130" i="14"/>
  <c r="CI130" i="14" s="1"/>
  <c r="CE129" i="14"/>
  <c r="CD129" i="14"/>
  <c r="CE128" i="14"/>
  <c r="CD128" i="14"/>
  <c r="CI128" i="14" s="1"/>
  <c r="CE127" i="14"/>
  <c r="CD127" i="14"/>
  <c r="CE126" i="14"/>
  <c r="CD126" i="14"/>
  <c r="CI126" i="14" s="1"/>
  <c r="CE125" i="14"/>
  <c r="CD125" i="14"/>
  <c r="CE124" i="14"/>
  <c r="CD124" i="14"/>
  <c r="CI124" i="14" s="1"/>
  <c r="CE123" i="14"/>
  <c r="CD123" i="14"/>
  <c r="CE122" i="14"/>
  <c r="CD122" i="14"/>
  <c r="CI122" i="14" s="1"/>
  <c r="CE121" i="14"/>
  <c r="CD121" i="14"/>
  <c r="CE120" i="14"/>
  <c r="CD120" i="14"/>
  <c r="CI120" i="14" s="1"/>
  <c r="CE119" i="14"/>
  <c r="CD119" i="14"/>
  <c r="CE118" i="14"/>
  <c r="CD118" i="14"/>
  <c r="CI118" i="14" s="1"/>
  <c r="CE117" i="14"/>
  <c r="CD117" i="14"/>
  <c r="CE116" i="14"/>
  <c r="CD116" i="14"/>
  <c r="CI116" i="14" s="1"/>
  <c r="CE115" i="14"/>
  <c r="CD115" i="14"/>
  <c r="CE114" i="14"/>
  <c r="CD114" i="14"/>
  <c r="CI114" i="14" s="1"/>
  <c r="CE113" i="14"/>
  <c r="CD113" i="14"/>
  <c r="CE112" i="14"/>
  <c r="CD112" i="14"/>
  <c r="CI112" i="14" s="1"/>
  <c r="CE111" i="14"/>
  <c r="CD111" i="14"/>
  <c r="CE110" i="14"/>
  <c r="CD110" i="14"/>
  <c r="CI110" i="14" s="1"/>
  <c r="CE109" i="14"/>
  <c r="CD109" i="14"/>
  <c r="CE108" i="14"/>
  <c r="CD108" i="14"/>
  <c r="CI108" i="14" s="1"/>
  <c r="CE107" i="14"/>
  <c r="CD107" i="14"/>
  <c r="CE105" i="14"/>
  <c r="CD105" i="14"/>
  <c r="CE106" i="14"/>
  <c r="CD106" i="14"/>
  <c r="HA165" i="14"/>
  <c r="HA166" i="14"/>
  <c r="HA167" i="14"/>
  <c r="HA168" i="14"/>
  <c r="HA169" i="14"/>
  <c r="HA170" i="14"/>
  <c r="HA171" i="14"/>
  <c r="HA172" i="14"/>
  <c r="HA173" i="14"/>
  <c r="HA174" i="14"/>
  <c r="HA175" i="14"/>
  <c r="HA176" i="14"/>
  <c r="HA177" i="14"/>
  <c r="HA178" i="14"/>
  <c r="HA179" i="14"/>
  <c r="HA180" i="14"/>
  <c r="HA181" i="14"/>
  <c r="HA182" i="14"/>
  <c r="HA183" i="14"/>
  <c r="HA184" i="14"/>
  <c r="HA185" i="14"/>
  <c r="HA186" i="14"/>
  <c r="HA187" i="14"/>
  <c r="HA188" i="14"/>
  <c r="HA189" i="14"/>
  <c r="HA190" i="14"/>
  <c r="HA191" i="14"/>
  <c r="HA192" i="14"/>
  <c r="HA193" i="14"/>
  <c r="HA194" i="14"/>
  <c r="HA195" i="14"/>
  <c r="HA196" i="14"/>
  <c r="HA197" i="14"/>
  <c r="HA198" i="14"/>
  <c r="HA199" i="14"/>
  <c r="HA200" i="14"/>
  <c r="HA201" i="14"/>
  <c r="HA202" i="14"/>
  <c r="HA203" i="14"/>
  <c r="HA204" i="14"/>
  <c r="HA205" i="14"/>
  <c r="HA229" i="14"/>
  <c r="GF165" i="14"/>
  <c r="GF166" i="14"/>
  <c r="GF167" i="14"/>
  <c r="GF168" i="14"/>
  <c r="GF169" i="14"/>
  <c r="GF170" i="14"/>
  <c r="GF171" i="14"/>
  <c r="GF172" i="14"/>
  <c r="GF173" i="14"/>
  <c r="GF174" i="14"/>
  <c r="GF175" i="14"/>
  <c r="GF176" i="14"/>
  <c r="GF177" i="14"/>
  <c r="GF178" i="14"/>
  <c r="GF179" i="14"/>
  <c r="GF180" i="14"/>
  <c r="GF181" i="14"/>
  <c r="GF182" i="14"/>
  <c r="GF183" i="14"/>
  <c r="GF184" i="14"/>
  <c r="GF185" i="14"/>
  <c r="GF186" i="14"/>
  <c r="GF187" i="14"/>
  <c r="GF188" i="14"/>
  <c r="GF189" i="14"/>
  <c r="GF190" i="14"/>
  <c r="GF191" i="14"/>
  <c r="GF192" i="14"/>
  <c r="GF193" i="14"/>
  <c r="GF194" i="14"/>
  <c r="GF195" i="14"/>
  <c r="GF197" i="14"/>
  <c r="GF198" i="14"/>
  <c r="GF199" i="14"/>
  <c r="GF200" i="14"/>
  <c r="GF203" i="14"/>
  <c r="GF204" i="14"/>
  <c r="GF205" i="14"/>
  <c r="GF210" i="14"/>
  <c r="GF211" i="14"/>
  <c r="GF212" i="14"/>
  <c r="GF213" i="14"/>
  <c r="GF216" i="14"/>
  <c r="GF219" i="14"/>
  <c r="GF220" i="14"/>
  <c r="GF221" i="14"/>
  <c r="GF222" i="14"/>
  <c r="GF223" i="14"/>
  <c r="GF224" i="14"/>
  <c r="GF225" i="14"/>
  <c r="FK165" i="14"/>
  <c r="FK166" i="14"/>
  <c r="FK167" i="14"/>
  <c r="FK168" i="14"/>
  <c r="FK169" i="14"/>
  <c r="FK170" i="14"/>
  <c r="FK171" i="14"/>
  <c r="FK172" i="14"/>
  <c r="FK173" i="14"/>
  <c r="FK174" i="14"/>
  <c r="FK175" i="14"/>
  <c r="FK176" i="14"/>
  <c r="FK177" i="14"/>
  <c r="FK178" i="14"/>
  <c r="FK179" i="14"/>
  <c r="FK181" i="14"/>
  <c r="FK182" i="14"/>
  <c r="FK183" i="14"/>
  <c r="FK184" i="14"/>
  <c r="FK185" i="14"/>
  <c r="FK186" i="14"/>
  <c r="FK187" i="14"/>
  <c r="FK188" i="14"/>
  <c r="FK189" i="14"/>
  <c r="FK190" i="14"/>
  <c r="FK192" i="14"/>
  <c r="FK193" i="14"/>
  <c r="FK194" i="14"/>
  <c r="FK195" i="14"/>
  <c r="FK196" i="14"/>
  <c r="FK197" i="14"/>
  <c r="FK203" i="14"/>
  <c r="FK204" i="14"/>
  <c r="FK205" i="14"/>
  <c r="FK207" i="14"/>
  <c r="FK208" i="14"/>
  <c r="FK213" i="14"/>
  <c r="FK214" i="14"/>
  <c r="FK221" i="14"/>
  <c r="FK222" i="14"/>
  <c r="FK224" i="14"/>
  <c r="FK225" i="14"/>
  <c r="FK226" i="14"/>
  <c r="FK227" i="14"/>
  <c r="FK228" i="14"/>
  <c r="EP165" i="14"/>
  <c r="EP166" i="14"/>
  <c r="EP167" i="14"/>
  <c r="EP168" i="14"/>
  <c r="EP169" i="14"/>
  <c r="EP170" i="14"/>
  <c r="EP171" i="14"/>
  <c r="EP172" i="14"/>
  <c r="EP173" i="14"/>
  <c r="EP174" i="14"/>
  <c r="EP175" i="14"/>
  <c r="EP176" i="14"/>
  <c r="EP177" i="14"/>
  <c r="EP178" i="14"/>
  <c r="EP179" i="14"/>
  <c r="EP182" i="14"/>
  <c r="EP187" i="14"/>
  <c r="EP188" i="14"/>
  <c r="EP189" i="14"/>
  <c r="EP190" i="14"/>
  <c r="EP203" i="14"/>
  <c r="EP204" i="14"/>
  <c r="EP205" i="14"/>
  <c r="EP206" i="14"/>
  <c r="EP224" i="14"/>
  <c r="EP225" i="14"/>
  <c r="EP226" i="14"/>
  <c r="EP227" i="14"/>
  <c r="EP228" i="14"/>
  <c r="DU165" i="14"/>
  <c r="DU166" i="14"/>
  <c r="DU167" i="14"/>
  <c r="DU168" i="14"/>
  <c r="DU169" i="14"/>
  <c r="DU170" i="14"/>
  <c r="DU171" i="14"/>
  <c r="DU172" i="14"/>
  <c r="DU173" i="14"/>
  <c r="DU174" i="14"/>
  <c r="DU175" i="14"/>
  <c r="DU176" i="14"/>
  <c r="DU177" i="14"/>
  <c r="DU178" i="14"/>
  <c r="DU179" i="14"/>
  <c r="DU181" i="14"/>
  <c r="DU187" i="14"/>
  <c r="DU188" i="14"/>
  <c r="DU189" i="14"/>
  <c r="DU190" i="14"/>
  <c r="DU191" i="14"/>
  <c r="DU192" i="14"/>
  <c r="DU203" i="14"/>
  <c r="DU204" i="14"/>
  <c r="DU220" i="14"/>
  <c r="DU222" i="14"/>
  <c r="DU223" i="14"/>
  <c r="DU224" i="14"/>
  <c r="DU225" i="14"/>
  <c r="DU226" i="14"/>
  <c r="DU227" i="14"/>
  <c r="DU228" i="14"/>
  <c r="CZ165" i="14"/>
  <c r="CZ166" i="14"/>
  <c r="CZ167" i="14"/>
  <c r="CZ168" i="14"/>
  <c r="CZ169" i="14"/>
  <c r="CZ170" i="14"/>
  <c r="CZ171" i="14"/>
  <c r="CZ172" i="14"/>
  <c r="CZ173" i="14"/>
  <c r="CZ174" i="14"/>
  <c r="CZ175" i="14"/>
  <c r="CZ176" i="14"/>
  <c r="CZ177" i="14"/>
  <c r="CZ178" i="14"/>
  <c r="CZ179" i="14"/>
  <c r="CZ180" i="14"/>
  <c r="CZ181" i="14"/>
  <c r="CZ182" i="14"/>
  <c r="CZ183" i="14"/>
  <c r="CZ184" i="14"/>
  <c r="CZ185" i="14"/>
  <c r="CZ186" i="14"/>
  <c r="CZ187" i="14"/>
  <c r="CZ188" i="14"/>
  <c r="CZ189" i="14"/>
  <c r="CZ190" i="14"/>
  <c r="CZ191" i="14"/>
  <c r="CZ203" i="14"/>
  <c r="CZ204" i="14"/>
  <c r="CZ208" i="14"/>
  <c r="CZ209" i="14"/>
  <c r="CZ210" i="14"/>
  <c r="CZ211" i="14"/>
  <c r="CZ212" i="14"/>
  <c r="CZ215" i="14"/>
  <c r="CZ216" i="14"/>
  <c r="CZ218" i="14"/>
  <c r="CZ219" i="14"/>
  <c r="CZ220" i="14"/>
  <c r="CZ221" i="14"/>
  <c r="CZ224" i="14"/>
  <c r="CZ225" i="14"/>
  <c r="CZ226" i="14"/>
  <c r="CZ227" i="14"/>
  <c r="CZ228" i="14"/>
  <c r="CE165" i="14"/>
  <c r="CE166" i="14"/>
  <c r="CE167" i="14"/>
  <c r="CE168" i="14"/>
  <c r="CE169" i="14"/>
  <c r="CE170" i="14"/>
  <c r="CE171" i="14"/>
  <c r="CE172" i="14"/>
  <c r="CE173" i="14"/>
  <c r="CE174" i="14"/>
  <c r="CE175" i="14"/>
  <c r="CE176" i="14"/>
  <c r="CE177" i="14"/>
  <c r="CE178" i="14"/>
  <c r="CE179" i="14"/>
  <c r="CE187" i="14"/>
  <c r="CE188" i="14"/>
  <c r="CE189" i="14"/>
  <c r="CE190" i="14"/>
  <c r="CE193" i="14"/>
  <c r="CE203" i="14"/>
  <c r="CE204" i="14"/>
  <c r="CE205" i="14"/>
  <c r="CE206" i="14"/>
  <c r="CE209" i="14"/>
  <c r="CE210" i="14"/>
  <c r="CE211" i="14"/>
  <c r="CE212" i="14"/>
  <c r="CE213" i="14"/>
  <c r="CE214" i="14"/>
  <c r="CE224" i="14"/>
  <c r="CE225" i="14"/>
  <c r="CE226" i="14"/>
  <c r="CE227" i="14"/>
  <c r="CE228" i="14"/>
  <c r="FK229" i="14"/>
  <c r="EP229" i="14"/>
  <c r="DU229" i="14"/>
  <c r="CZ229" i="14"/>
  <c r="CE229" i="14"/>
  <c r="CI106" i="14" l="1"/>
  <c r="CI107" i="14"/>
  <c r="CI109" i="14"/>
  <c r="CI111" i="14"/>
  <c r="CI113" i="14"/>
  <c r="CI115" i="14"/>
  <c r="CI117" i="14"/>
  <c r="CI119" i="14"/>
  <c r="CI121" i="14"/>
  <c r="CI123" i="14"/>
  <c r="CI125" i="14"/>
  <c r="CI127" i="14"/>
  <c r="CI129" i="14"/>
  <c r="CI131" i="14"/>
  <c r="CI133" i="14"/>
  <c r="DD105" i="14"/>
  <c r="DD107" i="14"/>
  <c r="DD109" i="14"/>
  <c r="DD111" i="14"/>
  <c r="DD113" i="14"/>
  <c r="DD115" i="14"/>
  <c r="DD117" i="14"/>
  <c r="DD119" i="14"/>
  <c r="DD121" i="14"/>
  <c r="DD123" i="14"/>
  <c r="DD125" i="14"/>
  <c r="DD127" i="14"/>
  <c r="DD129" i="14"/>
  <c r="DD131" i="14"/>
  <c r="DD133" i="14"/>
  <c r="DY105" i="14"/>
  <c r="DY107" i="14"/>
  <c r="DY109" i="14"/>
  <c r="DY111" i="14"/>
  <c r="DY113" i="14"/>
  <c r="DY115" i="14"/>
  <c r="DY117" i="14"/>
  <c r="DY119" i="14"/>
  <c r="DY121" i="14"/>
  <c r="DY123" i="14"/>
  <c r="DY125" i="14"/>
  <c r="DY127" i="14"/>
  <c r="DY129" i="14"/>
  <c r="DY131" i="14"/>
  <c r="DY133" i="14"/>
  <c r="ET105" i="14"/>
  <c r="ET107" i="14"/>
  <c r="ET109" i="14"/>
  <c r="ET111" i="14"/>
  <c r="ET113" i="14"/>
  <c r="ET115" i="14"/>
  <c r="ET117" i="14"/>
  <c r="ET119" i="14"/>
  <c r="ET121" i="14"/>
  <c r="ET123" i="14"/>
  <c r="ET125" i="14"/>
  <c r="ET127" i="14"/>
  <c r="ET129" i="14"/>
  <c r="ET131" i="14"/>
  <c r="ET133" i="14"/>
  <c r="FO105" i="14"/>
  <c r="FO107" i="14"/>
  <c r="FO109" i="14"/>
  <c r="FO111" i="14"/>
  <c r="FO113" i="14"/>
  <c r="FO115" i="14"/>
  <c r="FO117" i="14"/>
  <c r="FO119" i="14"/>
  <c r="FO121" i="14"/>
  <c r="FO123" i="14"/>
  <c r="FO125" i="14"/>
  <c r="FO127" i="14"/>
  <c r="FO129" i="14"/>
  <c r="FO131" i="14"/>
  <c r="FO133" i="14"/>
  <c r="GJ105" i="14"/>
  <c r="GJ107" i="14"/>
  <c r="GJ109" i="14"/>
  <c r="GJ111" i="14"/>
  <c r="GJ113" i="14"/>
  <c r="GJ115" i="14"/>
  <c r="GJ117" i="14"/>
  <c r="GJ119" i="14"/>
  <c r="GJ121" i="14"/>
  <c r="GJ123" i="14"/>
  <c r="GJ125" i="14"/>
  <c r="GZ103" i="14"/>
  <c r="GZ102" i="14"/>
  <c r="GZ101" i="14"/>
  <c r="GZ100" i="14"/>
  <c r="GZ99" i="14"/>
  <c r="GZ98" i="14"/>
  <c r="GZ97" i="14"/>
  <c r="GZ96" i="14"/>
  <c r="GZ95" i="14"/>
  <c r="GZ94" i="14"/>
  <c r="GZ93" i="14"/>
  <c r="GZ92" i="14"/>
  <c r="GZ91" i="14"/>
  <c r="GZ90" i="14"/>
  <c r="GZ89" i="14"/>
  <c r="GZ88" i="14"/>
  <c r="GZ87" i="14"/>
  <c r="GZ86" i="14"/>
  <c r="GZ85" i="14"/>
  <c r="GZ84" i="14"/>
  <c r="GZ83" i="14"/>
  <c r="GZ82" i="14"/>
  <c r="GZ81" i="14"/>
  <c r="GZ80" i="14"/>
  <c r="GZ79" i="14"/>
  <c r="GZ78" i="14"/>
  <c r="GZ77" i="14"/>
  <c r="GZ76" i="14"/>
  <c r="GZ75" i="14"/>
  <c r="GZ74" i="14"/>
  <c r="GZ73" i="14"/>
  <c r="GZ72" i="14"/>
  <c r="GZ71" i="14"/>
  <c r="GZ70" i="14"/>
  <c r="GZ69" i="14"/>
  <c r="GZ68" i="14"/>
  <c r="GZ67" i="14"/>
  <c r="GZ66" i="14"/>
  <c r="GZ65" i="14"/>
  <c r="GZ64" i="14"/>
  <c r="GZ63" i="14"/>
  <c r="GZ62" i="14"/>
  <c r="GZ61" i="14"/>
  <c r="GZ60" i="14"/>
  <c r="GZ59" i="14"/>
  <c r="GZ58" i="14"/>
  <c r="GZ57" i="14"/>
  <c r="GZ56" i="14"/>
  <c r="GZ55" i="14"/>
  <c r="GZ54" i="14"/>
  <c r="GZ53" i="14"/>
  <c r="GZ52" i="14"/>
  <c r="GZ51" i="14"/>
  <c r="GZ50" i="14"/>
  <c r="GZ49" i="14"/>
  <c r="GZ48" i="14"/>
  <c r="GZ47" i="14"/>
  <c r="GZ46" i="14"/>
  <c r="GZ45" i="14"/>
  <c r="GZ44" i="14"/>
  <c r="GZ43" i="14"/>
  <c r="GZ42" i="14"/>
  <c r="GZ41" i="14"/>
  <c r="GZ40" i="14"/>
  <c r="GZ39" i="14"/>
  <c r="GZ38" i="14"/>
  <c r="GZ37" i="14"/>
  <c r="GZ36" i="14"/>
  <c r="GZ35" i="14"/>
  <c r="GZ34" i="14"/>
  <c r="GZ33" i="14"/>
  <c r="GZ32" i="14"/>
  <c r="GZ31" i="14"/>
  <c r="GZ30" i="14"/>
  <c r="GZ29" i="14"/>
  <c r="GZ28" i="14"/>
  <c r="GZ27" i="14"/>
  <c r="GZ26" i="14"/>
  <c r="GE103" i="14"/>
  <c r="GE102" i="14"/>
  <c r="GE101" i="14"/>
  <c r="GE100" i="14"/>
  <c r="GE99" i="14"/>
  <c r="GE98" i="14"/>
  <c r="GE97" i="14"/>
  <c r="GE96" i="14"/>
  <c r="GE95" i="14"/>
  <c r="GE94" i="14"/>
  <c r="GE93" i="14"/>
  <c r="GE92" i="14"/>
  <c r="GE91" i="14"/>
  <c r="GE90" i="14"/>
  <c r="GE89" i="14"/>
  <c r="GE88" i="14"/>
  <c r="GE87" i="14"/>
  <c r="GE86" i="14"/>
  <c r="GE85" i="14"/>
  <c r="GE84" i="14"/>
  <c r="GE83" i="14"/>
  <c r="GE82" i="14"/>
  <c r="GE81" i="14"/>
  <c r="GE80" i="14"/>
  <c r="GE79" i="14"/>
  <c r="GE78" i="14"/>
  <c r="GE77" i="14"/>
  <c r="GE76" i="14"/>
  <c r="GE75" i="14"/>
  <c r="GE74" i="14"/>
  <c r="GE73" i="14"/>
  <c r="GE72" i="14"/>
  <c r="GE71" i="14"/>
  <c r="GE70" i="14"/>
  <c r="GE69" i="14"/>
  <c r="GE68" i="14"/>
  <c r="GE67" i="14"/>
  <c r="GE66" i="14"/>
  <c r="GE65" i="14"/>
  <c r="GE64" i="14"/>
  <c r="GE63" i="14"/>
  <c r="GE62" i="14"/>
  <c r="GE61" i="14"/>
  <c r="GE60" i="14"/>
  <c r="GE59" i="14"/>
  <c r="GE58" i="14"/>
  <c r="GE57" i="14"/>
  <c r="GE56" i="14"/>
  <c r="GE55" i="14"/>
  <c r="GE54" i="14"/>
  <c r="GE53" i="14"/>
  <c r="GE52" i="14"/>
  <c r="GE51" i="14"/>
  <c r="GE50" i="14"/>
  <c r="GE49" i="14"/>
  <c r="GE48" i="14"/>
  <c r="GE47" i="14"/>
  <c r="GE46" i="14"/>
  <c r="GE45" i="14"/>
  <c r="GE44" i="14"/>
  <c r="GE43" i="14"/>
  <c r="GE42" i="14"/>
  <c r="GE41" i="14"/>
  <c r="GE40" i="14"/>
  <c r="GE39" i="14"/>
  <c r="GE38" i="14"/>
  <c r="GE37" i="14"/>
  <c r="GE36" i="14"/>
  <c r="GE35" i="14"/>
  <c r="GE34" i="14"/>
  <c r="GE33" i="14"/>
  <c r="GE32" i="14"/>
  <c r="GE31" i="14"/>
  <c r="GE30" i="14"/>
  <c r="GE29" i="14"/>
  <c r="GE28" i="14"/>
  <c r="GE27" i="14"/>
  <c r="GE26" i="14"/>
  <c r="FJ103" i="14"/>
  <c r="FJ102" i="14"/>
  <c r="FJ101" i="14"/>
  <c r="FJ100" i="14"/>
  <c r="FJ99" i="14"/>
  <c r="FJ98" i="14"/>
  <c r="FJ97" i="14"/>
  <c r="FJ96" i="14"/>
  <c r="FJ95" i="14"/>
  <c r="FJ94" i="14"/>
  <c r="FJ93" i="14"/>
  <c r="FJ92" i="14"/>
  <c r="FJ91" i="14"/>
  <c r="FJ90" i="14"/>
  <c r="FJ89" i="14"/>
  <c r="FJ88" i="14"/>
  <c r="FJ87" i="14"/>
  <c r="FJ86" i="14"/>
  <c r="FJ85" i="14"/>
  <c r="FJ84" i="14"/>
  <c r="FJ83" i="14"/>
  <c r="FJ82" i="14"/>
  <c r="FJ81" i="14"/>
  <c r="FJ80" i="14"/>
  <c r="FJ79" i="14"/>
  <c r="FJ78" i="14"/>
  <c r="FJ77" i="14"/>
  <c r="FJ76" i="14"/>
  <c r="FJ75" i="14"/>
  <c r="FJ74" i="14"/>
  <c r="FJ73" i="14"/>
  <c r="FJ72" i="14"/>
  <c r="FJ71" i="14"/>
  <c r="FJ70" i="14"/>
  <c r="FJ69" i="14"/>
  <c r="FJ68" i="14"/>
  <c r="FJ67" i="14"/>
  <c r="FJ66" i="14"/>
  <c r="FJ65" i="14"/>
  <c r="FJ64" i="14"/>
  <c r="FJ63" i="14"/>
  <c r="FJ62" i="14"/>
  <c r="FJ61" i="14"/>
  <c r="FJ60" i="14"/>
  <c r="FJ59" i="14"/>
  <c r="FJ58" i="14"/>
  <c r="FJ57" i="14"/>
  <c r="FJ56" i="14"/>
  <c r="FJ55" i="14"/>
  <c r="FJ54" i="14"/>
  <c r="FJ53" i="14"/>
  <c r="FJ52" i="14"/>
  <c r="FJ51" i="14"/>
  <c r="FJ50" i="14"/>
  <c r="FJ49" i="14"/>
  <c r="FJ48" i="14"/>
  <c r="FJ47" i="14"/>
  <c r="FJ46" i="14"/>
  <c r="FJ45" i="14"/>
  <c r="FJ44" i="14"/>
  <c r="FJ43" i="14"/>
  <c r="FJ42" i="14"/>
  <c r="FJ41" i="14"/>
  <c r="FJ40" i="14"/>
  <c r="FJ39" i="14"/>
  <c r="FJ38" i="14"/>
  <c r="FJ37" i="14"/>
  <c r="FJ36" i="14"/>
  <c r="FJ35" i="14"/>
  <c r="FJ34" i="14"/>
  <c r="FJ33" i="14"/>
  <c r="FJ32" i="14"/>
  <c r="FJ31" i="14"/>
  <c r="FJ30" i="14"/>
  <c r="FJ29" i="14"/>
  <c r="FJ28" i="14"/>
  <c r="FJ27" i="14"/>
  <c r="FJ26" i="14"/>
  <c r="EO103" i="14"/>
  <c r="EO102" i="14"/>
  <c r="EO101" i="14"/>
  <c r="EO100" i="14"/>
  <c r="EO99" i="14"/>
  <c r="EO98" i="14"/>
  <c r="EO97" i="14"/>
  <c r="EO96" i="14"/>
  <c r="EO95" i="14"/>
  <c r="EO94" i="14"/>
  <c r="EO93" i="14"/>
  <c r="EO92" i="14"/>
  <c r="EO91" i="14"/>
  <c r="EO90" i="14"/>
  <c r="EO89" i="14"/>
  <c r="EO88" i="14"/>
  <c r="EO87" i="14"/>
  <c r="EO86" i="14"/>
  <c r="EO85" i="14"/>
  <c r="EO84" i="14"/>
  <c r="EO83" i="14"/>
  <c r="EO82" i="14"/>
  <c r="EO81" i="14"/>
  <c r="EO80" i="14"/>
  <c r="EO79" i="14"/>
  <c r="EO78" i="14"/>
  <c r="EO77" i="14"/>
  <c r="EO76" i="14"/>
  <c r="EO75" i="14"/>
  <c r="EO74" i="14"/>
  <c r="EO73" i="14"/>
  <c r="EO72" i="14"/>
  <c r="EO71" i="14"/>
  <c r="EO70" i="14"/>
  <c r="EO69" i="14"/>
  <c r="EO68" i="14"/>
  <c r="EO67" i="14"/>
  <c r="EO66" i="14"/>
  <c r="EO65" i="14"/>
  <c r="EO64" i="14"/>
  <c r="EO63" i="14"/>
  <c r="EO62" i="14"/>
  <c r="EO61" i="14"/>
  <c r="EO60" i="14"/>
  <c r="EO59" i="14"/>
  <c r="EO58" i="14"/>
  <c r="EO57" i="14"/>
  <c r="EO56" i="14"/>
  <c r="EO55" i="14"/>
  <c r="EO54" i="14"/>
  <c r="EO53" i="14"/>
  <c r="EO52" i="14"/>
  <c r="EO51" i="14"/>
  <c r="EO50" i="14"/>
  <c r="EO49" i="14"/>
  <c r="EO48" i="14"/>
  <c r="EO47" i="14"/>
  <c r="EO46" i="14"/>
  <c r="EO45" i="14"/>
  <c r="EO44" i="14"/>
  <c r="EO43" i="14"/>
  <c r="EO42" i="14"/>
  <c r="EO41" i="14"/>
  <c r="EO40" i="14"/>
  <c r="EO39" i="14"/>
  <c r="EO38" i="14"/>
  <c r="EO37" i="14"/>
  <c r="EO36" i="14"/>
  <c r="EO35" i="14"/>
  <c r="EO34" i="14"/>
  <c r="EO33" i="14"/>
  <c r="EO32" i="14"/>
  <c r="EO31" i="14"/>
  <c r="EO30" i="14"/>
  <c r="EO29" i="14"/>
  <c r="EO28" i="14"/>
  <c r="EO27" i="14"/>
  <c r="EO26" i="14"/>
  <c r="CD103" i="14"/>
  <c r="CD102" i="14"/>
  <c r="CD101" i="14"/>
  <c r="CD100" i="14"/>
  <c r="CD99" i="14"/>
  <c r="CD98" i="14"/>
  <c r="CD97" i="14"/>
  <c r="CD96" i="14"/>
  <c r="CD95" i="14"/>
  <c r="CD94" i="14"/>
  <c r="CD93" i="14"/>
  <c r="CD92" i="14"/>
  <c r="CD91" i="14"/>
  <c r="CD90" i="14"/>
  <c r="CD89" i="14"/>
  <c r="CD88" i="14"/>
  <c r="CD87" i="14"/>
  <c r="CD86" i="14"/>
  <c r="CD85" i="14"/>
  <c r="CD84" i="14"/>
  <c r="CD83" i="14"/>
  <c r="CD82" i="14"/>
  <c r="CD81" i="14"/>
  <c r="CD80" i="14"/>
  <c r="CD79" i="14"/>
  <c r="CD78" i="14"/>
  <c r="CD77" i="14"/>
  <c r="CD76" i="14"/>
  <c r="CD75" i="14"/>
  <c r="CD74" i="14"/>
  <c r="CD73" i="14"/>
  <c r="CD72" i="14"/>
  <c r="CD71" i="14"/>
  <c r="CD70" i="14"/>
  <c r="CD69" i="14"/>
  <c r="CD68" i="14"/>
  <c r="CD67" i="14"/>
  <c r="CD66" i="14"/>
  <c r="CD65" i="14"/>
  <c r="CD64" i="14"/>
  <c r="CD63" i="14"/>
  <c r="CD62" i="14"/>
  <c r="CD61" i="14"/>
  <c r="CD60" i="14"/>
  <c r="CD59" i="14"/>
  <c r="CD58" i="14"/>
  <c r="CD57" i="14"/>
  <c r="CD56" i="14"/>
  <c r="CD55" i="14"/>
  <c r="CD54" i="14"/>
  <c r="CD53" i="14"/>
  <c r="CD52" i="14"/>
  <c r="CD51" i="14"/>
  <c r="CD50" i="14"/>
  <c r="CD49" i="14"/>
  <c r="CD48" i="14"/>
  <c r="CD47" i="14"/>
  <c r="CD46" i="14"/>
  <c r="CD45" i="14"/>
  <c r="CD44" i="14"/>
  <c r="CD43" i="14"/>
  <c r="CD42" i="14"/>
  <c r="CD41" i="14"/>
  <c r="CD40" i="14"/>
  <c r="CD39" i="14"/>
  <c r="CD38" i="14"/>
  <c r="CD37" i="14"/>
  <c r="CD36" i="14"/>
  <c r="CD35" i="14"/>
  <c r="CD34" i="14"/>
  <c r="CD33" i="14"/>
  <c r="CD32" i="14"/>
  <c r="CD31" i="14"/>
  <c r="CD30" i="14"/>
  <c r="CD29" i="14"/>
  <c r="CD28" i="14"/>
  <c r="CD27" i="14"/>
  <c r="CY103" i="14"/>
  <c r="CY102" i="14"/>
  <c r="CY101" i="14"/>
  <c r="CY100" i="14"/>
  <c r="CY99" i="14"/>
  <c r="CY98" i="14"/>
  <c r="CY97" i="14"/>
  <c r="CY96" i="14"/>
  <c r="CY95" i="14"/>
  <c r="CY94" i="14"/>
  <c r="CY93" i="14"/>
  <c r="CY92" i="14"/>
  <c r="CY91" i="14"/>
  <c r="CY90" i="14"/>
  <c r="CY89" i="14"/>
  <c r="CY88" i="14"/>
  <c r="CY87" i="14"/>
  <c r="CY86" i="14"/>
  <c r="CY85" i="14"/>
  <c r="CY84" i="14"/>
  <c r="CY83" i="14"/>
  <c r="CY82" i="14"/>
  <c r="CY81" i="14"/>
  <c r="CY80" i="14"/>
  <c r="CY79" i="14"/>
  <c r="CY78" i="14"/>
  <c r="CY77" i="14"/>
  <c r="CY76" i="14"/>
  <c r="CY75" i="14"/>
  <c r="CY74" i="14"/>
  <c r="CY73" i="14"/>
  <c r="CY72" i="14"/>
  <c r="CY71" i="14"/>
  <c r="CY70" i="14"/>
  <c r="CY69" i="14"/>
  <c r="CY68" i="14"/>
  <c r="CY67" i="14"/>
  <c r="CY66" i="14"/>
  <c r="CY65" i="14"/>
  <c r="CY64" i="14"/>
  <c r="CY63" i="14"/>
  <c r="CY62" i="14"/>
  <c r="CY61" i="14"/>
  <c r="CY60" i="14"/>
  <c r="CY59" i="14"/>
  <c r="CY58" i="14"/>
  <c r="CY57" i="14"/>
  <c r="CY56" i="14"/>
  <c r="CY55" i="14"/>
  <c r="CY54" i="14"/>
  <c r="CY53" i="14"/>
  <c r="CY52" i="14"/>
  <c r="CY51" i="14"/>
  <c r="CY50" i="14"/>
  <c r="CY49" i="14"/>
  <c r="CY48" i="14"/>
  <c r="CY47" i="14"/>
  <c r="CY46" i="14"/>
  <c r="CY45" i="14"/>
  <c r="CY44" i="14"/>
  <c r="CY43" i="14"/>
  <c r="CY42" i="14"/>
  <c r="CY41" i="14"/>
  <c r="CY40" i="14"/>
  <c r="CY39" i="14"/>
  <c r="CY38" i="14"/>
  <c r="CY37" i="14"/>
  <c r="CY36" i="14"/>
  <c r="CY35" i="14"/>
  <c r="CY34" i="14"/>
  <c r="CY33" i="14"/>
  <c r="CY32" i="14"/>
  <c r="CY31" i="14"/>
  <c r="CY30" i="14"/>
  <c r="CY29" i="14"/>
  <c r="CY28" i="14"/>
  <c r="CY27" i="14"/>
  <c r="CY26" i="14"/>
  <c r="DT103" i="14"/>
  <c r="DT102" i="14"/>
  <c r="DT101" i="14"/>
  <c r="DT100" i="14"/>
  <c r="DT99" i="14"/>
  <c r="DT98" i="14"/>
  <c r="DT97" i="14"/>
  <c r="DT96" i="14"/>
  <c r="DT95" i="14"/>
  <c r="DT94" i="14"/>
  <c r="DT93" i="14"/>
  <c r="DT92" i="14"/>
  <c r="DT91" i="14"/>
  <c r="DT90" i="14"/>
  <c r="DT89" i="14"/>
  <c r="DT88" i="14"/>
  <c r="DT87" i="14"/>
  <c r="DT86" i="14"/>
  <c r="DT85" i="14"/>
  <c r="DT84" i="14"/>
  <c r="DT83" i="14"/>
  <c r="DT82" i="14"/>
  <c r="DT81" i="14"/>
  <c r="DT80" i="14"/>
  <c r="DT78" i="14"/>
  <c r="DT77" i="14"/>
  <c r="DT76" i="14"/>
  <c r="DT75" i="14"/>
  <c r="DT74" i="14"/>
  <c r="DT73" i="14"/>
  <c r="DT72" i="14"/>
  <c r="DT71" i="14"/>
  <c r="DT70" i="14"/>
  <c r="DT69" i="14"/>
  <c r="DT68" i="14"/>
  <c r="DT67" i="14"/>
  <c r="DT66" i="14"/>
  <c r="DT65" i="14"/>
  <c r="DT64" i="14"/>
  <c r="DT63" i="14"/>
  <c r="DT62" i="14"/>
  <c r="DT61" i="14"/>
  <c r="DT60" i="14"/>
  <c r="DT59" i="14"/>
  <c r="DT58" i="14"/>
  <c r="DT57" i="14"/>
  <c r="DT56" i="14"/>
  <c r="DT55" i="14"/>
  <c r="DT54" i="14"/>
  <c r="DT53" i="14"/>
  <c r="DT52" i="14"/>
  <c r="DT51" i="14"/>
  <c r="DT50" i="14"/>
  <c r="DT49" i="14"/>
  <c r="DT48" i="14"/>
  <c r="DT47" i="14"/>
  <c r="DT46" i="14"/>
  <c r="DT45" i="14"/>
  <c r="DT44" i="14"/>
  <c r="DT43" i="14"/>
  <c r="DT42" i="14"/>
  <c r="DT41" i="14"/>
  <c r="DT40" i="14"/>
  <c r="DT39" i="14"/>
  <c r="DT38" i="14"/>
  <c r="DT37" i="14"/>
  <c r="DT36" i="14"/>
  <c r="DT35" i="14"/>
  <c r="DT34" i="14"/>
  <c r="DT33" i="14"/>
  <c r="DT32" i="14"/>
  <c r="DT31" i="14"/>
  <c r="DT30" i="14"/>
  <c r="DT29" i="14"/>
  <c r="DT28" i="14"/>
  <c r="DT27" i="14"/>
  <c r="DT26" i="14"/>
  <c r="DT79" i="14"/>
  <c r="HO243" i="14"/>
  <c r="CK229" i="14"/>
  <c r="CK228" i="14"/>
  <c r="CK227" i="14"/>
  <c r="CK226" i="14"/>
  <c r="CK225" i="14"/>
  <c r="DF229" i="14"/>
  <c r="DF228" i="14"/>
  <c r="DF227" i="14"/>
  <c r="DF226" i="14"/>
  <c r="DF225" i="14"/>
  <c r="EA229" i="14"/>
  <c r="EA228" i="14"/>
  <c r="EA227" i="14"/>
  <c r="EA226" i="14"/>
  <c r="EA225" i="14"/>
  <c r="EV229" i="14" l="1"/>
  <c r="EV228" i="14"/>
  <c r="EV227" i="14"/>
  <c r="EV226" i="14"/>
  <c r="EV225" i="14"/>
  <c r="FQ229" i="14"/>
  <c r="FQ228" i="14"/>
  <c r="FQ227" i="14"/>
  <c r="FQ226" i="14"/>
  <c r="FQ225" i="14"/>
  <c r="CV216" i="14" l="1"/>
  <c r="CV215" i="14"/>
  <c r="CA216" i="14"/>
  <c r="CA215" i="14"/>
  <c r="DQ216" i="14"/>
  <c r="DQ215" i="14"/>
  <c r="EL216" i="14"/>
  <c r="EL215" i="14"/>
  <c r="FG216" i="14"/>
  <c r="FG215" i="14"/>
  <c r="GW216" i="14"/>
  <c r="GW215" i="14"/>
  <c r="CD166" i="14"/>
  <c r="CE135" i="14"/>
  <c r="CD135" i="14"/>
  <c r="CI135" i="14" s="1"/>
  <c r="CE34" i="14"/>
  <c r="CI34" i="14" s="1"/>
  <c r="FH216" i="14" l="1"/>
  <c r="FK216" i="14" s="1"/>
  <c r="DR216" i="14"/>
  <c r="DU216" i="14" s="1"/>
  <c r="CW216" i="14"/>
  <c r="GX216" i="14"/>
  <c r="HA216" i="14" s="1"/>
  <c r="EM216" i="14"/>
  <c r="EP216" i="14" s="1"/>
  <c r="CB216" i="14"/>
  <c r="CE216" i="14" s="1"/>
  <c r="GW217" i="14"/>
  <c r="FG217" i="14"/>
  <c r="DQ217" i="14"/>
  <c r="CV217" i="14"/>
  <c r="EL217" i="14"/>
  <c r="CA217" i="14"/>
  <c r="GZ165" i="14"/>
  <c r="GZ166" i="14"/>
  <c r="GZ167" i="14"/>
  <c r="GZ168" i="14"/>
  <c r="GZ169" i="14"/>
  <c r="GZ170" i="14"/>
  <c r="GZ171" i="14"/>
  <c r="GZ172" i="14"/>
  <c r="GZ173" i="14"/>
  <c r="GZ174" i="14"/>
  <c r="GZ175" i="14"/>
  <c r="GZ176" i="14"/>
  <c r="GZ177" i="14"/>
  <c r="GZ178" i="14"/>
  <c r="GZ179" i="14"/>
  <c r="GZ189" i="14"/>
  <c r="GZ190" i="14"/>
  <c r="GZ203" i="14"/>
  <c r="GZ204" i="14"/>
  <c r="GZ206" i="14"/>
  <c r="GZ207" i="14"/>
  <c r="GZ208" i="14"/>
  <c r="GZ209" i="14"/>
  <c r="GZ210" i="14"/>
  <c r="GZ211" i="14"/>
  <c r="GZ212" i="14"/>
  <c r="GZ213" i="14"/>
  <c r="GZ214" i="14"/>
  <c r="GZ215" i="14"/>
  <c r="GZ216" i="14"/>
  <c r="GZ217" i="14"/>
  <c r="GZ218" i="14"/>
  <c r="GZ219" i="14"/>
  <c r="GZ220" i="14"/>
  <c r="GZ221" i="14"/>
  <c r="GZ222" i="14"/>
  <c r="GZ223" i="14"/>
  <c r="GZ224" i="14"/>
  <c r="GZ225" i="14"/>
  <c r="GZ226" i="14"/>
  <c r="GZ227" i="14"/>
  <c r="GZ228" i="14"/>
  <c r="GE165" i="14"/>
  <c r="GE166" i="14"/>
  <c r="GE167" i="14"/>
  <c r="GE168" i="14"/>
  <c r="GE169" i="14"/>
  <c r="GE170" i="14"/>
  <c r="GE171" i="14"/>
  <c r="GE172" i="14"/>
  <c r="GE173" i="14"/>
  <c r="GE174" i="14"/>
  <c r="GE175" i="14"/>
  <c r="GE176" i="14"/>
  <c r="GE177" i="14"/>
  <c r="GE178" i="14"/>
  <c r="GE179" i="14"/>
  <c r="GE189" i="14"/>
  <c r="GE190" i="14"/>
  <c r="GE196" i="14"/>
  <c r="GE201" i="14"/>
  <c r="GE202" i="14"/>
  <c r="GE203" i="14"/>
  <c r="GE204" i="14"/>
  <c r="GE206" i="14"/>
  <c r="GE207" i="14"/>
  <c r="GE208" i="14"/>
  <c r="GE209" i="14"/>
  <c r="GE214" i="14"/>
  <c r="GE215" i="14"/>
  <c r="GE217" i="14"/>
  <c r="GE218" i="14"/>
  <c r="GE226" i="14"/>
  <c r="GE227" i="14"/>
  <c r="GE228" i="14"/>
  <c r="GE229" i="14"/>
  <c r="FJ165" i="14"/>
  <c r="FJ166" i="14"/>
  <c r="FJ167" i="14"/>
  <c r="FJ168" i="14"/>
  <c r="FJ169" i="14"/>
  <c r="FJ170" i="14"/>
  <c r="FJ171" i="14"/>
  <c r="FJ172" i="14"/>
  <c r="FJ173" i="14"/>
  <c r="FJ174" i="14"/>
  <c r="FJ175" i="14"/>
  <c r="FJ176" i="14"/>
  <c r="FJ177" i="14"/>
  <c r="FJ178" i="14"/>
  <c r="FJ179" i="14"/>
  <c r="FJ180" i="14"/>
  <c r="FJ189" i="14"/>
  <c r="FJ190" i="14"/>
  <c r="FJ191" i="14"/>
  <c r="FJ198" i="14"/>
  <c r="FJ199" i="14"/>
  <c r="FJ200" i="14"/>
  <c r="FJ201" i="14"/>
  <c r="FJ202" i="14"/>
  <c r="FJ203" i="14"/>
  <c r="FJ204" i="14"/>
  <c r="FJ206" i="14"/>
  <c r="FJ209" i="14"/>
  <c r="FJ210" i="14"/>
  <c r="FJ211" i="14"/>
  <c r="FJ212" i="14"/>
  <c r="FJ215" i="14"/>
  <c r="FJ216" i="14"/>
  <c r="FJ217" i="14"/>
  <c r="FJ218" i="14"/>
  <c r="FJ219" i="14"/>
  <c r="FJ220" i="14"/>
  <c r="FJ223" i="14"/>
  <c r="FJ224" i="14"/>
  <c r="FJ225" i="14"/>
  <c r="FJ226" i="14"/>
  <c r="FJ227" i="14"/>
  <c r="EO165" i="14"/>
  <c r="EO166" i="14"/>
  <c r="EO167" i="14"/>
  <c r="EO168" i="14"/>
  <c r="EO169" i="14"/>
  <c r="EO170" i="14"/>
  <c r="EO171" i="14"/>
  <c r="EO172" i="14"/>
  <c r="EO173" i="14"/>
  <c r="EO174" i="14"/>
  <c r="EO175" i="14"/>
  <c r="EO176" i="14"/>
  <c r="EO177" i="14"/>
  <c r="EO178" i="14"/>
  <c r="EO179" i="14"/>
  <c r="EO180" i="14"/>
  <c r="EO181" i="14"/>
  <c r="EO183" i="14"/>
  <c r="EO184" i="14"/>
  <c r="EO185" i="14"/>
  <c r="EO186" i="14"/>
  <c r="EO187" i="14"/>
  <c r="EO188" i="14"/>
  <c r="EO189" i="14"/>
  <c r="EO190" i="14"/>
  <c r="EO191" i="14"/>
  <c r="EO192" i="14"/>
  <c r="EO193" i="14"/>
  <c r="EO194" i="14"/>
  <c r="EO195" i="14"/>
  <c r="EO196" i="14"/>
  <c r="EO197" i="14"/>
  <c r="EO198" i="14"/>
  <c r="EO199" i="14"/>
  <c r="EO200" i="14"/>
  <c r="EO201" i="14"/>
  <c r="EO202" i="14"/>
  <c r="EO203" i="14"/>
  <c r="EO204" i="14"/>
  <c r="EO207" i="14"/>
  <c r="EO208" i="14"/>
  <c r="EO209" i="14"/>
  <c r="EO210" i="14"/>
  <c r="EO211" i="14"/>
  <c r="EO212" i="14"/>
  <c r="EO213" i="14"/>
  <c r="EO214" i="14"/>
  <c r="EO215" i="14"/>
  <c r="EO216" i="14"/>
  <c r="EO217" i="14"/>
  <c r="EO218" i="14"/>
  <c r="EO219" i="14"/>
  <c r="EO221" i="14"/>
  <c r="EO222" i="14"/>
  <c r="EO223" i="14"/>
  <c r="DT165" i="14"/>
  <c r="DT166" i="14"/>
  <c r="DT167" i="14"/>
  <c r="DT168" i="14"/>
  <c r="DT169" i="14"/>
  <c r="DT170" i="14"/>
  <c r="DT171" i="14"/>
  <c r="DT172" i="14"/>
  <c r="DT173" i="14"/>
  <c r="DT174" i="14"/>
  <c r="DT175" i="14"/>
  <c r="DT176" i="14"/>
  <c r="DT177" i="14"/>
  <c r="DT178" i="14"/>
  <c r="DT179" i="14"/>
  <c r="DT180" i="14"/>
  <c r="DT182" i="14"/>
  <c r="DT183" i="14"/>
  <c r="DT184" i="14"/>
  <c r="DT185" i="14"/>
  <c r="DT186" i="14"/>
  <c r="DT188" i="14"/>
  <c r="DT189" i="14"/>
  <c r="DT190" i="14"/>
  <c r="DT193" i="14"/>
  <c r="DT194" i="14"/>
  <c r="DT195" i="14"/>
  <c r="DT196" i="14"/>
  <c r="DT197" i="14"/>
  <c r="DT198" i="14"/>
  <c r="DT199" i="14"/>
  <c r="DT200" i="14"/>
  <c r="DT201" i="14"/>
  <c r="DT202" i="14"/>
  <c r="DT203" i="14"/>
  <c r="DT204" i="14"/>
  <c r="DT205" i="14"/>
  <c r="DT206" i="14"/>
  <c r="DT207" i="14"/>
  <c r="DT208" i="14"/>
  <c r="DT209" i="14"/>
  <c r="DT210" i="14"/>
  <c r="DT211" i="14"/>
  <c r="DT212" i="14"/>
  <c r="DT213" i="14"/>
  <c r="DT214" i="14"/>
  <c r="DT215" i="14"/>
  <c r="DT216" i="14"/>
  <c r="DT217" i="14"/>
  <c r="DT218" i="14"/>
  <c r="DT219" i="14"/>
  <c r="DT221" i="14"/>
  <c r="DT224" i="14"/>
  <c r="DT225" i="14"/>
  <c r="DT226" i="14"/>
  <c r="DT227" i="14"/>
  <c r="DT228" i="14"/>
  <c r="DT229" i="14"/>
  <c r="CY165" i="14"/>
  <c r="DA165" i="14" s="1"/>
  <c r="CY166" i="14"/>
  <c r="CY167" i="14"/>
  <c r="CY168" i="14"/>
  <c r="CY169" i="14"/>
  <c r="CY170" i="14"/>
  <c r="CY171" i="14"/>
  <c r="CY172" i="14"/>
  <c r="CY173" i="14"/>
  <c r="CY174" i="14"/>
  <c r="CY175" i="14"/>
  <c r="CY176" i="14"/>
  <c r="CY177" i="14"/>
  <c r="CY178" i="14"/>
  <c r="CY179" i="14"/>
  <c r="CY189" i="14"/>
  <c r="CY190" i="14"/>
  <c r="CY192" i="14"/>
  <c r="CY193" i="14"/>
  <c r="CY194" i="14"/>
  <c r="CY195" i="14"/>
  <c r="CY196" i="14"/>
  <c r="CY197" i="14"/>
  <c r="CY198" i="14"/>
  <c r="CY199" i="14"/>
  <c r="CY200" i="14"/>
  <c r="CY201" i="14"/>
  <c r="CY202" i="14"/>
  <c r="CY203" i="14"/>
  <c r="CY204" i="14"/>
  <c r="CY205" i="14"/>
  <c r="CY206" i="14"/>
  <c r="CY207" i="14"/>
  <c r="CY213" i="14"/>
  <c r="CY214" i="14"/>
  <c r="CY217" i="14"/>
  <c r="CY222" i="14"/>
  <c r="CY223" i="14"/>
  <c r="CY224" i="14"/>
  <c r="CY225" i="14"/>
  <c r="CY226" i="14"/>
  <c r="CY227" i="14"/>
  <c r="CY228" i="14"/>
  <c r="CY229" i="14"/>
  <c r="CD165" i="14"/>
  <c r="CD167" i="14"/>
  <c r="CD168" i="14"/>
  <c r="CD169" i="14"/>
  <c r="CD170" i="14"/>
  <c r="CD171" i="14"/>
  <c r="CD172" i="14"/>
  <c r="CD173" i="14"/>
  <c r="CD174" i="14"/>
  <c r="CD175" i="14"/>
  <c r="CD176" i="14"/>
  <c r="CD177" i="14"/>
  <c r="CD178" i="14"/>
  <c r="CD179" i="14"/>
  <c r="CD180" i="14"/>
  <c r="CD181" i="14"/>
  <c r="CD182" i="14"/>
  <c r="CD183" i="14"/>
  <c r="CD184" i="14"/>
  <c r="CD185" i="14"/>
  <c r="CD186" i="14"/>
  <c r="CD188" i="14"/>
  <c r="CD189" i="14"/>
  <c r="CD190" i="14"/>
  <c r="CD191" i="14"/>
  <c r="CD192" i="14"/>
  <c r="CD194" i="14"/>
  <c r="CD195" i="14"/>
  <c r="CD196" i="14"/>
  <c r="CD197" i="14"/>
  <c r="CD198" i="14"/>
  <c r="CD199" i="14"/>
  <c r="CD200" i="14"/>
  <c r="CD201" i="14"/>
  <c r="CD202" i="14"/>
  <c r="CD203" i="14"/>
  <c r="CD204" i="14"/>
  <c r="CD207" i="14"/>
  <c r="CD208" i="14"/>
  <c r="CD215" i="14"/>
  <c r="CD216" i="14"/>
  <c r="CD217" i="14"/>
  <c r="CD218" i="14"/>
  <c r="CD219" i="14"/>
  <c r="CD220" i="14"/>
  <c r="CD221" i="14"/>
  <c r="CD222" i="14"/>
  <c r="CD223" i="14"/>
  <c r="CD224" i="14"/>
  <c r="CD225" i="14"/>
  <c r="CD226" i="14"/>
  <c r="CD227" i="14"/>
  <c r="CD228" i="14"/>
  <c r="CD229" i="14"/>
  <c r="CD164" i="14"/>
  <c r="CD163" i="14"/>
  <c r="CD162" i="14"/>
  <c r="CD161" i="14"/>
  <c r="CD160" i="14"/>
  <c r="CD159" i="14"/>
  <c r="CD158" i="14"/>
  <c r="CD157" i="14"/>
  <c r="CD156" i="14"/>
  <c r="CD155" i="14"/>
  <c r="CD154" i="14"/>
  <c r="CD153" i="14"/>
  <c r="CD152" i="14"/>
  <c r="CD151" i="14"/>
  <c r="CD150" i="14"/>
  <c r="CD149" i="14"/>
  <c r="CD148" i="14"/>
  <c r="CD147" i="14"/>
  <c r="CD146" i="14"/>
  <c r="CD145" i="14"/>
  <c r="CD144" i="14"/>
  <c r="CD143" i="14"/>
  <c r="CD142" i="14"/>
  <c r="CD141" i="14"/>
  <c r="CD140" i="14"/>
  <c r="CD139" i="14"/>
  <c r="CD138" i="14"/>
  <c r="CD137" i="14"/>
  <c r="CD136" i="14"/>
  <c r="CD134" i="14"/>
  <c r="CY164" i="14"/>
  <c r="CY163" i="14"/>
  <c r="CY162" i="14"/>
  <c r="CY161" i="14"/>
  <c r="CY160" i="14"/>
  <c r="CY159" i="14"/>
  <c r="CY158" i="14"/>
  <c r="CY157" i="14"/>
  <c r="CY156" i="14"/>
  <c r="CY155" i="14"/>
  <c r="CY154" i="14"/>
  <c r="CY153" i="14"/>
  <c r="CY152" i="14"/>
  <c r="CY151" i="14"/>
  <c r="CY150" i="14"/>
  <c r="CY149" i="14"/>
  <c r="CY148" i="14"/>
  <c r="CY147" i="14"/>
  <c r="CY146" i="14"/>
  <c r="CY145" i="14"/>
  <c r="CY144" i="14"/>
  <c r="CY143" i="14"/>
  <c r="CY142" i="14"/>
  <c r="CY141" i="14"/>
  <c r="CY140" i="14"/>
  <c r="CY139" i="14"/>
  <c r="CY138" i="14"/>
  <c r="CY137" i="14"/>
  <c r="CY136" i="14"/>
  <c r="CY135" i="14"/>
  <c r="CY134" i="14"/>
  <c r="DT164" i="14"/>
  <c r="DT163" i="14"/>
  <c r="DT162" i="14"/>
  <c r="DT161" i="14"/>
  <c r="DT160" i="14"/>
  <c r="DT159" i="14"/>
  <c r="DT158" i="14"/>
  <c r="DT157" i="14"/>
  <c r="DT156" i="14"/>
  <c r="DT155" i="14"/>
  <c r="DT154" i="14"/>
  <c r="DT153" i="14"/>
  <c r="DT152" i="14"/>
  <c r="DT151" i="14"/>
  <c r="DT150" i="14"/>
  <c r="DT149" i="14"/>
  <c r="DT148" i="14"/>
  <c r="DT147" i="14"/>
  <c r="DT146" i="14"/>
  <c r="DT145" i="14"/>
  <c r="DT144" i="14"/>
  <c r="DT143" i="14"/>
  <c r="DT142" i="14"/>
  <c r="DT141" i="14"/>
  <c r="DT140" i="14"/>
  <c r="DT139" i="14"/>
  <c r="DT138" i="14"/>
  <c r="DT137" i="14"/>
  <c r="DT136" i="14"/>
  <c r="DT135" i="14"/>
  <c r="DT134" i="14"/>
  <c r="EO164" i="14"/>
  <c r="EO163" i="14"/>
  <c r="EO162" i="14"/>
  <c r="EO161" i="14"/>
  <c r="EO160" i="14"/>
  <c r="EO159" i="14"/>
  <c r="EO158" i="14"/>
  <c r="EO157" i="14"/>
  <c r="EO156" i="14"/>
  <c r="EO155" i="14"/>
  <c r="EO154" i="14"/>
  <c r="EO153" i="14"/>
  <c r="EO152" i="14"/>
  <c r="EO151" i="14"/>
  <c r="EO150" i="14"/>
  <c r="EO149" i="14"/>
  <c r="EO148" i="14"/>
  <c r="EO147" i="14"/>
  <c r="EO146" i="14"/>
  <c r="EO145" i="14"/>
  <c r="EO144" i="14"/>
  <c r="EO143" i="14"/>
  <c r="EO142" i="14"/>
  <c r="EO141" i="14"/>
  <c r="EO140" i="14"/>
  <c r="EO139" i="14"/>
  <c r="EO138" i="14"/>
  <c r="EO137" i="14"/>
  <c r="EO136" i="14"/>
  <c r="EO135" i="14"/>
  <c r="EO134" i="14"/>
  <c r="FJ164" i="14"/>
  <c r="FJ163" i="14"/>
  <c r="FJ162" i="14"/>
  <c r="FJ161" i="14"/>
  <c r="FJ160" i="14"/>
  <c r="FJ159" i="14"/>
  <c r="FJ158" i="14"/>
  <c r="FJ157" i="14"/>
  <c r="FJ156" i="14"/>
  <c r="FJ155" i="14"/>
  <c r="FJ154" i="14"/>
  <c r="FJ153" i="14"/>
  <c r="FJ152" i="14"/>
  <c r="FJ151" i="14"/>
  <c r="FJ150" i="14"/>
  <c r="FJ149" i="14"/>
  <c r="FJ148" i="14"/>
  <c r="FJ147" i="14"/>
  <c r="FJ146" i="14"/>
  <c r="FJ145" i="14"/>
  <c r="FJ144" i="14"/>
  <c r="FJ143" i="14"/>
  <c r="FJ142" i="14"/>
  <c r="FJ141" i="14"/>
  <c r="FJ140" i="14"/>
  <c r="FJ139" i="14"/>
  <c r="FJ138" i="14"/>
  <c r="FJ137" i="14"/>
  <c r="FJ136" i="14"/>
  <c r="FJ135" i="14"/>
  <c r="FJ134" i="14"/>
  <c r="GE164" i="14"/>
  <c r="GE163" i="14"/>
  <c r="GE162" i="14"/>
  <c r="GE161" i="14"/>
  <c r="GE160" i="14"/>
  <c r="GE159" i="14"/>
  <c r="GE158" i="14"/>
  <c r="GE157" i="14"/>
  <c r="GE156" i="14"/>
  <c r="GE155" i="14"/>
  <c r="GE154" i="14"/>
  <c r="GE153" i="14"/>
  <c r="GE152" i="14"/>
  <c r="GE151" i="14"/>
  <c r="GE150" i="14"/>
  <c r="GE149" i="14"/>
  <c r="GE148" i="14"/>
  <c r="GE147" i="14"/>
  <c r="GE146" i="14"/>
  <c r="GE145" i="14"/>
  <c r="GE144" i="14"/>
  <c r="GE143" i="14"/>
  <c r="GE142" i="14"/>
  <c r="GE141" i="14"/>
  <c r="GE140" i="14"/>
  <c r="GE139" i="14"/>
  <c r="GE138" i="14"/>
  <c r="GE137" i="14"/>
  <c r="GE136" i="14"/>
  <c r="GE135" i="14"/>
  <c r="GE134" i="14"/>
  <c r="GZ164" i="14"/>
  <c r="GZ163" i="14"/>
  <c r="GZ162" i="14"/>
  <c r="GZ161" i="14"/>
  <c r="GZ160" i="14"/>
  <c r="GZ159" i="14"/>
  <c r="GZ158" i="14"/>
  <c r="GZ157" i="14"/>
  <c r="GZ156" i="14"/>
  <c r="GZ155" i="14"/>
  <c r="GZ154" i="14"/>
  <c r="GZ153" i="14"/>
  <c r="GZ152" i="14"/>
  <c r="GZ151" i="14"/>
  <c r="GZ150" i="14"/>
  <c r="GZ149" i="14"/>
  <c r="GZ148" i="14"/>
  <c r="GZ147" i="14"/>
  <c r="GZ146" i="14"/>
  <c r="GZ145" i="14"/>
  <c r="GZ144" i="14"/>
  <c r="GZ143" i="14"/>
  <c r="GZ142" i="14"/>
  <c r="GZ141" i="14"/>
  <c r="GZ140" i="14"/>
  <c r="GZ139" i="14"/>
  <c r="GZ138" i="14"/>
  <c r="GZ137" i="14"/>
  <c r="GZ136" i="14"/>
  <c r="GZ135" i="14"/>
  <c r="GZ134" i="14"/>
  <c r="HA134" i="14"/>
  <c r="HA135" i="14"/>
  <c r="HA136" i="14"/>
  <c r="HA137" i="14"/>
  <c r="HA138" i="14"/>
  <c r="HA139" i="14"/>
  <c r="HA140" i="14"/>
  <c r="HA141" i="14"/>
  <c r="HA142" i="14"/>
  <c r="HA143" i="14"/>
  <c r="HA144" i="14"/>
  <c r="HA145" i="14"/>
  <c r="HA146" i="14"/>
  <c r="HA147" i="14"/>
  <c r="HA148" i="14"/>
  <c r="HA149" i="14"/>
  <c r="HA150" i="14"/>
  <c r="HA151" i="14"/>
  <c r="HA152" i="14"/>
  <c r="HA153" i="14"/>
  <c r="HA154" i="14"/>
  <c r="HA155" i="14"/>
  <c r="HA156" i="14"/>
  <c r="HA157" i="14"/>
  <c r="HA158" i="14"/>
  <c r="HA159" i="14"/>
  <c r="HA160" i="14"/>
  <c r="HA161" i="14"/>
  <c r="HA162" i="14"/>
  <c r="HA163" i="14"/>
  <c r="HA164" i="14"/>
  <c r="GF134" i="14"/>
  <c r="GF135" i="14"/>
  <c r="GF136" i="14"/>
  <c r="GF137" i="14"/>
  <c r="GF138" i="14"/>
  <c r="GF139" i="14"/>
  <c r="GF140" i="14"/>
  <c r="GF141" i="14"/>
  <c r="GF142" i="14"/>
  <c r="GF143" i="14"/>
  <c r="GF144" i="14"/>
  <c r="GF145" i="14"/>
  <c r="GF146" i="14"/>
  <c r="GF147" i="14"/>
  <c r="GF148" i="14"/>
  <c r="GF149" i="14"/>
  <c r="GF150" i="14"/>
  <c r="GF151" i="14"/>
  <c r="GF152" i="14"/>
  <c r="GF153" i="14"/>
  <c r="GF154" i="14"/>
  <c r="GF155" i="14"/>
  <c r="GF156" i="14"/>
  <c r="GF157" i="14"/>
  <c r="GF158" i="14"/>
  <c r="GF159" i="14"/>
  <c r="GF160" i="14"/>
  <c r="GF161" i="14"/>
  <c r="GF162" i="14"/>
  <c r="GF163" i="14"/>
  <c r="GF164" i="14"/>
  <c r="FK134" i="14"/>
  <c r="FK135" i="14"/>
  <c r="FK136" i="14"/>
  <c r="FK137" i="14"/>
  <c r="FK138" i="14"/>
  <c r="FK139" i="14"/>
  <c r="FK140" i="14"/>
  <c r="FK141" i="14"/>
  <c r="FK142" i="14"/>
  <c r="FK143" i="14"/>
  <c r="FK144" i="14"/>
  <c r="FK145" i="14"/>
  <c r="FK146" i="14"/>
  <c r="FK147" i="14"/>
  <c r="FK148" i="14"/>
  <c r="FK149" i="14"/>
  <c r="FK150" i="14"/>
  <c r="FK151" i="14"/>
  <c r="FK152" i="14"/>
  <c r="FK153" i="14"/>
  <c r="FK154" i="14"/>
  <c r="FK155" i="14"/>
  <c r="FK156" i="14"/>
  <c r="FK157" i="14"/>
  <c r="FK158" i="14"/>
  <c r="FK159" i="14"/>
  <c r="FK160" i="14"/>
  <c r="FK161" i="14"/>
  <c r="FK162" i="14"/>
  <c r="FK163" i="14"/>
  <c r="FK164" i="14"/>
  <c r="EP134" i="14"/>
  <c r="EP135" i="14"/>
  <c r="EP136" i="14"/>
  <c r="EP137" i="14"/>
  <c r="EP138" i="14"/>
  <c r="EP139" i="14"/>
  <c r="EP140" i="14"/>
  <c r="EP141" i="14"/>
  <c r="EP142" i="14"/>
  <c r="EP143" i="14"/>
  <c r="EP144" i="14"/>
  <c r="EP145" i="14"/>
  <c r="EP146" i="14"/>
  <c r="EP147" i="14"/>
  <c r="EP148" i="14"/>
  <c r="EP149" i="14"/>
  <c r="EP150" i="14"/>
  <c r="EP151" i="14"/>
  <c r="EP152" i="14"/>
  <c r="EP153" i="14"/>
  <c r="EP154" i="14"/>
  <c r="EP155" i="14"/>
  <c r="EP156" i="14"/>
  <c r="EP157" i="14"/>
  <c r="EP158" i="14"/>
  <c r="EP159" i="14"/>
  <c r="EP160" i="14"/>
  <c r="EP161" i="14"/>
  <c r="EP162" i="14"/>
  <c r="EP163" i="14"/>
  <c r="EP164" i="14"/>
  <c r="DU134" i="14"/>
  <c r="DU135" i="14"/>
  <c r="DU136" i="14"/>
  <c r="DU137" i="14"/>
  <c r="DU138" i="14"/>
  <c r="DU139" i="14"/>
  <c r="DU140" i="14"/>
  <c r="DU141" i="14"/>
  <c r="DU142" i="14"/>
  <c r="DU143" i="14"/>
  <c r="DU144" i="14"/>
  <c r="DU145" i="14"/>
  <c r="DU146" i="14"/>
  <c r="DU147" i="14"/>
  <c r="DU148" i="14"/>
  <c r="DU149" i="14"/>
  <c r="DU150" i="14"/>
  <c r="DU151" i="14"/>
  <c r="DU152" i="14"/>
  <c r="DU153" i="14"/>
  <c r="DU154" i="14"/>
  <c r="DU155" i="14"/>
  <c r="DU156" i="14"/>
  <c r="DU157" i="14"/>
  <c r="DU158" i="14"/>
  <c r="DU159" i="14"/>
  <c r="DU160" i="14"/>
  <c r="DU161" i="14"/>
  <c r="DU162" i="14"/>
  <c r="DU163" i="14"/>
  <c r="DU164" i="14"/>
  <c r="HN243" i="14"/>
  <c r="CE164" i="14"/>
  <c r="CE163" i="14"/>
  <c r="CE162" i="14"/>
  <c r="CE161" i="14"/>
  <c r="CE160" i="14"/>
  <c r="CE159" i="14"/>
  <c r="CE158" i="14"/>
  <c r="CE157" i="14"/>
  <c r="CE156" i="14"/>
  <c r="CE155" i="14"/>
  <c r="CE154" i="14"/>
  <c r="CE153" i="14"/>
  <c r="CE152" i="14"/>
  <c r="CE151" i="14"/>
  <c r="CE150" i="14"/>
  <c r="CE149" i="14"/>
  <c r="CE148" i="14"/>
  <c r="CE147" i="14"/>
  <c r="CE146" i="14"/>
  <c r="CE145" i="14"/>
  <c r="CE144" i="14"/>
  <c r="CE143" i="14"/>
  <c r="CE142" i="14"/>
  <c r="CE141" i="14"/>
  <c r="CE140" i="14"/>
  <c r="CE139" i="14"/>
  <c r="CE138" i="14"/>
  <c r="CE137" i="14"/>
  <c r="CE136" i="14"/>
  <c r="CE134" i="14"/>
  <c r="CZ164" i="14"/>
  <c r="CZ163" i="14"/>
  <c r="CZ162" i="14"/>
  <c r="CZ161" i="14"/>
  <c r="CZ160" i="14"/>
  <c r="CZ159" i="14"/>
  <c r="CZ158" i="14"/>
  <c r="CZ157" i="14"/>
  <c r="CZ156" i="14"/>
  <c r="CZ155" i="14"/>
  <c r="CZ154" i="14"/>
  <c r="CZ153" i="14"/>
  <c r="CZ152" i="14"/>
  <c r="CZ151" i="14"/>
  <c r="CZ150" i="14"/>
  <c r="CZ149" i="14"/>
  <c r="CZ148" i="14"/>
  <c r="CZ147" i="14"/>
  <c r="CZ146" i="14"/>
  <c r="CZ145" i="14"/>
  <c r="CZ144" i="14"/>
  <c r="CZ143" i="14"/>
  <c r="CZ142" i="14"/>
  <c r="CZ141" i="14"/>
  <c r="CZ140" i="14"/>
  <c r="CZ139" i="14"/>
  <c r="CZ138" i="14"/>
  <c r="CZ137" i="14"/>
  <c r="CZ136" i="14"/>
  <c r="CZ135" i="14"/>
  <c r="CZ134" i="14"/>
  <c r="HE136" i="14" l="1"/>
  <c r="HE140" i="14"/>
  <c r="HE144" i="14"/>
  <c r="HE148" i="14"/>
  <c r="HE152" i="14"/>
  <c r="HE156" i="14"/>
  <c r="HE160" i="14"/>
  <c r="HE134" i="14"/>
  <c r="HE138" i="14"/>
  <c r="HE142" i="14"/>
  <c r="HE146" i="14"/>
  <c r="HE150" i="14"/>
  <c r="HE154" i="14"/>
  <c r="HE158" i="14"/>
  <c r="HE162" i="14"/>
  <c r="GJ135" i="14"/>
  <c r="GJ139" i="14"/>
  <c r="GJ143" i="14"/>
  <c r="GJ147" i="14"/>
  <c r="GJ151" i="14"/>
  <c r="GJ155" i="14"/>
  <c r="GJ159" i="14"/>
  <c r="GJ163" i="14"/>
  <c r="FO136" i="14"/>
  <c r="FO140" i="14"/>
  <c r="FO144" i="14"/>
  <c r="FO148" i="14"/>
  <c r="FO152" i="14"/>
  <c r="FO156" i="14"/>
  <c r="FO160" i="14"/>
  <c r="FO164" i="14"/>
  <c r="ET137" i="14"/>
  <c r="ET141" i="14"/>
  <c r="ET145" i="14"/>
  <c r="ET149" i="14"/>
  <c r="ET153" i="14"/>
  <c r="ET157" i="14"/>
  <c r="ET161" i="14"/>
  <c r="DY134" i="14"/>
  <c r="DY138" i="14"/>
  <c r="DY142" i="14"/>
  <c r="DY146" i="14"/>
  <c r="DY150" i="14"/>
  <c r="DY154" i="14"/>
  <c r="DY158" i="14"/>
  <c r="DY162" i="14"/>
  <c r="DD135" i="14"/>
  <c r="DD147" i="14"/>
  <c r="CI137" i="14"/>
  <c r="CI149" i="14"/>
  <c r="CI161" i="14"/>
  <c r="DQ218" i="14"/>
  <c r="DR217" i="14"/>
  <c r="DU217" i="14" s="1"/>
  <c r="HE135" i="14"/>
  <c r="HE139" i="14"/>
  <c r="HE143" i="14"/>
  <c r="HE147" i="14"/>
  <c r="HE151" i="14"/>
  <c r="HE155" i="14"/>
  <c r="HE159" i="14"/>
  <c r="HE163" i="14"/>
  <c r="GJ136" i="14"/>
  <c r="GJ140" i="14"/>
  <c r="GJ144" i="14"/>
  <c r="GJ148" i="14"/>
  <c r="GJ152" i="14"/>
  <c r="GJ156" i="14"/>
  <c r="GJ160" i="14"/>
  <c r="GJ164" i="14"/>
  <c r="FO137" i="14"/>
  <c r="FO141" i="14"/>
  <c r="FO145" i="14"/>
  <c r="FO149" i="14"/>
  <c r="FO153" i="14"/>
  <c r="FO157" i="14"/>
  <c r="FO161" i="14"/>
  <c r="ET134" i="14"/>
  <c r="ET138" i="14"/>
  <c r="ET142" i="14"/>
  <c r="ET146" i="14"/>
  <c r="ET150" i="14"/>
  <c r="ET154" i="14"/>
  <c r="ET158" i="14"/>
  <c r="ET162" i="14"/>
  <c r="DY135" i="14"/>
  <c r="DY139" i="14"/>
  <c r="DY143" i="14"/>
  <c r="DY147" i="14"/>
  <c r="DY151" i="14"/>
  <c r="DY155" i="14"/>
  <c r="DY159" i="14"/>
  <c r="DY163" i="14"/>
  <c r="DD136" i="14"/>
  <c r="DD140" i="14"/>
  <c r="DD144" i="14"/>
  <c r="DD148" i="14"/>
  <c r="DD152" i="14"/>
  <c r="DD156" i="14"/>
  <c r="DD160" i="14"/>
  <c r="DD164" i="14"/>
  <c r="CI138" i="14"/>
  <c r="CI142" i="14"/>
  <c r="CI146" i="14"/>
  <c r="CI150" i="14"/>
  <c r="CI154" i="14"/>
  <c r="CI158" i="14"/>
  <c r="CI162" i="14"/>
  <c r="CA218" i="14"/>
  <c r="CB217" i="14"/>
  <c r="CE217" i="14" s="1"/>
  <c r="FG218" i="14"/>
  <c r="FH217" i="14"/>
  <c r="FK217" i="14" s="1"/>
  <c r="DD143" i="14"/>
  <c r="DD155" i="14"/>
  <c r="DD163" i="14"/>
  <c r="CI141" i="14"/>
  <c r="CI153" i="14"/>
  <c r="HE164" i="14"/>
  <c r="GJ137" i="14"/>
  <c r="GJ141" i="14"/>
  <c r="GJ145" i="14"/>
  <c r="GJ149" i="14"/>
  <c r="GJ153" i="14"/>
  <c r="GJ157" i="14"/>
  <c r="GJ161" i="14"/>
  <c r="FO134" i="14"/>
  <c r="FO138" i="14"/>
  <c r="FO142" i="14"/>
  <c r="FO146" i="14"/>
  <c r="FO150" i="14"/>
  <c r="FO154" i="14"/>
  <c r="FO158" i="14"/>
  <c r="FO162" i="14"/>
  <c r="ET135" i="14"/>
  <c r="ET139" i="14"/>
  <c r="ET143" i="14"/>
  <c r="ET147" i="14"/>
  <c r="ET151" i="14"/>
  <c r="ET155" i="14"/>
  <c r="ET159" i="14"/>
  <c r="ET163" i="14"/>
  <c r="DY136" i="14"/>
  <c r="DY140" i="14"/>
  <c r="DY144" i="14"/>
  <c r="DY148" i="14"/>
  <c r="DY152" i="14"/>
  <c r="DY156" i="14"/>
  <c r="DY160" i="14"/>
  <c r="DY164" i="14"/>
  <c r="DD137" i="14"/>
  <c r="DD141" i="14"/>
  <c r="DD145" i="14"/>
  <c r="DD149" i="14"/>
  <c r="DD153" i="14"/>
  <c r="DD157" i="14"/>
  <c r="DD161" i="14"/>
  <c r="CI134" i="14"/>
  <c r="CI139" i="14"/>
  <c r="CI143" i="14"/>
  <c r="CI147" i="14"/>
  <c r="CI151" i="14"/>
  <c r="CI155" i="14"/>
  <c r="CI159" i="14"/>
  <c r="CI163" i="14"/>
  <c r="EL218" i="14"/>
  <c r="EM217" i="14"/>
  <c r="EP217" i="14" s="1"/>
  <c r="GW218" i="14"/>
  <c r="GX217" i="14"/>
  <c r="HA217" i="14" s="1"/>
  <c r="DD139" i="14"/>
  <c r="DD151" i="14"/>
  <c r="DD159" i="14"/>
  <c r="CI145" i="14"/>
  <c r="CI157" i="14"/>
  <c r="HE137" i="14"/>
  <c r="HE141" i="14"/>
  <c r="HE145" i="14"/>
  <c r="HE149" i="14"/>
  <c r="HE153" i="14"/>
  <c r="HE157" i="14"/>
  <c r="HE161" i="14"/>
  <c r="GJ134" i="14"/>
  <c r="GJ138" i="14"/>
  <c r="GJ142" i="14"/>
  <c r="GJ146" i="14"/>
  <c r="GJ150" i="14"/>
  <c r="GJ154" i="14"/>
  <c r="GJ158" i="14"/>
  <c r="GJ162" i="14"/>
  <c r="FO135" i="14"/>
  <c r="FO139" i="14"/>
  <c r="FO143" i="14"/>
  <c r="FO147" i="14"/>
  <c r="FO151" i="14"/>
  <c r="FO155" i="14"/>
  <c r="FO159" i="14"/>
  <c r="FO163" i="14"/>
  <c r="ET136" i="14"/>
  <c r="ET140" i="14"/>
  <c r="ET144" i="14"/>
  <c r="ET148" i="14"/>
  <c r="ET152" i="14"/>
  <c r="ET156" i="14"/>
  <c r="ET160" i="14"/>
  <c r="ET164" i="14"/>
  <c r="DY137" i="14"/>
  <c r="DY141" i="14"/>
  <c r="DY145" i="14"/>
  <c r="DY149" i="14"/>
  <c r="DY153" i="14"/>
  <c r="DY157" i="14"/>
  <c r="DY161" i="14"/>
  <c r="DD134" i="14"/>
  <c r="DD138" i="14"/>
  <c r="DD142" i="14"/>
  <c r="DD146" i="14"/>
  <c r="DD150" i="14"/>
  <c r="DD154" i="14"/>
  <c r="DD158" i="14"/>
  <c r="DD162" i="14"/>
  <c r="CI136" i="14"/>
  <c r="CI140" i="14"/>
  <c r="CI144" i="14"/>
  <c r="CI148" i="14"/>
  <c r="CI152" i="14"/>
  <c r="CI156" i="14"/>
  <c r="CI160" i="14"/>
  <c r="CI164" i="14"/>
  <c r="CV218" i="14"/>
  <c r="CW217" i="14"/>
  <c r="CZ217" i="14" s="1"/>
  <c r="CF167" i="14"/>
  <c r="EL219" i="14" l="1"/>
  <c r="EM218" i="14"/>
  <c r="EP218" i="14" s="1"/>
  <c r="CA219" i="14"/>
  <c r="CB218" i="14"/>
  <c r="CE218" i="14" s="1"/>
  <c r="DQ219" i="14"/>
  <c r="DR218" i="14"/>
  <c r="DU218" i="14" s="1"/>
  <c r="GW219" i="14"/>
  <c r="GX218" i="14"/>
  <c r="HA218" i="14" s="1"/>
  <c r="FG219" i="14"/>
  <c r="FH218" i="14"/>
  <c r="FK218" i="14" s="1"/>
  <c r="CV219" i="14"/>
  <c r="CW218" i="14"/>
  <c r="FJ229" i="14"/>
  <c r="FJ228" i="14"/>
  <c r="HA103" i="14"/>
  <c r="HA102" i="14"/>
  <c r="HA101" i="14"/>
  <c r="HA100" i="14"/>
  <c r="HA99" i="14"/>
  <c r="HA98" i="14"/>
  <c r="HA97" i="14"/>
  <c r="HA96" i="14"/>
  <c r="HA95" i="14"/>
  <c r="HA94" i="14"/>
  <c r="HA93" i="14"/>
  <c r="HA92" i="14"/>
  <c r="HA91" i="14"/>
  <c r="HA90" i="14"/>
  <c r="HA89" i="14"/>
  <c r="HA88" i="14"/>
  <c r="HA87" i="14"/>
  <c r="HA86" i="14"/>
  <c r="HA85" i="14"/>
  <c r="HA84" i="14"/>
  <c r="HA83" i="14"/>
  <c r="HA82" i="14"/>
  <c r="HA81" i="14"/>
  <c r="HA80" i="14"/>
  <c r="HA79" i="14"/>
  <c r="HA78" i="14"/>
  <c r="HA77" i="14"/>
  <c r="HA76" i="14"/>
  <c r="HA75" i="14"/>
  <c r="HA74" i="14"/>
  <c r="HA73" i="14"/>
  <c r="HA72" i="14"/>
  <c r="HA71" i="14"/>
  <c r="HA70" i="14"/>
  <c r="HA69" i="14"/>
  <c r="HA68" i="14"/>
  <c r="HA67" i="14"/>
  <c r="HA66" i="14"/>
  <c r="HA65" i="14"/>
  <c r="HA64" i="14"/>
  <c r="HA63" i="14"/>
  <c r="HA62" i="14"/>
  <c r="HA61" i="14"/>
  <c r="HA60" i="14"/>
  <c r="HA59" i="14"/>
  <c r="HA58" i="14"/>
  <c r="HA57" i="14"/>
  <c r="HA56" i="14"/>
  <c r="HA55" i="14"/>
  <c r="HA54" i="14"/>
  <c r="HA53" i="14"/>
  <c r="HA52" i="14"/>
  <c r="HA51" i="14"/>
  <c r="HA50" i="14"/>
  <c r="HA49" i="14"/>
  <c r="HA48" i="14"/>
  <c r="HA47" i="14"/>
  <c r="HA46" i="14"/>
  <c r="HA45" i="14"/>
  <c r="HA44" i="14"/>
  <c r="HA43" i="14"/>
  <c r="HA42" i="14"/>
  <c r="HA41" i="14"/>
  <c r="HA40" i="14"/>
  <c r="HA39" i="14"/>
  <c r="HA38" i="14"/>
  <c r="HA37" i="14"/>
  <c r="HA36" i="14"/>
  <c r="HA35" i="14"/>
  <c r="HA34" i="14"/>
  <c r="HA33" i="14"/>
  <c r="HA32" i="14"/>
  <c r="HA31" i="14"/>
  <c r="HA30" i="14"/>
  <c r="HA29" i="14"/>
  <c r="HA28" i="14"/>
  <c r="HA27" i="14"/>
  <c r="HA26" i="14"/>
  <c r="GF103" i="14"/>
  <c r="GF102" i="14"/>
  <c r="GF101" i="14"/>
  <c r="GF100" i="14"/>
  <c r="GF99" i="14"/>
  <c r="GF98" i="14"/>
  <c r="GF97" i="14"/>
  <c r="GF96" i="14"/>
  <c r="GF95" i="14"/>
  <c r="GF94" i="14"/>
  <c r="GF93" i="14"/>
  <c r="GF92" i="14"/>
  <c r="GF91" i="14"/>
  <c r="GF90" i="14"/>
  <c r="GF89" i="14"/>
  <c r="GF88" i="14"/>
  <c r="GF87" i="14"/>
  <c r="GF86" i="14"/>
  <c r="GF85" i="14"/>
  <c r="GF84" i="14"/>
  <c r="GF83" i="14"/>
  <c r="GF82" i="14"/>
  <c r="GF81" i="14"/>
  <c r="GF80" i="14"/>
  <c r="GF79" i="14"/>
  <c r="GF78" i="14"/>
  <c r="GF77" i="14"/>
  <c r="GF76" i="14"/>
  <c r="GF75" i="14"/>
  <c r="GF74" i="14"/>
  <c r="GF73" i="14"/>
  <c r="GF72" i="14"/>
  <c r="GF71" i="14"/>
  <c r="GF70" i="14"/>
  <c r="GF69" i="14"/>
  <c r="GF68" i="14"/>
  <c r="GF67" i="14"/>
  <c r="GF66" i="14"/>
  <c r="GF65" i="14"/>
  <c r="GF64" i="14"/>
  <c r="GF63" i="14"/>
  <c r="GF62" i="14"/>
  <c r="GF61" i="14"/>
  <c r="GF60" i="14"/>
  <c r="GF59" i="14"/>
  <c r="GF58" i="14"/>
  <c r="GF57" i="14"/>
  <c r="GF56" i="14"/>
  <c r="GF55" i="14"/>
  <c r="GF54" i="14"/>
  <c r="GF53" i="14"/>
  <c r="GF52" i="14"/>
  <c r="GF51" i="14"/>
  <c r="GF50" i="14"/>
  <c r="GF49" i="14"/>
  <c r="GF48" i="14"/>
  <c r="GF47" i="14"/>
  <c r="GF46" i="14"/>
  <c r="GF45" i="14"/>
  <c r="GF44" i="14"/>
  <c r="GF43" i="14"/>
  <c r="GF42" i="14"/>
  <c r="GF41" i="14"/>
  <c r="GF40" i="14"/>
  <c r="GF39" i="14"/>
  <c r="GF38" i="14"/>
  <c r="GF37" i="14"/>
  <c r="GF36" i="14"/>
  <c r="GF35" i="14"/>
  <c r="GF34" i="14"/>
  <c r="GF33" i="14"/>
  <c r="GF32" i="14"/>
  <c r="GF31" i="14"/>
  <c r="GF30" i="14"/>
  <c r="GF29" i="14"/>
  <c r="GF28" i="14"/>
  <c r="GF27" i="14"/>
  <c r="GF26" i="14"/>
  <c r="FK103" i="14"/>
  <c r="FK102" i="14"/>
  <c r="FK101" i="14"/>
  <c r="FK100" i="14"/>
  <c r="FK99" i="14"/>
  <c r="FK98" i="14"/>
  <c r="FK97" i="14"/>
  <c r="FK96" i="14"/>
  <c r="FK95" i="14"/>
  <c r="FK94" i="14"/>
  <c r="FK93" i="14"/>
  <c r="FK92" i="14"/>
  <c r="FK91" i="14"/>
  <c r="FK90" i="14"/>
  <c r="FK89" i="14"/>
  <c r="FK88" i="14"/>
  <c r="FK87" i="14"/>
  <c r="FK86" i="14"/>
  <c r="FK85" i="14"/>
  <c r="FK84" i="14"/>
  <c r="FK83" i="14"/>
  <c r="FK82" i="14"/>
  <c r="FK81" i="14"/>
  <c r="FK80" i="14"/>
  <c r="FK79" i="14"/>
  <c r="FK78" i="14"/>
  <c r="FK77" i="14"/>
  <c r="FK76" i="14"/>
  <c r="FK75" i="14"/>
  <c r="FK74" i="14"/>
  <c r="FK73" i="14"/>
  <c r="FK72" i="14"/>
  <c r="FK71" i="14"/>
  <c r="FK70" i="14"/>
  <c r="FK69" i="14"/>
  <c r="FK68" i="14"/>
  <c r="FK67" i="14"/>
  <c r="FK66" i="14"/>
  <c r="FK65" i="14"/>
  <c r="FK64" i="14"/>
  <c r="FK63" i="14"/>
  <c r="FK62" i="14"/>
  <c r="FK61" i="14"/>
  <c r="FK60" i="14"/>
  <c r="FK59" i="14"/>
  <c r="FK58" i="14"/>
  <c r="FK57" i="14"/>
  <c r="FK56" i="14"/>
  <c r="FK55" i="14"/>
  <c r="FK54" i="14"/>
  <c r="FK53" i="14"/>
  <c r="FK52" i="14"/>
  <c r="FK51" i="14"/>
  <c r="FK50" i="14"/>
  <c r="FK49" i="14"/>
  <c r="FK48" i="14"/>
  <c r="FK47" i="14"/>
  <c r="FK46" i="14"/>
  <c r="FK45" i="14"/>
  <c r="FK44" i="14"/>
  <c r="FK43" i="14"/>
  <c r="FK42" i="14"/>
  <c r="FK41" i="14"/>
  <c r="FK40" i="14"/>
  <c r="FK39" i="14"/>
  <c r="FK38" i="14"/>
  <c r="FK37" i="14"/>
  <c r="FK36" i="14"/>
  <c r="FK35" i="14"/>
  <c r="FK34" i="14"/>
  <c r="FK33" i="14"/>
  <c r="FK32" i="14"/>
  <c r="FK31" i="14"/>
  <c r="FK30" i="14"/>
  <c r="FK29" i="14"/>
  <c r="FK28" i="14"/>
  <c r="FK27" i="14"/>
  <c r="FK26" i="14"/>
  <c r="EP103" i="14"/>
  <c r="EP102" i="14"/>
  <c r="EP101" i="14"/>
  <c r="EP100" i="14"/>
  <c r="EP99" i="14"/>
  <c r="EP98" i="14"/>
  <c r="EP97" i="14"/>
  <c r="EP96" i="14"/>
  <c r="EP95" i="14"/>
  <c r="EP94" i="14"/>
  <c r="EP93" i="14"/>
  <c r="EP92" i="14"/>
  <c r="EP91" i="14"/>
  <c r="EP90" i="14"/>
  <c r="EP89" i="14"/>
  <c r="EP88" i="14"/>
  <c r="EP87" i="14"/>
  <c r="EP86" i="14"/>
  <c r="EP85" i="14"/>
  <c r="EP84" i="14"/>
  <c r="EP83" i="14"/>
  <c r="EP82" i="14"/>
  <c r="EP81" i="14"/>
  <c r="EP80" i="14"/>
  <c r="EP79" i="14"/>
  <c r="EP78" i="14"/>
  <c r="EP77" i="14"/>
  <c r="EP76" i="14"/>
  <c r="EP75" i="14"/>
  <c r="EP74" i="14"/>
  <c r="EP73" i="14"/>
  <c r="EP72" i="14"/>
  <c r="EP71" i="14"/>
  <c r="EP70" i="14"/>
  <c r="EP69" i="14"/>
  <c r="EP68" i="14"/>
  <c r="EP67" i="14"/>
  <c r="EP66" i="14"/>
  <c r="EP65" i="14"/>
  <c r="EP64" i="14"/>
  <c r="EP63" i="14"/>
  <c r="EP62" i="14"/>
  <c r="EP61" i="14"/>
  <c r="EP60" i="14"/>
  <c r="EP59" i="14"/>
  <c r="EP58" i="14"/>
  <c r="EP57" i="14"/>
  <c r="EP56" i="14"/>
  <c r="EP55" i="14"/>
  <c r="EP54" i="14"/>
  <c r="EP53" i="14"/>
  <c r="EP52" i="14"/>
  <c r="EP51" i="14"/>
  <c r="EP50" i="14"/>
  <c r="EP49" i="14"/>
  <c r="EP48" i="14"/>
  <c r="EP47" i="14"/>
  <c r="EP46" i="14"/>
  <c r="EP45" i="14"/>
  <c r="EP44" i="14"/>
  <c r="EP43" i="14"/>
  <c r="EP42" i="14"/>
  <c r="EP41" i="14"/>
  <c r="EP40" i="14"/>
  <c r="EP39" i="14"/>
  <c r="EP38" i="14"/>
  <c r="EP37" i="14"/>
  <c r="EP36" i="14"/>
  <c r="EP35" i="14"/>
  <c r="EP34" i="14"/>
  <c r="EP33" i="14"/>
  <c r="EP32" i="14"/>
  <c r="EP31" i="14"/>
  <c r="EP30" i="14"/>
  <c r="EP29" i="14"/>
  <c r="EP28" i="14"/>
  <c r="EP27" i="14"/>
  <c r="EP26" i="14"/>
  <c r="CE103" i="14"/>
  <c r="CI103" i="14" s="1"/>
  <c r="CE102" i="14"/>
  <c r="CI102" i="14" s="1"/>
  <c r="CE101" i="14"/>
  <c r="CI101" i="14" s="1"/>
  <c r="CE100" i="14"/>
  <c r="CI100" i="14" s="1"/>
  <c r="CE99" i="14"/>
  <c r="CI99" i="14" s="1"/>
  <c r="CE98" i="14"/>
  <c r="CI98" i="14" s="1"/>
  <c r="CE97" i="14"/>
  <c r="CI97" i="14" s="1"/>
  <c r="CE96" i="14"/>
  <c r="CI96" i="14" s="1"/>
  <c r="CE95" i="14"/>
  <c r="CI95" i="14" s="1"/>
  <c r="CE94" i="14"/>
  <c r="CE93" i="14"/>
  <c r="CE92" i="14"/>
  <c r="CE91" i="14"/>
  <c r="CE90" i="14"/>
  <c r="CE89" i="14"/>
  <c r="CE88" i="14"/>
  <c r="CE87" i="14"/>
  <c r="CE86" i="14"/>
  <c r="CE85" i="14"/>
  <c r="CE84" i="14"/>
  <c r="CE83" i="14"/>
  <c r="CE82" i="14"/>
  <c r="CE81" i="14"/>
  <c r="CE80" i="14"/>
  <c r="CE79" i="14"/>
  <c r="CE78" i="14"/>
  <c r="CE77" i="14"/>
  <c r="CE76" i="14"/>
  <c r="CE75" i="14"/>
  <c r="CE74" i="14"/>
  <c r="CE73" i="14"/>
  <c r="CE72" i="14"/>
  <c r="CE71" i="14"/>
  <c r="CE70" i="14"/>
  <c r="CE69" i="14"/>
  <c r="CE68" i="14"/>
  <c r="CE67" i="14"/>
  <c r="CE66" i="14"/>
  <c r="CE65" i="14"/>
  <c r="CE64" i="14"/>
  <c r="CE63" i="14"/>
  <c r="CE62" i="14"/>
  <c r="CE61" i="14"/>
  <c r="CE60" i="14"/>
  <c r="CE59" i="14"/>
  <c r="CE58" i="14"/>
  <c r="CE57" i="14"/>
  <c r="CE56" i="14"/>
  <c r="CE55" i="14"/>
  <c r="CE54" i="14"/>
  <c r="CE53" i="14"/>
  <c r="CE52" i="14"/>
  <c r="CE51" i="14"/>
  <c r="CI51" i="14" s="1"/>
  <c r="CE50" i="14"/>
  <c r="CI50" i="14" s="1"/>
  <c r="CE49" i="14"/>
  <c r="CI49" i="14" s="1"/>
  <c r="CE48" i="14"/>
  <c r="CI48" i="14" s="1"/>
  <c r="CE47" i="14"/>
  <c r="CI47" i="14" s="1"/>
  <c r="CE46" i="14"/>
  <c r="CI46" i="14" s="1"/>
  <c r="CE45" i="14"/>
  <c r="CI45" i="14" s="1"/>
  <c r="CE44" i="14"/>
  <c r="CI44" i="14" s="1"/>
  <c r="CE43" i="14"/>
  <c r="CI43" i="14" s="1"/>
  <c r="CE42" i="14"/>
  <c r="CI42" i="14" s="1"/>
  <c r="CE41" i="14"/>
  <c r="CI41" i="14" s="1"/>
  <c r="CE40" i="14"/>
  <c r="CI40" i="14" s="1"/>
  <c r="CE39" i="14"/>
  <c r="CI39" i="14" s="1"/>
  <c r="CE38" i="14"/>
  <c r="CI38" i="14" s="1"/>
  <c r="CE37" i="14"/>
  <c r="CI37" i="14" s="1"/>
  <c r="CE36" i="14"/>
  <c r="CI36" i="14" s="1"/>
  <c r="CE35" i="14"/>
  <c r="CI35" i="14" s="1"/>
  <c r="CE33" i="14"/>
  <c r="CI33" i="14" s="1"/>
  <c r="CE32" i="14"/>
  <c r="CI32" i="14" s="1"/>
  <c r="CE31" i="14"/>
  <c r="CI31" i="14" s="1"/>
  <c r="CE30" i="14"/>
  <c r="CI30" i="14" s="1"/>
  <c r="CE29" i="14"/>
  <c r="CI29" i="14" s="1"/>
  <c r="CE28" i="14"/>
  <c r="CI28" i="14" s="1"/>
  <c r="CE27" i="14"/>
  <c r="CZ103" i="14"/>
  <c r="CZ102" i="14"/>
  <c r="CZ101" i="14"/>
  <c r="CZ100" i="14"/>
  <c r="CZ99" i="14"/>
  <c r="CZ98" i="14"/>
  <c r="CZ97" i="14"/>
  <c r="CZ96" i="14"/>
  <c r="CZ95" i="14"/>
  <c r="CZ94" i="14"/>
  <c r="CZ93" i="14"/>
  <c r="CZ92" i="14"/>
  <c r="CZ91" i="14"/>
  <c r="CZ90" i="14"/>
  <c r="CZ89" i="14"/>
  <c r="CZ88" i="14"/>
  <c r="CZ87" i="14"/>
  <c r="CZ86" i="14"/>
  <c r="CZ85" i="14"/>
  <c r="CZ84" i="14"/>
  <c r="CZ83" i="14"/>
  <c r="CZ82" i="14"/>
  <c r="CZ81" i="14"/>
  <c r="CZ80" i="14"/>
  <c r="CZ79" i="14"/>
  <c r="CZ78" i="14"/>
  <c r="CZ77" i="14"/>
  <c r="CZ76" i="14"/>
  <c r="CZ75" i="14"/>
  <c r="CZ74" i="14"/>
  <c r="CZ73" i="14"/>
  <c r="CZ72" i="14"/>
  <c r="CZ71" i="14"/>
  <c r="CZ70" i="14"/>
  <c r="CZ69" i="14"/>
  <c r="CZ68" i="14"/>
  <c r="CZ67" i="14"/>
  <c r="CZ66" i="14"/>
  <c r="CZ65" i="14"/>
  <c r="CZ64" i="14"/>
  <c r="CZ63" i="14"/>
  <c r="CZ62" i="14"/>
  <c r="CZ61" i="14"/>
  <c r="CZ60" i="14"/>
  <c r="CZ59" i="14"/>
  <c r="CZ58" i="14"/>
  <c r="CZ57" i="14"/>
  <c r="CZ56" i="14"/>
  <c r="CZ55" i="14"/>
  <c r="CZ54" i="14"/>
  <c r="CZ53" i="14"/>
  <c r="CZ52" i="14"/>
  <c r="CZ51" i="14"/>
  <c r="CZ50" i="14"/>
  <c r="CZ49" i="14"/>
  <c r="CZ48" i="14"/>
  <c r="CZ47" i="14"/>
  <c r="CZ46" i="14"/>
  <c r="CZ45" i="14"/>
  <c r="CZ44" i="14"/>
  <c r="CZ43" i="14"/>
  <c r="CZ42" i="14"/>
  <c r="CZ41" i="14"/>
  <c r="CZ40" i="14"/>
  <c r="CZ39" i="14"/>
  <c r="CZ38" i="14"/>
  <c r="CZ37" i="14"/>
  <c r="CZ36" i="14"/>
  <c r="CZ35" i="14"/>
  <c r="CZ34" i="14"/>
  <c r="CZ33" i="14"/>
  <c r="CZ32" i="14"/>
  <c r="CZ31" i="14"/>
  <c r="CZ30" i="14"/>
  <c r="CZ29" i="14"/>
  <c r="CZ28" i="14"/>
  <c r="CZ27" i="14"/>
  <c r="CZ26" i="14"/>
  <c r="DU103" i="14"/>
  <c r="DU102" i="14"/>
  <c r="DU101" i="14"/>
  <c r="DU100" i="14"/>
  <c r="DU99" i="14"/>
  <c r="DU98" i="14"/>
  <c r="DU97" i="14"/>
  <c r="DU96" i="14"/>
  <c r="DU95" i="14"/>
  <c r="DU94" i="14"/>
  <c r="DU93" i="14"/>
  <c r="DU92" i="14"/>
  <c r="DU91" i="14"/>
  <c r="DU90" i="14"/>
  <c r="DU89" i="14"/>
  <c r="DU88" i="14"/>
  <c r="DU87" i="14"/>
  <c r="DU86" i="14"/>
  <c r="DU85" i="14"/>
  <c r="DU84" i="14"/>
  <c r="DU83" i="14"/>
  <c r="DU82" i="14"/>
  <c r="DU81" i="14"/>
  <c r="DU80" i="14"/>
  <c r="DU79" i="14"/>
  <c r="DU78" i="14"/>
  <c r="DU77" i="14"/>
  <c r="DU76" i="14"/>
  <c r="DU75" i="14"/>
  <c r="DU74" i="14"/>
  <c r="DU73" i="14"/>
  <c r="DU72" i="14"/>
  <c r="DU71" i="14"/>
  <c r="DU70" i="14"/>
  <c r="DU69" i="14"/>
  <c r="DU68" i="14"/>
  <c r="DU67" i="14"/>
  <c r="DU66" i="14"/>
  <c r="DU64" i="14"/>
  <c r="DU63" i="14"/>
  <c r="DU62" i="14"/>
  <c r="DU61" i="14"/>
  <c r="DU60" i="14"/>
  <c r="DU59" i="14"/>
  <c r="DU58" i="14"/>
  <c r="DU57" i="14"/>
  <c r="DU56" i="14"/>
  <c r="DU55" i="14"/>
  <c r="DU54" i="14"/>
  <c r="DU53" i="14"/>
  <c r="DU52" i="14"/>
  <c r="DU51" i="14"/>
  <c r="DU50" i="14"/>
  <c r="DU49" i="14"/>
  <c r="DU48" i="14"/>
  <c r="DU47" i="14"/>
  <c r="DU46" i="14"/>
  <c r="DU45" i="14"/>
  <c r="DU44" i="14"/>
  <c r="DU43" i="14"/>
  <c r="DU42" i="14"/>
  <c r="DU41" i="14"/>
  <c r="DU40" i="14"/>
  <c r="DU39" i="14"/>
  <c r="DU38" i="14"/>
  <c r="DU37" i="14"/>
  <c r="DU36" i="14"/>
  <c r="DU35" i="14"/>
  <c r="DU34" i="14"/>
  <c r="DU33" i="14"/>
  <c r="DU32" i="14"/>
  <c r="DU31" i="14"/>
  <c r="DU30" i="14"/>
  <c r="DU29" i="14"/>
  <c r="DU28" i="14"/>
  <c r="DU27" i="14"/>
  <c r="DU26" i="14"/>
  <c r="DU65" i="14"/>
  <c r="CV220" i="14" l="1"/>
  <c r="CW219" i="14"/>
  <c r="GW220" i="14"/>
  <c r="GX219" i="14"/>
  <c r="HA219" i="14" s="1"/>
  <c r="CA220" i="14"/>
  <c r="CB219" i="14"/>
  <c r="CE219" i="14" s="1"/>
  <c r="CI27" i="14"/>
  <c r="CJ27" i="14"/>
  <c r="CJ28" i="14" s="1"/>
  <c r="CJ29" i="14" s="1"/>
  <c r="CJ30" i="14" s="1"/>
  <c r="CJ31" i="14" s="1"/>
  <c r="CJ32" i="14" s="1"/>
  <c r="CJ33" i="14" s="1"/>
  <c r="CJ34" i="14" s="1"/>
  <c r="CJ35" i="14" s="1"/>
  <c r="CJ36" i="14" s="1"/>
  <c r="CJ37" i="14" s="1"/>
  <c r="CJ38" i="14" s="1"/>
  <c r="CJ39" i="14" s="1"/>
  <c r="CJ40" i="14" s="1"/>
  <c r="CJ41" i="14" s="1"/>
  <c r="CJ42" i="14" s="1"/>
  <c r="CJ43" i="14" s="1"/>
  <c r="CJ44" i="14" s="1"/>
  <c r="CJ45" i="14" s="1"/>
  <c r="CJ46" i="14" s="1"/>
  <c r="CJ47" i="14" s="1"/>
  <c r="CJ48" i="14" s="1"/>
  <c r="CJ49" i="14" s="1"/>
  <c r="CJ50" i="14" s="1"/>
  <c r="CJ51" i="14" s="1"/>
  <c r="FG220" i="14"/>
  <c r="FH219" i="14"/>
  <c r="FK219" i="14" s="1"/>
  <c r="DQ220" i="14"/>
  <c r="DR219" i="14"/>
  <c r="DU219" i="14" s="1"/>
  <c r="EL220" i="14"/>
  <c r="EM219" i="14"/>
  <c r="EP219" i="14" s="1"/>
  <c r="HM242" i="14"/>
  <c r="FG221" i="14" l="1"/>
  <c r="FH220" i="14"/>
  <c r="FK220" i="14" s="1"/>
  <c r="CA221" i="14"/>
  <c r="CB220" i="14"/>
  <c r="CE220" i="14" s="1"/>
  <c r="CV221" i="14"/>
  <c r="CW220" i="14"/>
  <c r="EL221" i="14"/>
  <c r="EM220" i="14"/>
  <c r="EP220" i="14" s="1"/>
  <c r="DQ221" i="14"/>
  <c r="DR220" i="14"/>
  <c r="GW221" i="14"/>
  <c r="GX220" i="14"/>
  <c r="HA220" i="14" s="1"/>
  <c r="CM229" i="14"/>
  <c r="CM228" i="14"/>
  <c r="CM227" i="14"/>
  <c r="CM226" i="14"/>
  <c r="CM225" i="14"/>
  <c r="DH229" i="14"/>
  <c r="DH228" i="14"/>
  <c r="DH227" i="14"/>
  <c r="DH226" i="14"/>
  <c r="DH225" i="14"/>
  <c r="EC229" i="14"/>
  <c r="EC228" i="14"/>
  <c r="EC227" i="14"/>
  <c r="EC226" i="14"/>
  <c r="EC225" i="14"/>
  <c r="FS229" i="14"/>
  <c r="FS228" i="14"/>
  <c r="FS227" i="14"/>
  <c r="FS226" i="14"/>
  <c r="FS225" i="14"/>
  <c r="GW222" i="14" l="1"/>
  <c r="GX221" i="14"/>
  <c r="HA221" i="14" s="1"/>
  <c r="EL222" i="14"/>
  <c r="EM221" i="14"/>
  <c r="EP221" i="14" s="1"/>
  <c r="CA222" i="14"/>
  <c r="CB221" i="14"/>
  <c r="CE221" i="14" s="1"/>
  <c r="DQ222" i="14"/>
  <c r="DR221" i="14"/>
  <c r="DU221" i="14" s="1"/>
  <c r="CV222" i="14"/>
  <c r="CW221" i="14"/>
  <c r="FG222" i="14"/>
  <c r="FH221" i="14"/>
  <c r="GW214" i="14"/>
  <c r="GW213" i="14"/>
  <c r="GX213" i="14" s="1"/>
  <c r="HA213" i="14" s="1"/>
  <c r="GW212" i="14"/>
  <c r="GW211" i="14"/>
  <c r="GX211" i="14" s="1"/>
  <c r="HA211" i="14" s="1"/>
  <c r="GW210" i="14"/>
  <c r="GW209" i="14"/>
  <c r="GX209" i="14" s="1"/>
  <c r="HA209" i="14" s="1"/>
  <c r="GW208" i="14"/>
  <c r="GW207" i="14"/>
  <c r="GX207" i="14" s="1"/>
  <c r="HA207" i="14" s="1"/>
  <c r="GW206" i="14"/>
  <c r="GW205" i="14"/>
  <c r="GX205" i="14" s="1"/>
  <c r="GW204" i="14"/>
  <c r="GW203" i="14"/>
  <c r="GW202" i="14"/>
  <c r="GW201" i="14"/>
  <c r="GX201" i="14" s="1"/>
  <c r="GW200" i="14"/>
  <c r="GW199" i="14"/>
  <c r="GX199" i="14" s="1"/>
  <c r="GW198" i="14"/>
  <c r="GW197" i="14"/>
  <c r="GX197" i="14" s="1"/>
  <c r="GW196" i="14"/>
  <c r="GW195" i="14"/>
  <c r="GX195" i="14" s="1"/>
  <c r="GW194" i="14"/>
  <c r="GW193" i="14"/>
  <c r="GX193" i="14" s="1"/>
  <c r="GW192" i="14"/>
  <c r="GW191" i="14"/>
  <c r="GX191" i="14" s="1"/>
  <c r="GW190" i="14"/>
  <c r="GW189" i="14"/>
  <c r="GW188" i="14"/>
  <c r="GW187" i="14"/>
  <c r="GW186" i="14"/>
  <c r="GW185" i="14"/>
  <c r="GX185" i="14" s="1"/>
  <c r="GW184" i="14"/>
  <c r="GW183" i="14"/>
  <c r="GX183" i="14" s="1"/>
  <c r="GW182" i="14"/>
  <c r="GW181" i="14"/>
  <c r="GX181" i="14" s="1"/>
  <c r="GW180" i="14"/>
  <c r="GW179" i="14"/>
  <c r="GW178" i="14"/>
  <c r="GW177" i="14"/>
  <c r="GW176" i="14"/>
  <c r="GW175" i="14"/>
  <c r="GW174" i="14"/>
  <c r="GW173" i="14"/>
  <c r="GW172" i="14"/>
  <c r="GW171" i="14"/>
  <c r="GW170" i="14"/>
  <c r="GW169" i="14"/>
  <c r="GW168" i="14"/>
  <c r="GW167" i="14"/>
  <c r="GW166" i="14"/>
  <c r="GW165" i="14"/>
  <c r="GW164" i="14"/>
  <c r="GW163" i="14"/>
  <c r="GW162" i="14"/>
  <c r="GW161" i="14"/>
  <c r="GW160" i="14"/>
  <c r="GW159" i="14"/>
  <c r="GW158" i="14"/>
  <c r="GW157" i="14"/>
  <c r="GW156" i="14"/>
  <c r="GW155" i="14"/>
  <c r="GW154" i="14"/>
  <c r="GW153" i="14"/>
  <c r="GW152" i="14"/>
  <c r="GW151" i="14"/>
  <c r="GW150" i="14"/>
  <c r="GW149" i="14"/>
  <c r="GW148" i="14"/>
  <c r="GW147" i="14"/>
  <c r="GW146" i="14"/>
  <c r="GW145" i="14"/>
  <c r="GW144" i="14"/>
  <c r="GW143" i="14"/>
  <c r="GW142" i="14"/>
  <c r="GW141" i="14"/>
  <c r="GW140" i="14"/>
  <c r="GW139" i="14"/>
  <c r="GW138" i="14"/>
  <c r="GW137" i="14"/>
  <c r="GW136" i="14"/>
  <c r="GW135" i="14"/>
  <c r="GW134" i="14"/>
  <c r="GW133" i="14"/>
  <c r="GW132" i="14"/>
  <c r="GW131" i="14"/>
  <c r="GW130" i="14"/>
  <c r="GW129" i="14"/>
  <c r="GW128" i="14"/>
  <c r="GW127" i="14"/>
  <c r="GW126" i="14"/>
  <c r="GW125" i="14"/>
  <c r="GW124" i="14"/>
  <c r="GW123" i="14"/>
  <c r="GW122" i="14"/>
  <c r="GW121" i="14"/>
  <c r="GW120" i="14"/>
  <c r="GW119" i="14"/>
  <c r="GW118" i="14"/>
  <c r="GW117" i="14"/>
  <c r="GW116" i="14"/>
  <c r="GW115" i="14"/>
  <c r="GW114" i="14"/>
  <c r="GW113" i="14"/>
  <c r="GW112" i="14"/>
  <c r="GW111" i="14"/>
  <c r="GW110" i="14"/>
  <c r="GW109" i="14"/>
  <c r="GW108" i="14"/>
  <c r="GW107" i="14"/>
  <c r="GW106" i="14"/>
  <c r="GW105" i="14"/>
  <c r="GW104" i="14"/>
  <c r="GW103" i="14"/>
  <c r="GW102" i="14"/>
  <c r="GW101" i="14"/>
  <c r="GW100" i="14"/>
  <c r="GW99" i="14"/>
  <c r="GW98" i="14"/>
  <c r="GW97" i="14"/>
  <c r="GW96" i="14"/>
  <c r="GW95" i="14"/>
  <c r="GW94" i="14"/>
  <c r="GW93" i="14"/>
  <c r="GX93" i="14" s="1"/>
  <c r="GW92" i="14"/>
  <c r="GW91" i="14"/>
  <c r="GX91" i="14" s="1"/>
  <c r="GW90" i="14"/>
  <c r="GW89" i="14"/>
  <c r="GX89" i="14" s="1"/>
  <c r="GW88" i="14"/>
  <c r="GW87" i="14"/>
  <c r="GX87" i="14" s="1"/>
  <c r="GW86" i="14"/>
  <c r="GW85" i="14"/>
  <c r="GX85" i="14" s="1"/>
  <c r="GW84" i="14"/>
  <c r="GW83" i="14"/>
  <c r="GX83" i="14" s="1"/>
  <c r="GW82" i="14"/>
  <c r="GW81" i="14"/>
  <c r="GX81" i="14" s="1"/>
  <c r="GW80" i="14"/>
  <c r="GW79" i="14"/>
  <c r="GX79" i="14" s="1"/>
  <c r="GW78" i="14"/>
  <c r="GW77" i="14"/>
  <c r="GX77" i="14" s="1"/>
  <c r="GW76" i="14"/>
  <c r="GW75" i="14"/>
  <c r="GX75" i="14" s="1"/>
  <c r="GW74" i="14"/>
  <c r="GW73" i="14"/>
  <c r="GX73" i="14" s="1"/>
  <c r="GW72" i="14"/>
  <c r="GW71" i="14"/>
  <c r="GX71" i="14" s="1"/>
  <c r="GW70" i="14"/>
  <c r="GW69" i="14"/>
  <c r="GX69" i="14" s="1"/>
  <c r="GW68" i="14"/>
  <c r="GW67" i="14"/>
  <c r="GX67" i="14" s="1"/>
  <c r="GW66" i="14"/>
  <c r="GW65" i="14"/>
  <c r="GX65" i="14" s="1"/>
  <c r="GW64" i="14"/>
  <c r="GW63" i="14"/>
  <c r="GX63" i="14" s="1"/>
  <c r="GW62" i="14"/>
  <c r="GW61" i="14"/>
  <c r="GX61" i="14" s="1"/>
  <c r="GW60" i="14"/>
  <c r="GW59" i="14"/>
  <c r="GX59" i="14" s="1"/>
  <c r="GW58" i="14"/>
  <c r="GW57" i="14"/>
  <c r="GX57" i="14" s="1"/>
  <c r="GW56" i="14"/>
  <c r="GW55" i="14"/>
  <c r="GX55" i="14" s="1"/>
  <c r="GW54" i="14"/>
  <c r="GW53" i="14"/>
  <c r="GX53" i="14" s="1"/>
  <c r="GW52" i="14"/>
  <c r="GW51" i="14"/>
  <c r="GW50" i="14"/>
  <c r="GW49" i="14"/>
  <c r="GB216" i="14"/>
  <c r="GB215" i="14"/>
  <c r="GC215" i="14" s="1"/>
  <c r="GF215" i="14" s="1"/>
  <c r="GB214" i="14"/>
  <c r="GB213" i="14"/>
  <c r="GC213" i="14" s="1"/>
  <c r="GB212" i="14"/>
  <c r="GB211" i="14"/>
  <c r="GC211" i="14" s="1"/>
  <c r="GB210" i="14"/>
  <c r="GB209" i="14"/>
  <c r="GC209" i="14" s="1"/>
  <c r="GF209" i="14" s="1"/>
  <c r="GB208" i="14"/>
  <c r="GB207" i="14"/>
  <c r="GC207" i="14" s="1"/>
  <c r="GF207" i="14" s="1"/>
  <c r="GB206" i="14"/>
  <c r="GB205" i="14"/>
  <c r="GC205" i="14" s="1"/>
  <c r="GB204" i="14"/>
  <c r="GB203" i="14"/>
  <c r="GB202" i="14"/>
  <c r="GB201" i="14"/>
  <c r="GC201" i="14" s="1"/>
  <c r="GF201" i="14" s="1"/>
  <c r="GB200" i="14"/>
  <c r="GB199" i="14"/>
  <c r="GB198" i="14"/>
  <c r="GB197" i="14"/>
  <c r="GC197" i="14" s="1"/>
  <c r="GB196" i="14"/>
  <c r="GB195" i="14"/>
  <c r="GB194" i="14"/>
  <c r="GB193" i="14"/>
  <c r="GC193" i="14" s="1"/>
  <c r="GB192" i="14"/>
  <c r="GB191" i="14"/>
  <c r="GB190" i="14"/>
  <c r="GB189" i="14"/>
  <c r="GB188" i="14"/>
  <c r="GB187" i="14"/>
  <c r="GB186" i="14"/>
  <c r="GB185" i="14"/>
  <c r="GC185" i="14" s="1"/>
  <c r="GB184" i="14"/>
  <c r="GB183" i="14"/>
  <c r="GB182" i="14"/>
  <c r="GB181" i="14"/>
  <c r="GC181" i="14" s="1"/>
  <c r="GB180" i="14"/>
  <c r="GB179" i="14"/>
  <c r="GB178" i="14"/>
  <c r="GB177" i="14"/>
  <c r="GB176" i="14"/>
  <c r="GB175" i="14"/>
  <c r="GB174" i="14"/>
  <c r="GB173" i="14"/>
  <c r="GB172" i="14"/>
  <c r="GB171" i="14"/>
  <c r="GB170" i="14"/>
  <c r="GB169" i="14"/>
  <c r="GB168" i="14"/>
  <c r="GB167" i="14"/>
  <c r="GB166" i="14"/>
  <c r="GB165" i="14"/>
  <c r="GB164" i="14"/>
  <c r="GB163" i="14"/>
  <c r="GB162" i="14"/>
  <c r="GB161" i="14"/>
  <c r="GB160" i="14"/>
  <c r="GB159" i="14"/>
  <c r="GB158" i="14"/>
  <c r="GB157" i="14"/>
  <c r="GB156" i="14"/>
  <c r="GB155" i="14"/>
  <c r="GB154" i="14"/>
  <c r="GB153" i="14"/>
  <c r="GB152" i="14"/>
  <c r="GB151" i="14"/>
  <c r="GB150" i="14"/>
  <c r="GB149" i="14"/>
  <c r="GB148" i="14"/>
  <c r="GB147" i="14"/>
  <c r="GB146" i="14"/>
  <c r="GB145" i="14"/>
  <c r="GB144" i="14"/>
  <c r="GB143" i="14"/>
  <c r="GB142" i="14"/>
  <c r="GB141" i="14"/>
  <c r="GB140" i="14"/>
  <c r="GB139" i="14"/>
  <c r="GB138" i="14"/>
  <c r="GB137" i="14"/>
  <c r="GB136" i="14"/>
  <c r="GB135" i="14"/>
  <c r="GB134" i="14"/>
  <c r="GB133" i="14"/>
  <c r="GB132" i="14"/>
  <c r="GB131" i="14"/>
  <c r="GB130" i="14"/>
  <c r="GB129" i="14"/>
  <c r="GB128" i="14"/>
  <c r="GB127" i="14"/>
  <c r="GB126" i="14"/>
  <c r="GB125" i="14"/>
  <c r="GB124" i="14"/>
  <c r="GB123" i="14"/>
  <c r="GB122" i="14"/>
  <c r="GB121" i="14"/>
  <c r="GB120" i="14"/>
  <c r="GB119" i="14"/>
  <c r="GB118" i="14"/>
  <c r="GB117" i="14"/>
  <c r="GB116" i="14"/>
  <c r="GB115" i="14"/>
  <c r="GB114" i="14"/>
  <c r="GB113" i="14"/>
  <c r="GB112" i="14"/>
  <c r="GB111" i="14"/>
  <c r="GB110" i="14"/>
  <c r="GB109" i="14"/>
  <c r="GB108" i="14"/>
  <c r="GB107" i="14"/>
  <c r="GB106" i="14"/>
  <c r="GB105" i="14"/>
  <c r="GB104" i="14"/>
  <c r="GB103" i="14"/>
  <c r="GB102" i="14"/>
  <c r="GB101" i="14"/>
  <c r="GB100" i="14"/>
  <c r="GB99" i="14"/>
  <c r="GB98" i="14"/>
  <c r="GB97" i="14"/>
  <c r="GB96" i="14"/>
  <c r="GB95" i="14"/>
  <c r="GB94" i="14"/>
  <c r="GB93" i="14"/>
  <c r="GC93" i="14" s="1"/>
  <c r="GB92" i="14"/>
  <c r="GB91" i="14"/>
  <c r="GC91" i="14" s="1"/>
  <c r="GB90" i="14"/>
  <c r="GB89" i="14"/>
  <c r="GC89" i="14" s="1"/>
  <c r="GB88" i="14"/>
  <c r="GB87" i="14"/>
  <c r="GC87" i="14" s="1"/>
  <c r="GB86" i="14"/>
  <c r="GB85" i="14"/>
  <c r="GC85" i="14" s="1"/>
  <c r="GB84" i="14"/>
  <c r="GB83" i="14"/>
  <c r="GC83" i="14" s="1"/>
  <c r="GB82" i="14"/>
  <c r="GB81" i="14"/>
  <c r="GC81" i="14" s="1"/>
  <c r="GB80" i="14"/>
  <c r="GB79" i="14"/>
  <c r="GC79" i="14" s="1"/>
  <c r="GB78" i="14"/>
  <c r="GB77" i="14"/>
  <c r="GC77" i="14" s="1"/>
  <c r="GB76" i="14"/>
  <c r="GB75" i="14"/>
  <c r="GC75" i="14" s="1"/>
  <c r="GB74" i="14"/>
  <c r="GB73" i="14"/>
  <c r="GC73" i="14" s="1"/>
  <c r="GB72" i="14"/>
  <c r="GB71" i="14"/>
  <c r="GC71" i="14" s="1"/>
  <c r="GB70" i="14"/>
  <c r="GB69" i="14"/>
  <c r="GC69" i="14" s="1"/>
  <c r="GB68" i="14"/>
  <c r="GB67" i="14"/>
  <c r="GC67" i="14" s="1"/>
  <c r="GB66" i="14"/>
  <c r="GB65" i="14"/>
  <c r="GC65" i="14" s="1"/>
  <c r="GB64" i="14"/>
  <c r="GB63" i="14"/>
  <c r="GC63" i="14" s="1"/>
  <c r="GB62" i="14"/>
  <c r="GB61" i="14"/>
  <c r="GC61" i="14" s="1"/>
  <c r="GB60" i="14"/>
  <c r="GB59" i="14"/>
  <c r="GC59" i="14" s="1"/>
  <c r="GB58" i="14"/>
  <c r="GB57" i="14"/>
  <c r="GC57" i="14" s="1"/>
  <c r="GB56" i="14"/>
  <c r="GB55" i="14"/>
  <c r="GC55" i="14" s="1"/>
  <c r="GB54" i="14"/>
  <c r="GB53" i="14"/>
  <c r="GC53" i="14" s="1"/>
  <c r="GB52" i="14"/>
  <c r="GB51" i="14"/>
  <c r="GB50" i="14"/>
  <c r="GB49" i="14"/>
  <c r="FG214" i="14"/>
  <c r="FG213" i="14"/>
  <c r="FH213" i="14" s="1"/>
  <c r="FG212" i="14"/>
  <c r="FG211" i="14"/>
  <c r="FH211" i="14" s="1"/>
  <c r="FK211" i="14" s="1"/>
  <c r="FG210" i="14"/>
  <c r="FG209" i="14"/>
  <c r="FH209" i="14" s="1"/>
  <c r="FK209" i="14" s="1"/>
  <c r="FG208" i="14"/>
  <c r="FG207" i="14"/>
  <c r="FH207" i="14" s="1"/>
  <c r="FG206" i="14"/>
  <c r="FG205" i="14"/>
  <c r="FH205" i="14" s="1"/>
  <c r="FG204" i="14"/>
  <c r="FG203" i="14"/>
  <c r="FG202" i="14"/>
  <c r="FG201" i="14"/>
  <c r="FH201" i="14" s="1"/>
  <c r="FK201" i="14" s="1"/>
  <c r="FG200" i="14"/>
  <c r="FG199" i="14"/>
  <c r="FH199" i="14" s="1"/>
  <c r="FK199" i="14" s="1"/>
  <c r="FG198" i="14"/>
  <c r="FG197" i="14"/>
  <c r="FH197" i="14" s="1"/>
  <c r="FG196" i="14"/>
  <c r="FG195" i="14"/>
  <c r="FH195" i="14" s="1"/>
  <c r="FG194" i="14"/>
  <c r="FG193" i="14"/>
  <c r="FH193" i="14" s="1"/>
  <c r="FG192" i="14"/>
  <c r="FG191" i="14"/>
  <c r="FH191" i="14" s="1"/>
  <c r="FK191" i="14" s="1"/>
  <c r="FG190" i="14"/>
  <c r="FG189" i="14"/>
  <c r="FG188" i="14"/>
  <c r="FG187" i="14"/>
  <c r="FG186" i="14"/>
  <c r="FG185" i="14"/>
  <c r="FH185" i="14" s="1"/>
  <c r="FG184" i="14"/>
  <c r="FG183" i="14"/>
  <c r="FH183" i="14" s="1"/>
  <c r="FG182" i="14"/>
  <c r="FG181" i="14"/>
  <c r="FH181" i="14" s="1"/>
  <c r="FG180" i="14"/>
  <c r="FG179" i="14"/>
  <c r="FG178" i="14"/>
  <c r="FG177" i="14"/>
  <c r="FG176" i="14"/>
  <c r="FG175" i="14"/>
  <c r="FG174" i="14"/>
  <c r="FG173" i="14"/>
  <c r="FG172" i="14"/>
  <c r="FG171" i="14"/>
  <c r="FG170" i="14"/>
  <c r="FG169" i="14"/>
  <c r="FG168" i="14"/>
  <c r="FG167" i="14"/>
  <c r="FG166" i="14"/>
  <c r="FG165" i="14"/>
  <c r="FG164" i="14"/>
  <c r="FG163" i="14"/>
  <c r="FG162" i="14"/>
  <c r="FG161" i="14"/>
  <c r="FG160" i="14"/>
  <c r="FG159" i="14"/>
  <c r="FG158" i="14"/>
  <c r="FG157" i="14"/>
  <c r="FG156" i="14"/>
  <c r="FG155" i="14"/>
  <c r="FG154" i="14"/>
  <c r="FG153" i="14"/>
  <c r="FG152" i="14"/>
  <c r="FG151" i="14"/>
  <c r="FG150" i="14"/>
  <c r="FG149" i="14"/>
  <c r="FG148" i="14"/>
  <c r="FG147" i="14"/>
  <c r="FG146" i="14"/>
  <c r="FG145" i="14"/>
  <c r="FG144" i="14"/>
  <c r="FG143" i="14"/>
  <c r="FG142" i="14"/>
  <c r="FG141" i="14"/>
  <c r="FG140" i="14"/>
  <c r="FG139" i="14"/>
  <c r="FG138" i="14"/>
  <c r="FG137" i="14"/>
  <c r="FG136" i="14"/>
  <c r="FG135" i="14"/>
  <c r="FG134" i="14"/>
  <c r="FG133" i="14"/>
  <c r="FG132" i="14"/>
  <c r="FG131" i="14"/>
  <c r="FG130" i="14"/>
  <c r="FG129" i="14"/>
  <c r="FG128" i="14"/>
  <c r="FG127" i="14"/>
  <c r="FG126" i="14"/>
  <c r="FG125" i="14"/>
  <c r="FG124" i="14"/>
  <c r="FG123" i="14"/>
  <c r="FG122" i="14"/>
  <c r="FG121" i="14"/>
  <c r="FG120" i="14"/>
  <c r="FG119" i="14"/>
  <c r="FG118" i="14"/>
  <c r="FG117" i="14"/>
  <c r="FG116" i="14"/>
  <c r="FG115" i="14"/>
  <c r="FG114" i="14"/>
  <c r="FG113" i="14"/>
  <c r="FG112" i="14"/>
  <c r="FG111" i="14"/>
  <c r="FG110" i="14"/>
  <c r="FG109" i="14"/>
  <c r="FG108" i="14"/>
  <c r="FG107" i="14"/>
  <c r="FG106" i="14"/>
  <c r="FG105" i="14"/>
  <c r="FG104" i="14"/>
  <c r="FG103" i="14"/>
  <c r="FG102" i="14"/>
  <c r="FG101" i="14"/>
  <c r="FG100" i="14"/>
  <c r="FG99" i="14"/>
  <c r="FG98" i="14"/>
  <c r="FG97" i="14"/>
  <c r="FG96" i="14"/>
  <c r="FG95" i="14"/>
  <c r="FG94" i="14"/>
  <c r="FG93" i="14"/>
  <c r="FH93" i="14" s="1"/>
  <c r="FG92" i="14"/>
  <c r="FG91" i="14"/>
  <c r="FH91" i="14" s="1"/>
  <c r="FG90" i="14"/>
  <c r="FG89" i="14"/>
  <c r="FH89" i="14" s="1"/>
  <c r="FG88" i="14"/>
  <c r="FG87" i="14"/>
  <c r="FH87" i="14" s="1"/>
  <c r="FG86" i="14"/>
  <c r="FG85" i="14"/>
  <c r="FH85" i="14" s="1"/>
  <c r="FG84" i="14"/>
  <c r="FG83" i="14"/>
  <c r="FH83" i="14" s="1"/>
  <c r="FG82" i="14"/>
  <c r="FG81" i="14"/>
  <c r="FH81" i="14" s="1"/>
  <c r="FG80" i="14"/>
  <c r="FG79" i="14"/>
  <c r="FH79" i="14" s="1"/>
  <c r="FG78" i="14"/>
  <c r="FG77" i="14"/>
  <c r="FH77" i="14" s="1"/>
  <c r="FG76" i="14"/>
  <c r="FG75" i="14"/>
  <c r="FH75" i="14" s="1"/>
  <c r="FG74" i="14"/>
  <c r="FG73" i="14"/>
  <c r="FH73" i="14" s="1"/>
  <c r="FG72" i="14"/>
  <c r="FG71" i="14"/>
  <c r="FH71" i="14" s="1"/>
  <c r="FG70" i="14"/>
  <c r="FG69" i="14"/>
  <c r="FH69" i="14" s="1"/>
  <c r="FG68" i="14"/>
  <c r="FG67" i="14"/>
  <c r="FH67" i="14" s="1"/>
  <c r="FG66" i="14"/>
  <c r="FG65" i="14"/>
  <c r="FH65" i="14" s="1"/>
  <c r="FG64" i="14"/>
  <c r="FG63" i="14"/>
  <c r="FH63" i="14" s="1"/>
  <c r="FG62" i="14"/>
  <c r="FG61" i="14"/>
  <c r="FH61" i="14" s="1"/>
  <c r="FG60" i="14"/>
  <c r="FG59" i="14"/>
  <c r="FH59" i="14" s="1"/>
  <c r="FG58" i="14"/>
  <c r="FG57" i="14"/>
  <c r="FH57" i="14" s="1"/>
  <c r="FG56" i="14"/>
  <c r="FG55" i="14"/>
  <c r="FH55" i="14" s="1"/>
  <c r="FG54" i="14"/>
  <c r="FG53" i="14"/>
  <c r="FH53" i="14" s="1"/>
  <c r="FG52" i="14"/>
  <c r="FG51" i="14"/>
  <c r="FG50" i="14"/>
  <c r="FG49" i="14"/>
  <c r="EL214" i="14"/>
  <c r="EL213" i="14"/>
  <c r="EM213" i="14" s="1"/>
  <c r="EP213" i="14" s="1"/>
  <c r="EL212" i="14"/>
  <c r="EL211" i="14"/>
  <c r="EM211" i="14" s="1"/>
  <c r="EP211" i="14" s="1"/>
  <c r="EL210" i="14"/>
  <c r="EL209" i="14"/>
  <c r="EM209" i="14" s="1"/>
  <c r="EP209" i="14" s="1"/>
  <c r="EL208" i="14"/>
  <c r="EL207" i="14"/>
  <c r="EM207" i="14" s="1"/>
  <c r="EP207" i="14" s="1"/>
  <c r="EL206" i="14"/>
  <c r="EL205" i="14"/>
  <c r="EM205" i="14" s="1"/>
  <c r="EL204" i="14"/>
  <c r="EL203" i="14"/>
  <c r="EL202" i="14"/>
  <c r="EL201" i="14"/>
  <c r="EM201" i="14" s="1"/>
  <c r="EP201" i="14" s="1"/>
  <c r="EL200" i="14"/>
  <c r="EL199" i="14"/>
  <c r="EM199" i="14" s="1"/>
  <c r="EP199" i="14" s="1"/>
  <c r="EL198" i="14"/>
  <c r="EL197" i="14"/>
  <c r="EM197" i="14" s="1"/>
  <c r="EP197" i="14" s="1"/>
  <c r="EL196" i="14"/>
  <c r="EL195" i="14"/>
  <c r="EM195" i="14" s="1"/>
  <c r="EP195" i="14" s="1"/>
  <c r="EL194" i="14"/>
  <c r="EL193" i="14"/>
  <c r="EM193" i="14" s="1"/>
  <c r="EP193" i="14" s="1"/>
  <c r="EL192" i="14"/>
  <c r="EL191" i="14"/>
  <c r="EM191" i="14" s="1"/>
  <c r="EP191" i="14" s="1"/>
  <c r="EL190" i="14"/>
  <c r="EL189" i="14"/>
  <c r="EL188" i="14"/>
  <c r="EL187" i="14"/>
  <c r="EL186" i="14"/>
  <c r="EL185" i="14"/>
  <c r="EM185" i="14" s="1"/>
  <c r="EP185" i="14" s="1"/>
  <c r="EL184" i="14"/>
  <c r="EL183" i="14"/>
  <c r="EM183" i="14" s="1"/>
  <c r="EP183" i="14" s="1"/>
  <c r="EL182" i="14"/>
  <c r="EL181" i="14"/>
  <c r="EM181" i="14" s="1"/>
  <c r="EP181" i="14" s="1"/>
  <c r="EL180" i="14"/>
  <c r="EL179" i="14"/>
  <c r="EL178" i="14"/>
  <c r="EL177" i="14"/>
  <c r="EL176" i="14"/>
  <c r="EL175" i="14"/>
  <c r="EL174" i="14"/>
  <c r="EL173" i="14"/>
  <c r="EL172" i="14"/>
  <c r="EL171" i="14"/>
  <c r="EL170" i="14"/>
  <c r="EL169" i="14"/>
  <c r="EL168" i="14"/>
  <c r="EL167" i="14"/>
  <c r="EL166" i="14"/>
  <c r="EL165" i="14"/>
  <c r="EL164" i="14"/>
  <c r="EL163" i="14"/>
  <c r="EL162" i="14"/>
  <c r="EL161" i="14"/>
  <c r="EL160" i="14"/>
  <c r="EL159" i="14"/>
  <c r="EL158" i="14"/>
  <c r="EL157" i="14"/>
  <c r="EL156" i="14"/>
  <c r="EL155" i="14"/>
  <c r="EL154" i="14"/>
  <c r="EL153" i="14"/>
  <c r="EL152" i="14"/>
  <c r="EL151" i="14"/>
  <c r="EL150" i="14"/>
  <c r="EL149" i="14"/>
  <c r="EL148" i="14"/>
  <c r="EL147" i="14"/>
  <c r="EL146" i="14"/>
  <c r="EL145" i="14"/>
  <c r="EL144" i="14"/>
  <c r="EL143" i="14"/>
  <c r="EL142" i="14"/>
  <c r="EL141" i="14"/>
  <c r="EL140" i="14"/>
  <c r="EL139" i="14"/>
  <c r="EL138" i="14"/>
  <c r="EL137" i="14"/>
  <c r="EL136" i="14"/>
  <c r="EL135" i="14"/>
  <c r="EL134" i="14"/>
  <c r="EL133" i="14"/>
  <c r="EL132" i="14"/>
  <c r="EL131" i="14"/>
  <c r="EL130" i="14"/>
  <c r="EL129" i="14"/>
  <c r="EL128" i="14"/>
  <c r="EL127" i="14"/>
  <c r="EL126" i="14"/>
  <c r="EL125" i="14"/>
  <c r="EL124" i="14"/>
  <c r="EL123" i="14"/>
  <c r="EL122" i="14"/>
  <c r="EL121" i="14"/>
  <c r="EL120" i="14"/>
  <c r="EL119" i="14"/>
  <c r="EL118" i="14"/>
  <c r="EL117" i="14"/>
  <c r="EL116" i="14"/>
  <c r="EL115" i="14"/>
  <c r="EL114" i="14"/>
  <c r="EL113" i="14"/>
  <c r="EL112" i="14"/>
  <c r="EL111" i="14"/>
  <c r="EL110" i="14"/>
  <c r="EL109" i="14"/>
  <c r="EL108" i="14"/>
  <c r="EL107" i="14"/>
  <c r="EL106" i="14"/>
  <c r="EL105" i="14"/>
  <c r="EL104" i="14"/>
  <c r="EL103" i="14"/>
  <c r="EL102" i="14"/>
  <c r="EL101" i="14"/>
  <c r="EL100" i="14"/>
  <c r="EL99" i="14"/>
  <c r="EL98" i="14"/>
  <c r="EL97" i="14"/>
  <c r="EL96" i="14"/>
  <c r="EL95" i="14"/>
  <c r="EL94" i="14"/>
  <c r="EL93" i="14"/>
  <c r="EM93" i="14" s="1"/>
  <c r="EL92" i="14"/>
  <c r="EL91" i="14"/>
  <c r="EM91" i="14" s="1"/>
  <c r="EL90" i="14"/>
  <c r="EL89" i="14"/>
  <c r="EM89" i="14" s="1"/>
  <c r="EL88" i="14"/>
  <c r="EL87" i="14"/>
  <c r="EM87" i="14" s="1"/>
  <c r="EL86" i="14"/>
  <c r="EL85" i="14"/>
  <c r="EM85" i="14" s="1"/>
  <c r="EL84" i="14"/>
  <c r="EL83" i="14"/>
  <c r="EM83" i="14" s="1"/>
  <c r="EL82" i="14"/>
  <c r="EL81" i="14"/>
  <c r="EM81" i="14" s="1"/>
  <c r="EL80" i="14"/>
  <c r="EL79" i="14"/>
  <c r="EM79" i="14" s="1"/>
  <c r="EL78" i="14"/>
  <c r="EL77" i="14"/>
  <c r="EM77" i="14" s="1"/>
  <c r="EL76" i="14"/>
  <c r="EL75" i="14"/>
  <c r="EM75" i="14" s="1"/>
  <c r="EL74" i="14"/>
  <c r="EL73" i="14"/>
  <c r="EM73" i="14" s="1"/>
  <c r="EL72" i="14"/>
  <c r="EL71" i="14"/>
  <c r="EM71" i="14" s="1"/>
  <c r="EL70" i="14"/>
  <c r="EL69" i="14"/>
  <c r="EM69" i="14" s="1"/>
  <c r="EL68" i="14"/>
  <c r="EL67" i="14"/>
  <c r="EM67" i="14" s="1"/>
  <c r="EL66" i="14"/>
  <c r="EL65" i="14"/>
  <c r="EM65" i="14" s="1"/>
  <c r="EL64" i="14"/>
  <c r="EL63" i="14"/>
  <c r="EM63" i="14" s="1"/>
  <c r="EL62" i="14"/>
  <c r="EL61" i="14"/>
  <c r="EM61" i="14" s="1"/>
  <c r="EL60" i="14"/>
  <c r="EL59" i="14"/>
  <c r="EM59" i="14" s="1"/>
  <c r="EL58" i="14"/>
  <c r="EL57" i="14"/>
  <c r="EM57" i="14" s="1"/>
  <c r="EL56" i="14"/>
  <c r="EL55" i="14"/>
  <c r="EM55" i="14" s="1"/>
  <c r="EL54" i="14"/>
  <c r="EL53" i="14"/>
  <c r="EM53" i="14" s="1"/>
  <c r="EL52" i="14"/>
  <c r="EL51" i="14"/>
  <c r="EL50" i="14"/>
  <c r="EL49" i="14"/>
  <c r="DQ214" i="14"/>
  <c r="DQ213" i="14"/>
  <c r="DR213" i="14" s="1"/>
  <c r="DU213" i="14" s="1"/>
  <c r="DQ212" i="14"/>
  <c r="DQ211" i="14"/>
  <c r="DR211" i="14" s="1"/>
  <c r="DU211" i="14" s="1"/>
  <c r="DQ210" i="14"/>
  <c r="DQ209" i="14"/>
  <c r="DR209" i="14" s="1"/>
  <c r="DU209" i="14" s="1"/>
  <c r="DQ208" i="14"/>
  <c r="DQ207" i="14"/>
  <c r="DR207" i="14" s="1"/>
  <c r="DU207" i="14" s="1"/>
  <c r="DQ206" i="14"/>
  <c r="DQ205" i="14"/>
  <c r="DR205" i="14" s="1"/>
  <c r="DU205" i="14" s="1"/>
  <c r="DQ204" i="14"/>
  <c r="DQ203" i="14"/>
  <c r="DQ202" i="14"/>
  <c r="DQ201" i="14"/>
  <c r="DR201" i="14" s="1"/>
  <c r="DU201" i="14" s="1"/>
  <c r="DQ200" i="14"/>
  <c r="DQ199" i="14"/>
  <c r="DR199" i="14" s="1"/>
  <c r="DU199" i="14" s="1"/>
  <c r="DQ198" i="14"/>
  <c r="DQ197" i="14"/>
  <c r="DR197" i="14" s="1"/>
  <c r="DU197" i="14" s="1"/>
  <c r="DQ196" i="14"/>
  <c r="DQ195" i="14"/>
  <c r="DR195" i="14" s="1"/>
  <c r="DU195" i="14" s="1"/>
  <c r="DQ194" i="14"/>
  <c r="DQ193" i="14"/>
  <c r="DR193" i="14" s="1"/>
  <c r="DU193" i="14" s="1"/>
  <c r="DQ192" i="14"/>
  <c r="DQ191" i="14"/>
  <c r="DR191" i="14" s="1"/>
  <c r="DQ190" i="14"/>
  <c r="DQ189" i="14"/>
  <c r="DQ188" i="14"/>
  <c r="DQ187" i="14"/>
  <c r="DQ186" i="14"/>
  <c r="DQ185" i="14"/>
  <c r="DR185" i="14" s="1"/>
  <c r="DU185" i="14" s="1"/>
  <c r="DQ184" i="14"/>
  <c r="DQ183" i="14"/>
  <c r="DR183" i="14" s="1"/>
  <c r="DU183" i="14" s="1"/>
  <c r="DQ182" i="14"/>
  <c r="DQ181" i="14"/>
  <c r="DR181" i="14" s="1"/>
  <c r="DQ180" i="14"/>
  <c r="DQ179" i="14"/>
  <c r="DQ178" i="14"/>
  <c r="DQ177" i="14"/>
  <c r="DQ176" i="14"/>
  <c r="DQ175" i="14"/>
  <c r="DQ174" i="14"/>
  <c r="DQ173" i="14"/>
  <c r="DQ172" i="14"/>
  <c r="DQ171" i="14"/>
  <c r="DQ170" i="14"/>
  <c r="DQ169" i="14"/>
  <c r="DQ168" i="14"/>
  <c r="DQ167" i="14"/>
  <c r="DQ166" i="14"/>
  <c r="DQ165" i="14"/>
  <c r="DQ164" i="14"/>
  <c r="DQ163" i="14"/>
  <c r="DQ162" i="14"/>
  <c r="DQ161" i="14"/>
  <c r="DQ160" i="14"/>
  <c r="DQ159" i="14"/>
  <c r="DQ158" i="14"/>
  <c r="DQ157" i="14"/>
  <c r="DQ156" i="14"/>
  <c r="DQ155" i="14"/>
  <c r="DQ154" i="14"/>
  <c r="DQ153" i="14"/>
  <c r="DQ152" i="14"/>
  <c r="DQ151" i="14"/>
  <c r="DQ150" i="14"/>
  <c r="DQ149" i="14"/>
  <c r="DQ148" i="14"/>
  <c r="DQ147" i="14"/>
  <c r="DQ146" i="14"/>
  <c r="DQ145" i="14"/>
  <c r="DQ144" i="14"/>
  <c r="DQ143" i="14"/>
  <c r="DQ142" i="14"/>
  <c r="DQ141" i="14"/>
  <c r="DQ140" i="14"/>
  <c r="DQ139" i="14"/>
  <c r="DQ138" i="14"/>
  <c r="DQ137" i="14"/>
  <c r="DQ136" i="14"/>
  <c r="DQ135" i="14"/>
  <c r="DQ134" i="14"/>
  <c r="DQ133" i="14"/>
  <c r="DQ132" i="14"/>
  <c r="DQ131" i="14"/>
  <c r="DQ130" i="14"/>
  <c r="DQ129" i="14"/>
  <c r="DQ128" i="14"/>
  <c r="DQ127" i="14"/>
  <c r="DQ126" i="14"/>
  <c r="DQ125" i="14"/>
  <c r="DQ124" i="14"/>
  <c r="DQ123" i="14"/>
  <c r="DQ122" i="14"/>
  <c r="DQ121" i="14"/>
  <c r="DQ120" i="14"/>
  <c r="DQ119" i="14"/>
  <c r="DQ118" i="14"/>
  <c r="DQ117" i="14"/>
  <c r="DQ116" i="14"/>
  <c r="DQ115" i="14"/>
  <c r="DQ114" i="14"/>
  <c r="DQ113" i="14"/>
  <c r="DQ112" i="14"/>
  <c r="DQ111" i="14"/>
  <c r="DQ110" i="14"/>
  <c r="DQ109" i="14"/>
  <c r="DQ108" i="14"/>
  <c r="DQ107" i="14"/>
  <c r="DQ106" i="14"/>
  <c r="DQ105" i="14"/>
  <c r="DQ104" i="14"/>
  <c r="DQ103" i="14"/>
  <c r="DQ102" i="14"/>
  <c r="DQ101" i="14"/>
  <c r="DQ100" i="14"/>
  <c r="DQ99" i="14"/>
  <c r="DQ98" i="14"/>
  <c r="DQ97" i="14"/>
  <c r="DQ96" i="14"/>
  <c r="DQ95" i="14"/>
  <c r="DQ94" i="14"/>
  <c r="DQ93" i="14"/>
  <c r="DR93" i="14" s="1"/>
  <c r="DQ92" i="14"/>
  <c r="DQ91" i="14"/>
  <c r="DR91" i="14" s="1"/>
  <c r="DQ90" i="14"/>
  <c r="DQ89" i="14"/>
  <c r="DR89" i="14" s="1"/>
  <c r="DQ88" i="14"/>
  <c r="DQ87" i="14"/>
  <c r="DR87" i="14" s="1"/>
  <c r="DQ86" i="14"/>
  <c r="DQ85" i="14"/>
  <c r="DR85" i="14" s="1"/>
  <c r="DQ84" i="14"/>
  <c r="DQ83" i="14"/>
  <c r="DR83" i="14" s="1"/>
  <c r="DQ82" i="14"/>
  <c r="DQ81" i="14"/>
  <c r="DR81" i="14" s="1"/>
  <c r="DQ80" i="14"/>
  <c r="DQ79" i="14"/>
  <c r="DR79" i="14" s="1"/>
  <c r="DQ78" i="14"/>
  <c r="DQ77" i="14"/>
  <c r="DR77" i="14" s="1"/>
  <c r="DQ76" i="14"/>
  <c r="DQ75" i="14"/>
  <c r="DR75" i="14" s="1"/>
  <c r="DQ74" i="14"/>
  <c r="DQ73" i="14"/>
  <c r="DR73" i="14" s="1"/>
  <c r="DQ72" i="14"/>
  <c r="DQ71" i="14"/>
  <c r="DR71" i="14" s="1"/>
  <c r="DQ70" i="14"/>
  <c r="DQ69" i="14"/>
  <c r="DR69" i="14" s="1"/>
  <c r="DQ68" i="14"/>
  <c r="DQ67" i="14"/>
  <c r="DR67" i="14" s="1"/>
  <c r="DQ66" i="14"/>
  <c r="DQ65" i="14"/>
  <c r="DR65" i="14" s="1"/>
  <c r="DQ64" i="14"/>
  <c r="DQ63" i="14"/>
  <c r="DR63" i="14" s="1"/>
  <c r="DQ62" i="14"/>
  <c r="DQ61" i="14"/>
  <c r="DR61" i="14" s="1"/>
  <c r="DQ60" i="14"/>
  <c r="DQ59" i="14"/>
  <c r="DR59" i="14" s="1"/>
  <c r="DQ58" i="14"/>
  <c r="DQ57" i="14"/>
  <c r="DR57" i="14" s="1"/>
  <c r="DQ56" i="14"/>
  <c r="DQ55" i="14"/>
  <c r="DR55" i="14" s="1"/>
  <c r="DQ54" i="14"/>
  <c r="DQ53" i="14"/>
  <c r="DR53" i="14" s="1"/>
  <c r="DQ52" i="14"/>
  <c r="DQ51" i="14"/>
  <c r="DQ50" i="14"/>
  <c r="DQ49" i="14"/>
  <c r="CV214" i="14"/>
  <c r="CV213" i="14"/>
  <c r="CW213" i="14" s="1"/>
  <c r="CZ213" i="14" s="1"/>
  <c r="CV212" i="14"/>
  <c r="CV211" i="14"/>
  <c r="CW211" i="14" s="1"/>
  <c r="CV210" i="14"/>
  <c r="CV209" i="14"/>
  <c r="CW209" i="14" s="1"/>
  <c r="CV208" i="14"/>
  <c r="CV207" i="14"/>
  <c r="CW207" i="14" s="1"/>
  <c r="CZ207" i="14" s="1"/>
  <c r="CV206" i="14"/>
  <c r="CV205" i="14"/>
  <c r="CW205" i="14" s="1"/>
  <c r="CZ205" i="14" s="1"/>
  <c r="CV204" i="14"/>
  <c r="CV203" i="14"/>
  <c r="CV202" i="14"/>
  <c r="CV201" i="14"/>
  <c r="CV200" i="14"/>
  <c r="CV199" i="14"/>
  <c r="CW199" i="14" s="1"/>
  <c r="CZ199" i="14" s="1"/>
  <c r="CV198" i="14"/>
  <c r="CV197" i="14"/>
  <c r="CV196" i="14"/>
  <c r="CV195" i="14"/>
  <c r="CW195" i="14" s="1"/>
  <c r="CZ195" i="14" s="1"/>
  <c r="CV194" i="14"/>
  <c r="CV193" i="14"/>
  <c r="CV192" i="14"/>
  <c r="CV191" i="14"/>
  <c r="CW191" i="14" s="1"/>
  <c r="CY191" i="14" s="1"/>
  <c r="CV190" i="14"/>
  <c r="CV189" i="14"/>
  <c r="CV188" i="14"/>
  <c r="CV187" i="14"/>
  <c r="CV186" i="14"/>
  <c r="CV185" i="14"/>
  <c r="CV184" i="14"/>
  <c r="CV183" i="14"/>
  <c r="CW183" i="14" s="1"/>
  <c r="CY183" i="14" s="1"/>
  <c r="CV182" i="14"/>
  <c r="CV181" i="14"/>
  <c r="CV180" i="14"/>
  <c r="CV179" i="14"/>
  <c r="CV178" i="14"/>
  <c r="CV177" i="14"/>
  <c r="CV176" i="14"/>
  <c r="CV175" i="14"/>
  <c r="CV174" i="14"/>
  <c r="CV173" i="14"/>
  <c r="CV172" i="14"/>
  <c r="CV171" i="14"/>
  <c r="CV170" i="14"/>
  <c r="CV169" i="14"/>
  <c r="CV168" i="14"/>
  <c r="CV167" i="14"/>
  <c r="CV166" i="14"/>
  <c r="CV165" i="14"/>
  <c r="CV164" i="14"/>
  <c r="CV163" i="14"/>
  <c r="CV162" i="14"/>
  <c r="CV161" i="14"/>
  <c r="CV160" i="14"/>
  <c r="CV159" i="14"/>
  <c r="CV158" i="14"/>
  <c r="CV157" i="14"/>
  <c r="CV156" i="14"/>
  <c r="CV155" i="14"/>
  <c r="CV154" i="14"/>
  <c r="CV153" i="14"/>
  <c r="CV152" i="14"/>
  <c r="CV151" i="14"/>
  <c r="CV150" i="14"/>
  <c r="CV149" i="14"/>
  <c r="CV148" i="14"/>
  <c r="CV147" i="14"/>
  <c r="CV146" i="14"/>
  <c r="CV145" i="14"/>
  <c r="CV144" i="14"/>
  <c r="CV143" i="14"/>
  <c r="CV142" i="14"/>
  <c r="CV141" i="14"/>
  <c r="CV140" i="14"/>
  <c r="CV139" i="14"/>
  <c r="CV138" i="14"/>
  <c r="CV137" i="14"/>
  <c r="CV136" i="14"/>
  <c r="CV135" i="14"/>
  <c r="CV134" i="14"/>
  <c r="CV133" i="14"/>
  <c r="CV132" i="14"/>
  <c r="CV131" i="14"/>
  <c r="CV130" i="14"/>
  <c r="CV129" i="14"/>
  <c r="CV128" i="14"/>
  <c r="CV127" i="14"/>
  <c r="CV126" i="14"/>
  <c r="CV125" i="14"/>
  <c r="CV124" i="14"/>
  <c r="CV123" i="14"/>
  <c r="CV122" i="14"/>
  <c r="CV121" i="14"/>
  <c r="CV120" i="14"/>
  <c r="CV119" i="14"/>
  <c r="CV118" i="14"/>
  <c r="CV117" i="14"/>
  <c r="CV116" i="14"/>
  <c r="CV115" i="14"/>
  <c r="CV114" i="14"/>
  <c r="CV113" i="14"/>
  <c r="CV112" i="14"/>
  <c r="CV111" i="14"/>
  <c r="CV110" i="14"/>
  <c r="CV109" i="14"/>
  <c r="CV108" i="14"/>
  <c r="CV107" i="14"/>
  <c r="CV106" i="14"/>
  <c r="CV105" i="14"/>
  <c r="CV104" i="14"/>
  <c r="CV103" i="14"/>
  <c r="CV102" i="14"/>
  <c r="CV101" i="14"/>
  <c r="CV100" i="14"/>
  <c r="CV99" i="14"/>
  <c r="CV98" i="14"/>
  <c r="CV97" i="14"/>
  <c r="CV96" i="14"/>
  <c r="CV95" i="14"/>
  <c r="CV94" i="14"/>
  <c r="CV93" i="14"/>
  <c r="CV92" i="14"/>
  <c r="CV91" i="14"/>
  <c r="CW91" i="14" s="1"/>
  <c r="CV90" i="14"/>
  <c r="CV89" i="14"/>
  <c r="CV88" i="14"/>
  <c r="CV87" i="14"/>
  <c r="CW87" i="14" s="1"/>
  <c r="CV86" i="14"/>
  <c r="CV85" i="14"/>
  <c r="CV84" i="14"/>
  <c r="CV83" i="14"/>
  <c r="CW83" i="14" s="1"/>
  <c r="CV82" i="14"/>
  <c r="CV81" i="14"/>
  <c r="CV80" i="14"/>
  <c r="CV79" i="14"/>
  <c r="CW79" i="14" s="1"/>
  <c r="CV78" i="14"/>
  <c r="CV77" i="14"/>
  <c r="CV76" i="14"/>
  <c r="CV75" i="14"/>
  <c r="CW75" i="14" s="1"/>
  <c r="CV74" i="14"/>
  <c r="CV73" i="14"/>
  <c r="CV72" i="14"/>
  <c r="CV71" i="14"/>
  <c r="CW71" i="14" s="1"/>
  <c r="CV70" i="14"/>
  <c r="CV69" i="14"/>
  <c r="CV68" i="14"/>
  <c r="CV67" i="14"/>
  <c r="CW67" i="14" s="1"/>
  <c r="CV66" i="14"/>
  <c r="CV65" i="14"/>
  <c r="CV64" i="14"/>
  <c r="CV63" i="14"/>
  <c r="CW63" i="14" s="1"/>
  <c r="CV62" i="14"/>
  <c r="CV61" i="14"/>
  <c r="CV60" i="14"/>
  <c r="CV59" i="14"/>
  <c r="CW59" i="14" s="1"/>
  <c r="CV58" i="14"/>
  <c r="CV57" i="14"/>
  <c r="CV56" i="14"/>
  <c r="CV55" i="14"/>
  <c r="CW55" i="14" s="1"/>
  <c r="CV54" i="14"/>
  <c r="CV53" i="14"/>
  <c r="CV52" i="14"/>
  <c r="CV51" i="14"/>
  <c r="CV50" i="14"/>
  <c r="CV49" i="14"/>
  <c r="CA49" i="14"/>
  <c r="CA50" i="14"/>
  <c r="CA51" i="14"/>
  <c r="CA52" i="14"/>
  <c r="CB52" i="14" s="1"/>
  <c r="CA53" i="14"/>
  <c r="CA54" i="14"/>
  <c r="CB54" i="14" s="1"/>
  <c r="CI54" i="14" s="1"/>
  <c r="CA55" i="14"/>
  <c r="CA56" i="14"/>
  <c r="CB56" i="14" s="1"/>
  <c r="CI56" i="14" s="1"/>
  <c r="CA57" i="14"/>
  <c r="CA58" i="14"/>
  <c r="CB58" i="14" s="1"/>
  <c r="CI58" i="14" s="1"/>
  <c r="CA59" i="14"/>
  <c r="CA60" i="14"/>
  <c r="CB60" i="14" s="1"/>
  <c r="CI60" i="14" s="1"/>
  <c r="CA61" i="14"/>
  <c r="CA62" i="14"/>
  <c r="CB62" i="14" s="1"/>
  <c r="CI62" i="14" s="1"/>
  <c r="CA63" i="14"/>
  <c r="CA64" i="14"/>
  <c r="CB64" i="14" s="1"/>
  <c r="CI64" i="14" s="1"/>
  <c r="CA65" i="14"/>
  <c r="CA66" i="14"/>
  <c r="CB66" i="14" s="1"/>
  <c r="CI66" i="14" s="1"/>
  <c r="CA67" i="14"/>
  <c r="CA68" i="14"/>
  <c r="CB68" i="14" s="1"/>
  <c r="CI68" i="14" s="1"/>
  <c r="CA69" i="14"/>
  <c r="CA70" i="14"/>
  <c r="CB70" i="14" s="1"/>
  <c r="CI70" i="14" s="1"/>
  <c r="CA71" i="14"/>
  <c r="CA72" i="14"/>
  <c r="CB72" i="14" s="1"/>
  <c r="CI72" i="14" s="1"/>
  <c r="CA73" i="14"/>
  <c r="CA74" i="14"/>
  <c r="CB74" i="14" s="1"/>
  <c r="CI74" i="14" s="1"/>
  <c r="CA75" i="14"/>
  <c r="CA76" i="14"/>
  <c r="CB76" i="14" s="1"/>
  <c r="CI76" i="14" s="1"/>
  <c r="CA77" i="14"/>
  <c r="CA78" i="14"/>
  <c r="CB78" i="14" s="1"/>
  <c r="CI78" i="14" s="1"/>
  <c r="CA79" i="14"/>
  <c r="CA80" i="14"/>
  <c r="CB80" i="14" s="1"/>
  <c r="CI80" i="14" s="1"/>
  <c r="CA81" i="14"/>
  <c r="CA82" i="14"/>
  <c r="CB82" i="14" s="1"/>
  <c r="CI82" i="14" s="1"/>
  <c r="CA83" i="14"/>
  <c r="CA84" i="14"/>
  <c r="CB84" i="14" s="1"/>
  <c r="CI84" i="14" s="1"/>
  <c r="CA85" i="14"/>
  <c r="CA86" i="14"/>
  <c r="CB86" i="14" s="1"/>
  <c r="CI86" i="14" s="1"/>
  <c r="CA87" i="14"/>
  <c r="CA88" i="14"/>
  <c r="CB88" i="14" s="1"/>
  <c r="CI88" i="14" s="1"/>
  <c r="CA89" i="14"/>
  <c r="CA90" i="14"/>
  <c r="CB90" i="14" s="1"/>
  <c r="CI90" i="14" s="1"/>
  <c r="CA91" i="14"/>
  <c r="CA92" i="14"/>
  <c r="CB92" i="14" s="1"/>
  <c r="CI92" i="14" s="1"/>
  <c r="CA93" i="14"/>
  <c r="CA94" i="14"/>
  <c r="CB94" i="14" s="1"/>
  <c r="CI94" i="14" s="1"/>
  <c r="CA95" i="14"/>
  <c r="CA96" i="14"/>
  <c r="CA97" i="14"/>
  <c r="CA98" i="14"/>
  <c r="CA99" i="14"/>
  <c r="CA100" i="14"/>
  <c r="CA101" i="14"/>
  <c r="CA102" i="14"/>
  <c r="CA103" i="14"/>
  <c r="CA104" i="14"/>
  <c r="CA105" i="14"/>
  <c r="CA106" i="14"/>
  <c r="CA107" i="14"/>
  <c r="CA108" i="14"/>
  <c r="CA109" i="14"/>
  <c r="CA110" i="14"/>
  <c r="CA111" i="14"/>
  <c r="CA112" i="14"/>
  <c r="CA113" i="14"/>
  <c r="CA114" i="14"/>
  <c r="CA115" i="14"/>
  <c r="CA116" i="14"/>
  <c r="CA117" i="14"/>
  <c r="CA118" i="14"/>
  <c r="CA119" i="14"/>
  <c r="CA120" i="14"/>
  <c r="CA121" i="14"/>
  <c r="CA122" i="14"/>
  <c r="CA123" i="14"/>
  <c r="CA124" i="14"/>
  <c r="CA125" i="14"/>
  <c r="CA126" i="14"/>
  <c r="CA127" i="14"/>
  <c r="CA128" i="14"/>
  <c r="CA129" i="14"/>
  <c r="CA130" i="14"/>
  <c r="CA131" i="14"/>
  <c r="CA132" i="14"/>
  <c r="CA133" i="14"/>
  <c r="CA134" i="14"/>
  <c r="CA135" i="14"/>
  <c r="CA136" i="14"/>
  <c r="CA137" i="14"/>
  <c r="CA138" i="14"/>
  <c r="CA139" i="14"/>
  <c r="CA140" i="14"/>
  <c r="CA141" i="14"/>
  <c r="CA142" i="14"/>
  <c r="CA143" i="14"/>
  <c r="CA144" i="14"/>
  <c r="CA145" i="14"/>
  <c r="CA146" i="14"/>
  <c r="CA147" i="14"/>
  <c r="CA148" i="14"/>
  <c r="CA149" i="14"/>
  <c r="CA150" i="14"/>
  <c r="CA151" i="14"/>
  <c r="CA152" i="14"/>
  <c r="CA153" i="14"/>
  <c r="CA154" i="14"/>
  <c r="CA155" i="14"/>
  <c r="CA156" i="14"/>
  <c r="CA157" i="14"/>
  <c r="CA158" i="14"/>
  <c r="CA159" i="14"/>
  <c r="CA160" i="14"/>
  <c r="CA161" i="14"/>
  <c r="CA162" i="14"/>
  <c r="CA163" i="14"/>
  <c r="CA165" i="14"/>
  <c r="CA166" i="14"/>
  <c r="CA167" i="14"/>
  <c r="CA168" i="14"/>
  <c r="CA169" i="14"/>
  <c r="CA170" i="14"/>
  <c r="CA171" i="14"/>
  <c r="CA172" i="14"/>
  <c r="CA173" i="14"/>
  <c r="CA174" i="14"/>
  <c r="CA175" i="14"/>
  <c r="CA176" i="14"/>
  <c r="CA177" i="14"/>
  <c r="CA178" i="14"/>
  <c r="CA179" i="14"/>
  <c r="CA180" i="14"/>
  <c r="CA181" i="14"/>
  <c r="CB181" i="14" s="1"/>
  <c r="CE181" i="14" s="1"/>
  <c r="CA182" i="14"/>
  <c r="CA183" i="14"/>
  <c r="CB183" i="14" s="1"/>
  <c r="CE183" i="14" s="1"/>
  <c r="CA184" i="14"/>
  <c r="CA185" i="14"/>
  <c r="CB185" i="14" s="1"/>
  <c r="CE185" i="14" s="1"/>
  <c r="CA186" i="14"/>
  <c r="CA187" i="14"/>
  <c r="CA188" i="14"/>
  <c r="CA189" i="14"/>
  <c r="CA190" i="14"/>
  <c r="CA191" i="14"/>
  <c r="CB191" i="14" s="1"/>
  <c r="CE191" i="14" s="1"/>
  <c r="CA192" i="14"/>
  <c r="CA193" i="14"/>
  <c r="CB193" i="14" s="1"/>
  <c r="CA194" i="14"/>
  <c r="CA195" i="14"/>
  <c r="CB195" i="14" s="1"/>
  <c r="CE195" i="14" s="1"/>
  <c r="CA196" i="14"/>
  <c r="CA197" i="14"/>
  <c r="CB197" i="14" s="1"/>
  <c r="CE197" i="14" s="1"/>
  <c r="CA198" i="14"/>
  <c r="CA199" i="14"/>
  <c r="CB199" i="14" s="1"/>
  <c r="CE199" i="14" s="1"/>
  <c r="CA200" i="14"/>
  <c r="CA201" i="14"/>
  <c r="CB201" i="14" s="1"/>
  <c r="CE201" i="14" s="1"/>
  <c r="CA202" i="14"/>
  <c r="CA203" i="14"/>
  <c r="CA204" i="14"/>
  <c r="CA205" i="14"/>
  <c r="CB205" i="14" s="1"/>
  <c r="CA206" i="14"/>
  <c r="CA207" i="14"/>
  <c r="CB207" i="14" s="1"/>
  <c r="CE207" i="14" s="1"/>
  <c r="CA208" i="14"/>
  <c r="CA209" i="14"/>
  <c r="CB209" i="14" s="1"/>
  <c r="CA210" i="14"/>
  <c r="CA211" i="14"/>
  <c r="CB211" i="14" s="1"/>
  <c r="CA212" i="14"/>
  <c r="CA213" i="14"/>
  <c r="CB213" i="14" s="1"/>
  <c r="CA214" i="14"/>
  <c r="CA164" i="14"/>
  <c r="GC183" i="14" l="1"/>
  <c r="GE183" i="14" s="1"/>
  <c r="GC191" i="14"/>
  <c r="GE191" i="14" s="1"/>
  <c r="CB214" i="14"/>
  <c r="CB215" i="14"/>
  <c r="CE215" i="14" s="1"/>
  <c r="CB210" i="14"/>
  <c r="CB206" i="14"/>
  <c r="CB202" i="14"/>
  <c r="CE202" i="14" s="1"/>
  <c r="CB198" i="14"/>
  <c r="CE198" i="14" s="1"/>
  <c r="CB194" i="14"/>
  <c r="CE194" i="14" s="1"/>
  <c r="CB186" i="14"/>
  <c r="CE186" i="14" s="1"/>
  <c r="CB182" i="14"/>
  <c r="CE182" i="14" s="1"/>
  <c r="CB93" i="14"/>
  <c r="CI93" i="14" s="1"/>
  <c r="CB89" i="14"/>
  <c r="CI89" i="14" s="1"/>
  <c r="CB85" i="14"/>
  <c r="CI85" i="14" s="1"/>
  <c r="CB81" i="14"/>
  <c r="CI81" i="14" s="1"/>
  <c r="CB77" i="14"/>
  <c r="CI77" i="14" s="1"/>
  <c r="CB73" i="14"/>
  <c r="CI73" i="14" s="1"/>
  <c r="CB69" i="14"/>
  <c r="CI69" i="14" s="1"/>
  <c r="CB65" i="14"/>
  <c r="CI65" i="14" s="1"/>
  <c r="CB61" i="14"/>
  <c r="CI61" i="14" s="1"/>
  <c r="CB57" i="14"/>
  <c r="CI57" i="14" s="1"/>
  <c r="CB53" i="14"/>
  <c r="CI53" i="14" s="1"/>
  <c r="CW208" i="14"/>
  <c r="CW212" i="14"/>
  <c r="DR54" i="14"/>
  <c r="DR58" i="14"/>
  <c r="DR62" i="14"/>
  <c r="DR66" i="14"/>
  <c r="DR70" i="14"/>
  <c r="DR74" i="14"/>
  <c r="DR78" i="14"/>
  <c r="DR82" i="14"/>
  <c r="DR86" i="14"/>
  <c r="DR90" i="14"/>
  <c r="DR94" i="14"/>
  <c r="DR182" i="14"/>
  <c r="DU182" i="14" s="1"/>
  <c r="DR186" i="14"/>
  <c r="DU186" i="14" s="1"/>
  <c r="DR194" i="14"/>
  <c r="DU194" i="14" s="1"/>
  <c r="DR198" i="14"/>
  <c r="DU198" i="14" s="1"/>
  <c r="DR202" i="14"/>
  <c r="DU202" i="14" s="1"/>
  <c r="DR206" i="14"/>
  <c r="DU206" i="14" s="1"/>
  <c r="DR210" i="14"/>
  <c r="DU210" i="14" s="1"/>
  <c r="DR214" i="14"/>
  <c r="DU214" i="14" s="1"/>
  <c r="DR215" i="14"/>
  <c r="DU215" i="14" s="1"/>
  <c r="EM52" i="14"/>
  <c r="EM56" i="14"/>
  <c r="EM60" i="14"/>
  <c r="EM64" i="14"/>
  <c r="EM68" i="14"/>
  <c r="EM72" i="14"/>
  <c r="EM76" i="14"/>
  <c r="EM80" i="14"/>
  <c r="EM84" i="14"/>
  <c r="EM88" i="14"/>
  <c r="EM92" i="14"/>
  <c r="EM180" i="14"/>
  <c r="EP180" i="14" s="1"/>
  <c r="EM184" i="14"/>
  <c r="EP184" i="14" s="1"/>
  <c r="EM192" i="14"/>
  <c r="EP192" i="14" s="1"/>
  <c r="EM196" i="14"/>
  <c r="EP196" i="14" s="1"/>
  <c r="EM200" i="14"/>
  <c r="EP200" i="14" s="1"/>
  <c r="EM208" i="14"/>
  <c r="EP208" i="14" s="1"/>
  <c r="EM212" i="14"/>
  <c r="EP212" i="14" s="1"/>
  <c r="FH54" i="14"/>
  <c r="FH58" i="14"/>
  <c r="FH62" i="14"/>
  <c r="FH66" i="14"/>
  <c r="FH70" i="14"/>
  <c r="FH74" i="14"/>
  <c r="FH78" i="14"/>
  <c r="FH82" i="14"/>
  <c r="FH86" i="14"/>
  <c r="FH90" i="14"/>
  <c r="FH94" i="14"/>
  <c r="FH182" i="14"/>
  <c r="FJ182" i="14" s="1"/>
  <c r="FH186" i="14"/>
  <c r="FH194" i="14"/>
  <c r="FJ194" i="14" s="1"/>
  <c r="FH198" i="14"/>
  <c r="FK198" i="14" s="1"/>
  <c r="FH202" i="14"/>
  <c r="FK202" i="14" s="1"/>
  <c r="FH206" i="14"/>
  <c r="FK206" i="14" s="1"/>
  <c r="FH210" i="14"/>
  <c r="FK210" i="14" s="1"/>
  <c r="FH214" i="14"/>
  <c r="FH215" i="14"/>
  <c r="FK215" i="14" s="1"/>
  <c r="GC52" i="14"/>
  <c r="GC56" i="14"/>
  <c r="GC60" i="14"/>
  <c r="GC64" i="14"/>
  <c r="GC68" i="14"/>
  <c r="GC72" i="14"/>
  <c r="GC76" i="14"/>
  <c r="GC80" i="14"/>
  <c r="GC84" i="14"/>
  <c r="GC88" i="14"/>
  <c r="GC92" i="14"/>
  <c r="GC180" i="14"/>
  <c r="GE180" i="14" s="1"/>
  <c r="GC184" i="14"/>
  <c r="GE184" i="14" s="1"/>
  <c r="GC192" i="14"/>
  <c r="GC196" i="14"/>
  <c r="GF196" i="14" s="1"/>
  <c r="GC200" i="14"/>
  <c r="GE200" i="14" s="1"/>
  <c r="GC208" i="14"/>
  <c r="GF208" i="14" s="1"/>
  <c r="GC212" i="14"/>
  <c r="GC216" i="14"/>
  <c r="GX52" i="14"/>
  <c r="GX56" i="14"/>
  <c r="GX60" i="14"/>
  <c r="GX64" i="14"/>
  <c r="GX68" i="14"/>
  <c r="GX72" i="14"/>
  <c r="GX76" i="14"/>
  <c r="GX80" i="14"/>
  <c r="GX84" i="14"/>
  <c r="GX88" i="14"/>
  <c r="GX92" i="14"/>
  <c r="GX180" i="14"/>
  <c r="GX184" i="14"/>
  <c r="GZ184" i="14" s="1"/>
  <c r="GX192" i="14"/>
  <c r="GZ192" i="14" s="1"/>
  <c r="GX196" i="14"/>
  <c r="GX200" i="14"/>
  <c r="GX208" i="14"/>
  <c r="HA208" i="14" s="1"/>
  <c r="GX212" i="14"/>
  <c r="HA212" i="14" s="1"/>
  <c r="FG223" i="14"/>
  <c r="FH223" i="14" s="1"/>
  <c r="FK223" i="14" s="1"/>
  <c r="FH222" i="14"/>
  <c r="DQ223" i="14"/>
  <c r="DR223" i="14" s="1"/>
  <c r="DR222" i="14"/>
  <c r="EL223" i="14"/>
  <c r="EM223" i="14" s="1"/>
  <c r="EP223" i="14" s="1"/>
  <c r="EM222" i="14"/>
  <c r="EP222" i="14" s="1"/>
  <c r="CI52" i="14"/>
  <c r="CJ52" i="14"/>
  <c r="GE195" i="14"/>
  <c r="GC195" i="14"/>
  <c r="GC199" i="14"/>
  <c r="GE199" i="14" s="1"/>
  <c r="CB212" i="14"/>
  <c r="CB208" i="14"/>
  <c r="CE208" i="14" s="1"/>
  <c r="CB200" i="14"/>
  <c r="CE200" i="14" s="1"/>
  <c r="CB196" i="14"/>
  <c r="CE196" i="14" s="1"/>
  <c r="CB192" i="14"/>
  <c r="CE192" i="14" s="1"/>
  <c r="CB184" i="14"/>
  <c r="CE184" i="14" s="1"/>
  <c r="CB180" i="14"/>
  <c r="CE180" i="14" s="1"/>
  <c r="CB91" i="14"/>
  <c r="CI91" i="14" s="1"/>
  <c r="CB87" i="14"/>
  <c r="CI87" i="14" s="1"/>
  <c r="CB83" i="14"/>
  <c r="CI83" i="14" s="1"/>
  <c r="CB79" i="14"/>
  <c r="CI79" i="14" s="1"/>
  <c r="CB75" i="14"/>
  <c r="CI75" i="14" s="1"/>
  <c r="CB71" i="14"/>
  <c r="CI71" i="14" s="1"/>
  <c r="CB67" i="14"/>
  <c r="CI67" i="14" s="1"/>
  <c r="CB63" i="14"/>
  <c r="CI63" i="14" s="1"/>
  <c r="CB59" i="14"/>
  <c r="CI59" i="14" s="1"/>
  <c r="CB55" i="14"/>
  <c r="CI55" i="14" s="1"/>
  <c r="CW206" i="14"/>
  <c r="CZ206" i="14" s="1"/>
  <c r="CW210" i="14"/>
  <c r="CW214" i="14"/>
  <c r="CZ214" i="14" s="1"/>
  <c r="CW215" i="14"/>
  <c r="DR52" i="14"/>
  <c r="DR56" i="14"/>
  <c r="DR60" i="14"/>
  <c r="DR64" i="14"/>
  <c r="DR68" i="14"/>
  <c r="DR72" i="14"/>
  <c r="DR76" i="14"/>
  <c r="DR80" i="14"/>
  <c r="DR84" i="14"/>
  <c r="DR88" i="14"/>
  <c r="DR92" i="14"/>
  <c r="DR180" i="14"/>
  <c r="DU180" i="14" s="1"/>
  <c r="DR184" i="14"/>
  <c r="DU184" i="14" s="1"/>
  <c r="DR192" i="14"/>
  <c r="DR196" i="14"/>
  <c r="DU196" i="14" s="1"/>
  <c r="DR200" i="14"/>
  <c r="DU200" i="14" s="1"/>
  <c r="DR208" i="14"/>
  <c r="DU208" i="14" s="1"/>
  <c r="DR212" i="14"/>
  <c r="DU212" i="14" s="1"/>
  <c r="EM54" i="14"/>
  <c r="EM58" i="14"/>
  <c r="EM62" i="14"/>
  <c r="EM66" i="14"/>
  <c r="EM70" i="14"/>
  <c r="EM74" i="14"/>
  <c r="EM78" i="14"/>
  <c r="EM82" i="14"/>
  <c r="EM86" i="14"/>
  <c r="EM90" i="14"/>
  <c r="EM94" i="14"/>
  <c r="EM182" i="14"/>
  <c r="EM186" i="14"/>
  <c r="EP186" i="14" s="1"/>
  <c r="EM194" i="14"/>
  <c r="EP194" i="14" s="1"/>
  <c r="EM198" i="14"/>
  <c r="EP198" i="14" s="1"/>
  <c r="EM202" i="14"/>
  <c r="EP202" i="14" s="1"/>
  <c r="EM206" i="14"/>
  <c r="EM210" i="14"/>
  <c r="EP210" i="14" s="1"/>
  <c r="EM214" i="14"/>
  <c r="EP214" i="14" s="1"/>
  <c r="EM215" i="14"/>
  <c r="EP215" i="14" s="1"/>
  <c r="FH52" i="14"/>
  <c r="FH56" i="14"/>
  <c r="FH60" i="14"/>
  <c r="FH64" i="14"/>
  <c r="FH68" i="14"/>
  <c r="FH72" i="14"/>
  <c r="FH76" i="14"/>
  <c r="FH80" i="14"/>
  <c r="FH84" i="14"/>
  <c r="FH88" i="14"/>
  <c r="FH92" i="14"/>
  <c r="FH180" i="14"/>
  <c r="FK180" i="14" s="1"/>
  <c r="FH184" i="14"/>
  <c r="FH192" i="14"/>
  <c r="FH196" i="14"/>
  <c r="FH200" i="14"/>
  <c r="FK200" i="14" s="1"/>
  <c r="FH208" i="14"/>
  <c r="FH212" i="14"/>
  <c r="FK212" i="14" s="1"/>
  <c r="GC54" i="14"/>
  <c r="GC58" i="14"/>
  <c r="GC62" i="14"/>
  <c r="GC66" i="14"/>
  <c r="GC70" i="14"/>
  <c r="GC74" i="14"/>
  <c r="GC78" i="14"/>
  <c r="GC82" i="14"/>
  <c r="GC86" i="14"/>
  <c r="GC90" i="14"/>
  <c r="GC94" i="14"/>
  <c r="GC182" i="14"/>
  <c r="GC186" i="14"/>
  <c r="GC194" i="14"/>
  <c r="GE194" i="14" s="1"/>
  <c r="GC198" i="14"/>
  <c r="GE198" i="14" s="1"/>
  <c r="GC202" i="14"/>
  <c r="GF202" i="14" s="1"/>
  <c r="GC206" i="14"/>
  <c r="GF206" i="14" s="1"/>
  <c r="GC210" i="14"/>
  <c r="GC214" i="14"/>
  <c r="GF214" i="14" s="1"/>
  <c r="GX54" i="14"/>
  <c r="GX58" i="14"/>
  <c r="GX62" i="14"/>
  <c r="GX66" i="14"/>
  <c r="GX70" i="14"/>
  <c r="GX74" i="14"/>
  <c r="GX78" i="14"/>
  <c r="GX82" i="14"/>
  <c r="GX86" i="14"/>
  <c r="GX90" i="14"/>
  <c r="GX94" i="14"/>
  <c r="GX182" i="14"/>
  <c r="GZ182" i="14" s="1"/>
  <c r="GX186" i="14"/>
  <c r="GZ186" i="14" s="1"/>
  <c r="GX194" i="14"/>
  <c r="GZ194" i="14" s="1"/>
  <c r="GX198" i="14"/>
  <c r="GZ198" i="14" s="1"/>
  <c r="GX202" i="14"/>
  <c r="GZ202" i="14" s="1"/>
  <c r="GX206" i="14"/>
  <c r="HA206" i="14" s="1"/>
  <c r="GX210" i="14"/>
  <c r="HA210" i="14" s="1"/>
  <c r="GX214" i="14"/>
  <c r="HA214" i="14" s="1"/>
  <c r="GX215" i="14"/>
  <c r="HA215" i="14" s="1"/>
  <c r="CV223" i="14"/>
  <c r="CW223" i="14" s="1"/>
  <c r="CZ223" i="14" s="1"/>
  <c r="CW222" i="14"/>
  <c r="CZ222" i="14" s="1"/>
  <c r="CA223" i="14"/>
  <c r="CB223" i="14" s="1"/>
  <c r="CE223" i="14" s="1"/>
  <c r="CB222" i="14"/>
  <c r="CE222" i="14" s="1"/>
  <c r="GW223" i="14"/>
  <c r="GX222" i="14"/>
  <c r="HA222" i="14" s="1"/>
  <c r="DT192" i="14"/>
  <c r="FJ184" i="14"/>
  <c r="FJ192" i="14"/>
  <c r="FJ196" i="14"/>
  <c r="GB217" i="14"/>
  <c r="GC217" i="14" s="1"/>
  <c r="GF217" i="14" s="1"/>
  <c r="GZ180" i="14"/>
  <c r="GZ196" i="14"/>
  <c r="GZ200" i="14"/>
  <c r="CD193" i="14"/>
  <c r="CW53" i="14"/>
  <c r="CW57" i="14"/>
  <c r="CW61" i="14"/>
  <c r="CW65" i="14"/>
  <c r="CW69" i="14"/>
  <c r="CW73" i="14"/>
  <c r="CW77" i="14"/>
  <c r="CW81" i="14"/>
  <c r="CW85" i="14"/>
  <c r="CW89" i="14"/>
  <c r="CW93" i="14"/>
  <c r="CW181" i="14"/>
  <c r="CY181" i="14" s="1"/>
  <c r="CW185" i="14"/>
  <c r="CY185" i="14" s="1"/>
  <c r="CW193" i="14"/>
  <c r="CZ193" i="14" s="1"/>
  <c r="CW197" i="14"/>
  <c r="CZ197" i="14" s="1"/>
  <c r="CW201" i="14"/>
  <c r="CZ201" i="14" s="1"/>
  <c r="GE181" i="14"/>
  <c r="GE185" i="14"/>
  <c r="GE193" i="14"/>
  <c r="GE197" i="14"/>
  <c r="GZ188" i="14"/>
  <c r="CW54" i="14"/>
  <c r="CW58" i="14"/>
  <c r="CW62" i="14"/>
  <c r="CW66" i="14"/>
  <c r="CW70" i="14"/>
  <c r="CW74" i="14"/>
  <c r="CW78" i="14"/>
  <c r="CW82" i="14"/>
  <c r="CW86" i="14"/>
  <c r="CW90" i="14"/>
  <c r="CW94" i="14"/>
  <c r="CW182" i="14"/>
  <c r="CY182" i="14" s="1"/>
  <c r="CW186" i="14"/>
  <c r="CW194" i="14"/>
  <c r="CZ194" i="14" s="1"/>
  <c r="CW198" i="14"/>
  <c r="CZ198" i="14" s="1"/>
  <c r="CW202" i="14"/>
  <c r="CZ202" i="14" s="1"/>
  <c r="DT191" i="14"/>
  <c r="FJ181" i="14"/>
  <c r="FJ185" i="14"/>
  <c r="FJ193" i="14"/>
  <c r="FJ197" i="14"/>
  <c r="GE182" i="14"/>
  <c r="GZ183" i="14"/>
  <c r="GZ191" i="14"/>
  <c r="GZ195" i="14"/>
  <c r="GZ199" i="14"/>
  <c r="CW52" i="14"/>
  <c r="CW56" i="14"/>
  <c r="CW60" i="14"/>
  <c r="CW64" i="14"/>
  <c r="CW68" i="14"/>
  <c r="CW72" i="14"/>
  <c r="CW76" i="14"/>
  <c r="CW80" i="14"/>
  <c r="CW84" i="14"/>
  <c r="CW88" i="14"/>
  <c r="CW92" i="14"/>
  <c r="CW180" i="14"/>
  <c r="CY180" i="14" s="1"/>
  <c r="CW184" i="14"/>
  <c r="CY184" i="14" s="1"/>
  <c r="CW192" i="14"/>
  <c r="CZ192" i="14" s="1"/>
  <c r="CW196" i="14"/>
  <c r="CZ196" i="14" s="1"/>
  <c r="CW200" i="14"/>
  <c r="CZ200" i="14" s="1"/>
  <c r="DT181" i="14"/>
  <c r="EO182" i="14"/>
  <c r="FJ183" i="14"/>
  <c r="FJ195" i="14"/>
  <c r="GE192" i="14"/>
  <c r="GZ181" i="14"/>
  <c r="GZ185" i="14"/>
  <c r="GZ193" i="14"/>
  <c r="GZ197" i="14"/>
  <c r="GZ201" i="14"/>
  <c r="IM25" i="14"/>
  <c r="II25" i="14"/>
  <c r="IE25" i="14"/>
  <c r="IA25" i="14"/>
  <c r="HW25" i="14"/>
  <c r="HS25" i="14"/>
  <c r="HO25" i="14"/>
  <c r="GW224" i="14" l="1"/>
  <c r="GW225" i="14" s="1"/>
  <c r="GW226" i="14" s="1"/>
  <c r="GW227" i="14" s="1"/>
  <c r="GW228" i="14" s="1"/>
  <c r="GW229" i="14" s="1"/>
  <c r="GX223" i="14"/>
  <c r="HA223" i="14" s="1"/>
  <c r="CJ53" i="14"/>
  <c r="CJ54" i="14" s="1"/>
  <c r="CJ55" i="14" s="1"/>
  <c r="CJ56" i="14" s="1"/>
  <c r="CJ57" i="14" s="1"/>
  <c r="CJ58" i="14" s="1"/>
  <c r="CJ59" i="14" s="1"/>
  <c r="CJ60" i="14" s="1"/>
  <c r="CJ61" i="14" s="1"/>
  <c r="CJ62" i="14" s="1"/>
  <c r="CJ63" i="14" s="1"/>
  <c r="CJ64" i="14" s="1"/>
  <c r="CJ65" i="14" s="1"/>
  <c r="CJ66" i="14" s="1"/>
  <c r="FJ188" i="14"/>
  <c r="FJ186" i="14"/>
  <c r="GB218" i="14"/>
  <c r="GE186" i="14"/>
  <c r="GE188" i="14"/>
  <c r="CY186" i="14"/>
  <c r="CY188" i="14"/>
  <c r="HB189" i="14"/>
  <c r="HB190" i="14"/>
  <c r="CJ67" i="14" l="1"/>
  <c r="CJ68" i="14" s="1"/>
  <c r="CJ69" i="14" s="1"/>
  <c r="CJ70" i="14" s="1"/>
  <c r="CJ71" i="14" s="1"/>
  <c r="CJ72" i="14" s="1"/>
  <c r="CJ73" i="14" s="1"/>
  <c r="CJ74" i="14" s="1"/>
  <c r="CJ75" i="14" s="1"/>
  <c r="CJ76" i="14" s="1"/>
  <c r="CJ77" i="14" s="1"/>
  <c r="CJ78" i="14" s="1"/>
  <c r="CJ79" i="14" s="1"/>
  <c r="CJ80" i="14" s="1"/>
  <c r="CJ81" i="14" s="1"/>
  <c r="CJ82" i="14" s="1"/>
  <c r="CJ83" i="14" s="1"/>
  <c r="CJ84" i="14" s="1"/>
  <c r="CJ85" i="14" s="1"/>
  <c r="CJ86" i="14" s="1"/>
  <c r="CJ87" i="14" s="1"/>
  <c r="CJ88" i="14" s="1"/>
  <c r="CJ89" i="14" s="1"/>
  <c r="CJ90" i="14" s="1"/>
  <c r="CJ91" i="14" s="1"/>
  <c r="CJ92" i="14" s="1"/>
  <c r="CJ93" i="14" s="1"/>
  <c r="CJ94" i="14" s="1"/>
  <c r="CJ95" i="14" s="1"/>
  <c r="CJ96" i="14" s="1"/>
  <c r="CJ97" i="14" s="1"/>
  <c r="CJ98" i="14" s="1"/>
  <c r="CJ99" i="14" s="1"/>
  <c r="CJ100" i="14" s="1"/>
  <c r="GB219" i="14"/>
  <c r="GC218" i="14"/>
  <c r="GF218" i="14" s="1"/>
  <c r="AB364" i="2"/>
  <c r="AA364" i="2"/>
  <c r="Z364" i="2"/>
  <c r="Y364" i="2"/>
  <c r="X364" i="2"/>
  <c r="W364" i="2"/>
  <c r="V364" i="2"/>
  <c r="U364" i="2"/>
  <c r="T364" i="2"/>
  <c r="S364" i="2"/>
  <c r="R364" i="2"/>
  <c r="AB361" i="2"/>
  <c r="AA361" i="2"/>
  <c r="Z361" i="2"/>
  <c r="Y361" i="2"/>
  <c r="X361" i="2"/>
  <c r="W361" i="2"/>
  <c r="V361" i="2"/>
  <c r="U361" i="2"/>
  <c r="T361" i="2"/>
  <c r="S361" i="2"/>
  <c r="R361" i="2"/>
  <c r="AB360" i="2"/>
  <c r="AA360" i="2"/>
  <c r="Z360" i="2"/>
  <c r="Y360" i="2"/>
  <c r="X360" i="2"/>
  <c r="W360" i="2"/>
  <c r="V360" i="2"/>
  <c r="U360" i="2"/>
  <c r="T360" i="2"/>
  <c r="S360" i="2"/>
  <c r="R360" i="2"/>
  <c r="AB355" i="2"/>
  <c r="AA355" i="2"/>
  <c r="Z355" i="2"/>
  <c r="Y355" i="2"/>
  <c r="X355" i="2"/>
  <c r="W355" i="2"/>
  <c r="V355" i="2"/>
  <c r="U355" i="2"/>
  <c r="T355" i="2"/>
  <c r="S355" i="2"/>
  <c r="R355" i="2"/>
  <c r="AB346" i="2"/>
  <c r="AA346" i="2"/>
  <c r="Z346" i="2"/>
  <c r="Y346" i="2"/>
  <c r="X346" i="2"/>
  <c r="W346" i="2"/>
  <c r="V346" i="2"/>
  <c r="U346" i="2"/>
  <c r="T346" i="2"/>
  <c r="S346" i="2"/>
  <c r="R346" i="2"/>
  <c r="AB341" i="2"/>
  <c r="AA341" i="2"/>
  <c r="Z341" i="2"/>
  <c r="Y341" i="2"/>
  <c r="X341" i="2"/>
  <c r="W341" i="2"/>
  <c r="V341" i="2"/>
  <c r="U341" i="2"/>
  <c r="T341" i="2"/>
  <c r="S341" i="2"/>
  <c r="R341" i="2"/>
  <c r="AB336" i="2"/>
  <c r="AA336" i="2"/>
  <c r="Z336" i="2"/>
  <c r="Y336" i="2"/>
  <c r="X336" i="2"/>
  <c r="W336" i="2"/>
  <c r="V336" i="2"/>
  <c r="U336" i="2"/>
  <c r="T336" i="2"/>
  <c r="S336" i="2"/>
  <c r="R336" i="2"/>
  <c r="AB331" i="2"/>
  <c r="AA331" i="2"/>
  <c r="Z331" i="2"/>
  <c r="Y331" i="2"/>
  <c r="X331" i="2"/>
  <c r="W331" i="2"/>
  <c r="V331" i="2"/>
  <c r="U331" i="2"/>
  <c r="T331" i="2"/>
  <c r="S331" i="2"/>
  <c r="R331" i="2"/>
  <c r="AB329" i="2"/>
  <c r="AA329" i="2"/>
  <c r="Z329" i="2"/>
  <c r="Y329" i="2"/>
  <c r="X329" i="2"/>
  <c r="W329" i="2"/>
  <c r="V329" i="2"/>
  <c r="U329" i="2"/>
  <c r="T329" i="2"/>
  <c r="S329" i="2"/>
  <c r="R329" i="2"/>
  <c r="AB315" i="2"/>
  <c r="AA315" i="2"/>
  <c r="Z315" i="2"/>
  <c r="Y315" i="2"/>
  <c r="X315" i="2"/>
  <c r="W315" i="2"/>
  <c r="V315" i="2"/>
  <c r="U315" i="2"/>
  <c r="T315" i="2"/>
  <c r="S315" i="2"/>
  <c r="R315" i="2"/>
  <c r="AB312" i="2"/>
  <c r="AA312" i="2"/>
  <c r="Z312" i="2"/>
  <c r="Y312" i="2"/>
  <c r="X312" i="2"/>
  <c r="W312" i="2"/>
  <c r="V312" i="2"/>
  <c r="U312" i="2"/>
  <c r="T312" i="2"/>
  <c r="S312" i="2"/>
  <c r="R312" i="2"/>
  <c r="AB309" i="2"/>
  <c r="AA309" i="2"/>
  <c r="Z309" i="2"/>
  <c r="Y309" i="2"/>
  <c r="X309" i="2"/>
  <c r="W309" i="2"/>
  <c r="V309" i="2"/>
  <c r="U309" i="2"/>
  <c r="T309" i="2"/>
  <c r="S309" i="2"/>
  <c r="R309" i="2"/>
  <c r="AB303" i="2"/>
  <c r="AA303" i="2"/>
  <c r="Z303" i="2"/>
  <c r="Y303" i="2"/>
  <c r="X303" i="2"/>
  <c r="W303" i="2"/>
  <c r="V303" i="2"/>
  <c r="U303" i="2"/>
  <c r="T303" i="2"/>
  <c r="S303" i="2"/>
  <c r="R303" i="2"/>
  <c r="AB299" i="2"/>
  <c r="AA299" i="2"/>
  <c r="Z299" i="2"/>
  <c r="Y299" i="2"/>
  <c r="X299" i="2"/>
  <c r="W299" i="2"/>
  <c r="V299" i="2"/>
  <c r="U299" i="2"/>
  <c r="T299" i="2"/>
  <c r="S299" i="2"/>
  <c r="R299" i="2"/>
  <c r="AB293" i="2"/>
  <c r="AA293" i="2"/>
  <c r="Z293" i="2"/>
  <c r="Y293" i="2"/>
  <c r="X293" i="2"/>
  <c r="W293" i="2"/>
  <c r="V293" i="2"/>
  <c r="U293" i="2"/>
  <c r="T293" i="2"/>
  <c r="S293" i="2"/>
  <c r="R293" i="2"/>
  <c r="Q364" i="2"/>
  <c r="Q360" i="2"/>
  <c r="Q346" i="2"/>
  <c r="Q329" i="2"/>
  <c r="Q315" i="2"/>
  <c r="Q361" i="2"/>
  <c r="Q312" i="2"/>
  <c r="Q309" i="2"/>
  <c r="Q299" i="2"/>
  <c r="Q355" i="2"/>
  <c r="Q341" i="2"/>
  <c r="Q336" i="2"/>
  <c r="Q331" i="2"/>
  <c r="Q303" i="2"/>
  <c r="Q293" i="2"/>
  <c r="CJ101" i="14" l="1"/>
  <c r="CJ102" i="14" s="1"/>
  <c r="CJ103" i="14" s="1"/>
  <c r="CK101" i="14"/>
  <c r="GB220" i="14"/>
  <c r="GC219" i="14"/>
  <c r="N234" i="15"/>
  <c r="M234" i="15"/>
  <c r="N233" i="15"/>
  <c r="M233" i="15"/>
  <c r="N232" i="15"/>
  <c r="M232" i="15"/>
  <c r="N231" i="15"/>
  <c r="M231" i="15"/>
  <c r="N230" i="15"/>
  <c r="M230" i="15"/>
  <c r="N229" i="15"/>
  <c r="M229" i="15"/>
  <c r="N228" i="15"/>
  <c r="M228" i="15"/>
  <c r="N227" i="15"/>
  <c r="M227" i="15"/>
  <c r="N226" i="15"/>
  <c r="M226" i="15"/>
  <c r="N225" i="15"/>
  <c r="M225" i="15"/>
  <c r="N224" i="15"/>
  <c r="M224" i="15"/>
  <c r="N223" i="15"/>
  <c r="M223" i="15"/>
  <c r="N222" i="15"/>
  <c r="M222" i="15"/>
  <c r="N221" i="15"/>
  <c r="M221" i="15"/>
  <c r="N220" i="15"/>
  <c r="M220" i="15"/>
  <c r="N219" i="15"/>
  <c r="M219" i="15"/>
  <c r="N218" i="15"/>
  <c r="M218" i="15"/>
  <c r="N217" i="15"/>
  <c r="M217" i="15"/>
  <c r="N216" i="15"/>
  <c r="M216" i="15"/>
  <c r="N215" i="15"/>
  <c r="M215" i="15"/>
  <c r="N214" i="15"/>
  <c r="M214" i="15"/>
  <c r="N213" i="15"/>
  <c r="M213" i="15"/>
  <c r="N212" i="15"/>
  <c r="M212" i="15"/>
  <c r="N211" i="15"/>
  <c r="M211" i="15"/>
  <c r="N210" i="15"/>
  <c r="M210" i="15"/>
  <c r="N209" i="15"/>
  <c r="M209" i="15"/>
  <c r="N208" i="15"/>
  <c r="M208" i="15"/>
  <c r="N207" i="15"/>
  <c r="M207" i="15"/>
  <c r="N206" i="15"/>
  <c r="M206" i="15"/>
  <c r="N205" i="15"/>
  <c r="M205" i="15"/>
  <c r="N204" i="15"/>
  <c r="M204" i="15"/>
  <c r="N203" i="15"/>
  <c r="M203" i="15"/>
  <c r="N202" i="15"/>
  <c r="M202" i="15"/>
  <c r="N201" i="15"/>
  <c r="M201" i="15"/>
  <c r="N200" i="15"/>
  <c r="M200" i="15"/>
  <c r="N199" i="15"/>
  <c r="M199" i="15"/>
  <c r="N198" i="15"/>
  <c r="M198" i="15"/>
  <c r="N197" i="15"/>
  <c r="M197" i="15"/>
  <c r="N196" i="15"/>
  <c r="M196" i="15"/>
  <c r="N195" i="15"/>
  <c r="M195" i="15"/>
  <c r="N194" i="15"/>
  <c r="M194" i="15"/>
  <c r="N193" i="15"/>
  <c r="M193" i="15"/>
  <c r="N192" i="15"/>
  <c r="M192" i="15"/>
  <c r="N191" i="15"/>
  <c r="M191" i="15"/>
  <c r="N190" i="15"/>
  <c r="M190" i="15"/>
  <c r="N189" i="15"/>
  <c r="M189" i="15"/>
  <c r="N188" i="15"/>
  <c r="M188" i="15"/>
  <c r="N187" i="15"/>
  <c r="M187" i="15"/>
  <c r="N186" i="15"/>
  <c r="M186" i="15"/>
  <c r="N185" i="15"/>
  <c r="M185" i="15"/>
  <c r="N184" i="15"/>
  <c r="M184" i="15"/>
  <c r="N183" i="15"/>
  <c r="M183" i="15"/>
  <c r="N182" i="15"/>
  <c r="M182" i="15"/>
  <c r="N181" i="15"/>
  <c r="M181" i="15"/>
  <c r="N180" i="15"/>
  <c r="M180" i="15"/>
  <c r="N179" i="15"/>
  <c r="M179" i="15"/>
  <c r="N178" i="15"/>
  <c r="M178" i="15"/>
  <c r="N177" i="15"/>
  <c r="M177" i="15"/>
  <c r="N176" i="15"/>
  <c r="M176" i="15"/>
  <c r="N175" i="15"/>
  <c r="M175" i="15"/>
  <c r="N174" i="15"/>
  <c r="M174" i="15"/>
  <c r="N173" i="15"/>
  <c r="M173" i="15"/>
  <c r="N172" i="15"/>
  <c r="M172" i="15"/>
  <c r="N171" i="15"/>
  <c r="M171" i="15"/>
  <c r="N170" i="15"/>
  <c r="M170" i="15"/>
  <c r="N169" i="15"/>
  <c r="M169" i="15"/>
  <c r="N168" i="15"/>
  <c r="M168" i="15"/>
  <c r="N167" i="15"/>
  <c r="M167" i="15"/>
  <c r="N166" i="15"/>
  <c r="M166" i="15"/>
  <c r="N165" i="15"/>
  <c r="M165" i="15"/>
  <c r="N164" i="15"/>
  <c r="M164" i="15"/>
  <c r="N163" i="15"/>
  <c r="M163" i="15"/>
  <c r="N162" i="15"/>
  <c r="M162" i="15"/>
  <c r="N161" i="15"/>
  <c r="M161" i="15"/>
  <c r="N160" i="15"/>
  <c r="M160" i="15"/>
  <c r="N159" i="15"/>
  <c r="M159" i="15"/>
  <c r="N158" i="15"/>
  <c r="M158" i="15"/>
  <c r="N157" i="15"/>
  <c r="M157" i="15"/>
  <c r="N156" i="15"/>
  <c r="M156" i="15"/>
  <c r="N155" i="15"/>
  <c r="M155" i="15"/>
  <c r="N154" i="15"/>
  <c r="M154" i="15"/>
  <c r="N153" i="15"/>
  <c r="M153" i="15"/>
  <c r="N152" i="15"/>
  <c r="M152" i="15"/>
  <c r="N151" i="15"/>
  <c r="M151" i="15"/>
  <c r="N150" i="15"/>
  <c r="M150" i="15"/>
  <c r="N149" i="15"/>
  <c r="M149" i="15"/>
  <c r="N148" i="15"/>
  <c r="M148" i="15"/>
  <c r="N147" i="15"/>
  <c r="M147" i="15"/>
  <c r="N146" i="15"/>
  <c r="M146" i="15"/>
  <c r="N145" i="15"/>
  <c r="M145" i="15"/>
  <c r="N144" i="15"/>
  <c r="M144" i="15"/>
  <c r="N143" i="15"/>
  <c r="M143" i="15"/>
  <c r="N142" i="15"/>
  <c r="M142" i="15"/>
  <c r="N141" i="15"/>
  <c r="M141" i="15"/>
  <c r="N140" i="15"/>
  <c r="M140" i="15"/>
  <c r="N139" i="15"/>
  <c r="M139" i="15"/>
  <c r="N138" i="15"/>
  <c r="M138" i="15"/>
  <c r="N137" i="15"/>
  <c r="M137" i="15"/>
  <c r="N136" i="15"/>
  <c r="M136" i="15"/>
  <c r="N135" i="15"/>
  <c r="M135" i="15"/>
  <c r="N134" i="15"/>
  <c r="M134" i="15"/>
  <c r="N133" i="15"/>
  <c r="M133" i="15"/>
  <c r="N132" i="15"/>
  <c r="M132" i="15"/>
  <c r="N131" i="15"/>
  <c r="M131" i="15"/>
  <c r="N130" i="15"/>
  <c r="M130" i="15"/>
  <c r="N129" i="15"/>
  <c r="M129" i="15"/>
  <c r="N128" i="15"/>
  <c r="M128" i="15"/>
  <c r="N127" i="15"/>
  <c r="M127" i="15"/>
  <c r="N126" i="15"/>
  <c r="M126" i="15"/>
  <c r="N125" i="15"/>
  <c r="M125" i="15"/>
  <c r="N124" i="15"/>
  <c r="M124" i="15"/>
  <c r="N123" i="15"/>
  <c r="M123" i="15"/>
  <c r="N122" i="15"/>
  <c r="M122" i="15"/>
  <c r="N121" i="15"/>
  <c r="M121" i="15"/>
  <c r="N120" i="15"/>
  <c r="M120" i="15"/>
  <c r="N119" i="15"/>
  <c r="M119" i="15"/>
  <c r="N118" i="15"/>
  <c r="M118" i="15"/>
  <c r="N117" i="15"/>
  <c r="M117" i="15"/>
  <c r="N116" i="15"/>
  <c r="M116" i="15"/>
  <c r="N115" i="15"/>
  <c r="M115" i="15"/>
  <c r="N114" i="15"/>
  <c r="M114" i="15"/>
  <c r="N113" i="15"/>
  <c r="M113" i="15"/>
  <c r="N112" i="15"/>
  <c r="M112" i="15"/>
  <c r="N111" i="15"/>
  <c r="M111" i="15"/>
  <c r="N110" i="15"/>
  <c r="M110" i="15"/>
  <c r="N109" i="15"/>
  <c r="M109" i="15"/>
  <c r="N108" i="15"/>
  <c r="M108" i="15"/>
  <c r="N107" i="15"/>
  <c r="M107" i="15"/>
  <c r="N106" i="15"/>
  <c r="M106" i="15"/>
  <c r="N105" i="15"/>
  <c r="M105" i="15"/>
  <c r="N104" i="15"/>
  <c r="M104" i="15"/>
  <c r="N103" i="15"/>
  <c r="M103" i="15"/>
  <c r="N102" i="15"/>
  <c r="M102" i="15"/>
  <c r="N101" i="15"/>
  <c r="M101" i="15"/>
  <c r="N100" i="15"/>
  <c r="M100" i="15"/>
  <c r="N99" i="15"/>
  <c r="M99" i="15"/>
  <c r="N98" i="15"/>
  <c r="M98" i="15"/>
  <c r="N97" i="15"/>
  <c r="M97" i="15"/>
  <c r="N96" i="15"/>
  <c r="M96" i="15"/>
  <c r="N95" i="15"/>
  <c r="M95" i="15"/>
  <c r="N94" i="15"/>
  <c r="M94" i="15"/>
  <c r="N93" i="15"/>
  <c r="M93" i="15"/>
  <c r="N92" i="15"/>
  <c r="M92" i="15"/>
  <c r="N91" i="15"/>
  <c r="M91" i="15"/>
  <c r="N90" i="15"/>
  <c r="M90" i="15"/>
  <c r="N89" i="15"/>
  <c r="M89" i="15"/>
  <c r="N88" i="15"/>
  <c r="M88" i="15"/>
  <c r="N87" i="15"/>
  <c r="M87" i="15"/>
  <c r="N86" i="15"/>
  <c r="M86" i="15"/>
  <c r="N85" i="15"/>
  <c r="M85" i="15"/>
  <c r="N84" i="15"/>
  <c r="M84" i="15"/>
  <c r="N83" i="15"/>
  <c r="M83" i="15"/>
  <c r="N82" i="15"/>
  <c r="M82" i="15"/>
  <c r="N81" i="15"/>
  <c r="M81" i="15"/>
  <c r="N80" i="15"/>
  <c r="M80" i="15"/>
  <c r="N79" i="15"/>
  <c r="M79" i="15"/>
  <c r="N78" i="15"/>
  <c r="M78" i="15"/>
  <c r="N77" i="15"/>
  <c r="M77" i="15"/>
  <c r="N76" i="15"/>
  <c r="M76" i="15"/>
  <c r="N75" i="15"/>
  <c r="M75" i="15"/>
  <c r="N74" i="15"/>
  <c r="M74" i="15"/>
  <c r="N73" i="15"/>
  <c r="M73" i="15"/>
  <c r="N72" i="15"/>
  <c r="M72" i="15"/>
  <c r="N71" i="15"/>
  <c r="M71" i="15"/>
  <c r="N70" i="15"/>
  <c r="M70" i="15"/>
  <c r="N69" i="15"/>
  <c r="M69" i="15"/>
  <c r="N68" i="15"/>
  <c r="M68" i="15"/>
  <c r="N67" i="15"/>
  <c r="M67" i="15"/>
  <c r="N66" i="15"/>
  <c r="M66" i="15"/>
  <c r="N65" i="15"/>
  <c r="M65" i="15"/>
  <c r="N64" i="15"/>
  <c r="M64" i="15"/>
  <c r="N63" i="15"/>
  <c r="M63" i="15"/>
  <c r="N62" i="15"/>
  <c r="M62" i="15"/>
  <c r="N61" i="15"/>
  <c r="M61" i="15"/>
  <c r="N60" i="15"/>
  <c r="M60" i="15"/>
  <c r="N59" i="15"/>
  <c r="M59" i="15"/>
  <c r="N58" i="15"/>
  <c r="M58" i="15"/>
  <c r="N57" i="15"/>
  <c r="M57" i="15"/>
  <c r="N56" i="15"/>
  <c r="M56" i="15"/>
  <c r="N55" i="15"/>
  <c r="M55" i="15"/>
  <c r="N54" i="15"/>
  <c r="M54" i="15"/>
  <c r="N53" i="15"/>
  <c r="M53" i="15"/>
  <c r="N52" i="15"/>
  <c r="M52" i="15"/>
  <c r="N51" i="15"/>
  <c r="M51" i="15"/>
  <c r="N50" i="15"/>
  <c r="M50" i="15"/>
  <c r="N49" i="15"/>
  <c r="M49" i="15"/>
  <c r="N48" i="15"/>
  <c r="M48" i="15"/>
  <c r="N47" i="15"/>
  <c r="M47" i="15"/>
  <c r="N46" i="15"/>
  <c r="M46" i="15"/>
  <c r="N45" i="15"/>
  <c r="M45" i="15"/>
  <c r="N44" i="15"/>
  <c r="M44" i="15"/>
  <c r="N43" i="15"/>
  <c r="M43" i="15"/>
  <c r="N42" i="15"/>
  <c r="M42" i="15"/>
  <c r="N41" i="15"/>
  <c r="M41" i="15"/>
  <c r="N40" i="15"/>
  <c r="M40" i="15"/>
  <c r="N39" i="15"/>
  <c r="M39" i="15"/>
  <c r="N38" i="15"/>
  <c r="M38" i="15"/>
  <c r="N37" i="15"/>
  <c r="M37" i="15"/>
  <c r="N36" i="15"/>
  <c r="M36" i="15"/>
  <c r="N35" i="15"/>
  <c r="M35" i="15"/>
  <c r="N34" i="15"/>
  <c r="M34" i="15"/>
  <c r="N33" i="15"/>
  <c r="M33" i="15"/>
  <c r="N32" i="15"/>
  <c r="M32" i="15"/>
  <c r="N31" i="15"/>
  <c r="M31" i="15"/>
  <c r="N30" i="15"/>
  <c r="M30" i="15"/>
  <c r="N29" i="15"/>
  <c r="M29" i="15"/>
  <c r="N28" i="15"/>
  <c r="M28" i="15"/>
  <c r="N27" i="15"/>
  <c r="M27" i="15"/>
  <c r="N26" i="15"/>
  <c r="M26" i="15"/>
  <c r="N25" i="15"/>
  <c r="M25" i="15"/>
  <c r="N24" i="15"/>
  <c r="M24" i="15"/>
  <c r="N23" i="15"/>
  <c r="M23" i="15"/>
  <c r="M22" i="15"/>
  <c r="GB221" i="14" l="1"/>
  <c r="GC220" i="14"/>
  <c r="CF168" i="14"/>
  <c r="GB222" i="14" l="1"/>
  <c r="GC221" i="14"/>
  <c r="HE103" i="14"/>
  <c r="HE102" i="14"/>
  <c r="HE101" i="14"/>
  <c r="HE100" i="14"/>
  <c r="HE99" i="14"/>
  <c r="HE98" i="14"/>
  <c r="HE97" i="14"/>
  <c r="HE96" i="14"/>
  <c r="HE95" i="14"/>
  <c r="HE58" i="14"/>
  <c r="HE57" i="14"/>
  <c r="HE56" i="14"/>
  <c r="HE55" i="14"/>
  <c r="HE54" i="14"/>
  <c r="HE53" i="14"/>
  <c r="HE52" i="14"/>
  <c r="HE51" i="14"/>
  <c r="HE50" i="14"/>
  <c r="HE49" i="14"/>
  <c r="HE48" i="14"/>
  <c r="HE47" i="14"/>
  <c r="HE46" i="14"/>
  <c r="HE45" i="14"/>
  <c r="HE44" i="14"/>
  <c r="HE43" i="14"/>
  <c r="HE42" i="14"/>
  <c r="HE41" i="14"/>
  <c r="HE40" i="14"/>
  <c r="HE39" i="14"/>
  <c r="HE38" i="14"/>
  <c r="HE37" i="14"/>
  <c r="HE36" i="14"/>
  <c r="HE35" i="14"/>
  <c r="HE34" i="14"/>
  <c r="HE33" i="14"/>
  <c r="HE32" i="14"/>
  <c r="HE31" i="14"/>
  <c r="HE30" i="14"/>
  <c r="HE29" i="14"/>
  <c r="HE28" i="14"/>
  <c r="HE27" i="14"/>
  <c r="HE26" i="14"/>
  <c r="HG26" i="14" s="1"/>
  <c r="GJ103" i="14"/>
  <c r="GJ102" i="14"/>
  <c r="GJ101" i="14"/>
  <c r="GJ100" i="14"/>
  <c r="GJ99" i="14"/>
  <c r="GJ98" i="14"/>
  <c r="GJ97" i="14"/>
  <c r="GJ96" i="14"/>
  <c r="GJ95" i="14"/>
  <c r="GJ58" i="14"/>
  <c r="GJ57" i="14"/>
  <c r="GJ56" i="14"/>
  <c r="GJ55" i="14"/>
  <c r="GJ54" i="14"/>
  <c r="GJ53" i="14"/>
  <c r="GJ52" i="14"/>
  <c r="GJ51" i="14"/>
  <c r="GJ50" i="14"/>
  <c r="GJ49" i="14"/>
  <c r="GJ48" i="14"/>
  <c r="GJ47" i="14"/>
  <c r="GJ46" i="14"/>
  <c r="GJ45" i="14"/>
  <c r="GJ44" i="14"/>
  <c r="GJ43" i="14"/>
  <c r="GJ42" i="14"/>
  <c r="GJ41" i="14"/>
  <c r="GJ40" i="14"/>
  <c r="GJ39" i="14"/>
  <c r="GJ38" i="14"/>
  <c r="GJ37" i="14"/>
  <c r="GJ36" i="14"/>
  <c r="GJ35" i="14"/>
  <c r="GJ34" i="14"/>
  <c r="GJ33" i="14"/>
  <c r="GJ32" i="14"/>
  <c r="GJ31" i="14"/>
  <c r="GJ30" i="14"/>
  <c r="GJ29" i="14"/>
  <c r="GJ28" i="14"/>
  <c r="GJ27" i="14"/>
  <c r="GJ26" i="14"/>
  <c r="GL26" i="14" s="1"/>
  <c r="FO103" i="14"/>
  <c r="FO102" i="14"/>
  <c r="FO101" i="14"/>
  <c r="FO100" i="14"/>
  <c r="FO99" i="14"/>
  <c r="FO98" i="14"/>
  <c r="FO97" i="14"/>
  <c r="FO96" i="14"/>
  <c r="FO95" i="14"/>
  <c r="FO58" i="14"/>
  <c r="FO57" i="14"/>
  <c r="FO56" i="14"/>
  <c r="FO55" i="14"/>
  <c r="FO54" i="14"/>
  <c r="FO53" i="14"/>
  <c r="FO52" i="14"/>
  <c r="FO51" i="14"/>
  <c r="FO50" i="14"/>
  <c r="FO49" i="14"/>
  <c r="FO48" i="14"/>
  <c r="FO47" i="14"/>
  <c r="FO46" i="14"/>
  <c r="FO45" i="14"/>
  <c r="FO44" i="14"/>
  <c r="FO43" i="14"/>
  <c r="FO42" i="14"/>
  <c r="FO41" i="14"/>
  <c r="FO40" i="14"/>
  <c r="FO39" i="14"/>
  <c r="FO38" i="14"/>
  <c r="FO37" i="14"/>
  <c r="FO36" i="14"/>
  <c r="FO35" i="14"/>
  <c r="FO34" i="14"/>
  <c r="FO33" i="14"/>
  <c r="FO32" i="14"/>
  <c r="FO31" i="14"/>
  <c r="FO30" i="14"/>
  <c r="FO29" i="14"/>
  <c r="FO28" i="14"/>
  <c r="FO27" i="14"/>
  <c r="FO26" i="14"/>
  <c r="FQ26" i="14" s="1"/>
  <c r="ET103" i="14"/>
  <c r="ET102" i="14"/>
  <c r="ET101" i="14"/>
  <c r="ET100" i="14"/>
  <c r="ET99" i="14"/>
  <c r="ET98" i="14"/>
  <c r="ET97" i="14"/>
  <c r="ET96" i="14"/>
  <c r="ET95" i="14"/>
  <c r="ET58" i="14"/>
  <c r="ET57" i="14"/>
  <c r="ET56" i="14"/>
  <c r="ET55" i="14"/>
  <c r="ET54" i="14"/>
  <c r="ET53" i="14"/>
  <c r="ET52" i="14"/>
  <c r="ET51" i="14"/>
  <c r="ET50" i="14"/>
  <c r="ET49" i="14"/>
  <c r="ET48" i="14"/>
  <c r="ET47" i="14"/>
  <c r="ET46" i="14"/>
  <c r="ET45" i="14"/>
  <c r="ET44" i="14"/>
  <c r="ET43" i="14"/>
  <c r="ET42" i="14"/>
  <c r="ET41" i="14"/>
  <c r="ET40" i="14"/>
  <c r="ET39" i="14"/>
  <c r="ET38" i="14"/>
  <c r="ET37" i="14"/>
  <c r="ET36" i="14"/>
  <c r="ET35" i="14"/>
  <c r="ET34" i="14"/>
  <c r="ET33" i="14"/>
  <c r="ET32" i="14"/>
  <c r="ET31" i="14"/>
  <c r="ET30" i="14"/>
  <c r="ET29" i="14"/>
  <c r="ET28" i="14"/>
  <c r="ET27" i="14"/>
  <c r="ET26" i="14"/>
  <c r="EV26" i="14" s="1"/>
  <c r="DY103" i="14"/>
  <c r="DY102" i="14"/>
  <c r="DY101" i="14"/>
  <c r="DY100" i="14"/>
  <c r="DY99" i="14"/>
  <c r="DY98" i="14"/>
  <c r="DY97" i="14"/>
  <c r="DY96" i="14"/>
  <c r="DY95" i="14"/>
  <c r="DY58" i="14"/>
  <c r="DY57" i="14"/>
  <c r="DY56" i="14"/>
  <c r="DY55" i="14"/>
  <c r="DY54" i="14"/>
  <c r="DY53" i="14"/>
  <c r="DY52" i="14"/>
  <c r="DY51" i="14"/>
  <c r="DY50" i="14"/>
  <c r="DY49" i="14"/>
  <c r="DY48" i="14"/>
  <c r="DY47" i="14"/>
  <c r="DY46" i="14"/>
  <c r="DY45" i="14"/>
  <c r="DY44" i="14"/>
  <c r="DY43" i="14"/>
  <c r="DY42" i="14"/>
  <c r="DY41" i="14"/>
  <c r="DY40" i="14"/>
  <c r="DY39" i="14"/>
  <c r="DY38" i="14"/>
  <c r="DY37" i="14"/>
  <c r="DY36" i="14"/>
  <c r="DY35" i="14"/>
  <c r="DY34" i="14"/>
  <c r="DY33" i="14"/>
  <c r="DY32" i="14"/>
  <c r="DY31" i="14"/>
  <c r="DY30" i="14"/>
  <c r="DY29" i="14"/>
  <c r="DY28" i="14"/>
  <c r="DY27" i="14"/>
  <c r="DY26" i="14"/>
  <c r="EA26" i="14" s="1"/>
  <c r="DD103" i="14"/>
  <c r="DD102" i="14"/>
  <c r="DD101" i="14"/>
  <c r="DD100" i="14"/>
  <c r="DD99" i="14"/>
  <c r="DD98" i="14"/>
  <c r="DD97" i="14"/>
  <c r="DD96" i="14"/>
  <c r="DD95" i="14"/>
  <c r="DD58" i="14"/>
  <c r="DD57" i="14"/>
  <c r="DD56" i="14"/>
  <c r="DD55" i="14"/>
  <c r="DD54" i="14"/>
  <c r="DD53" i="14"/>
  <c r="DD52" i="14"/>
  <c r="DD51" i="14"/>
  <c r="DD50" i="14"/>
  <c r="DD49" i="14"/>
  <c r="DD48" i="14"/>
  <c r="DD47" i="14"/>
  <c r="DD46" i="14"/>
  <c r="DD45" i="14"/>
  <c r="DD44" i="14"/>
  <c r="DD43" i="14"/>
  <c r="DD42" i="14"/>
  <c r="DD41" i="14"/>
  <c r="DD40" i="14"/>
  <c r="DD39" i="14"/>
  <c r="DD38" i="14"/>
  <c r="DD37" i="14"/>
  <c r="DD36" i="14"/>
  <c r="DD35" i="14"/>
  <c r="DD34" i="14"/>
  <c r="DD33" i="14"/>
  <c r="DD32" i="14"/>
  <c r="DD31" i="14"/>
  <c r="DD30" i="14"/>
  <c r="DD29" i="14"/>
  <c r="DD28" i="14"/>
  <c r="DD27" i="14"/>
  <c r="DD26" i="14"/>
  <c r="DF26" i="14" s="1"/>
  <c r="CK26" i="14"/>
  <c r="GB223" i="14" l="1"/>
  <c r="GC222" i="14"/>
  <c r="HC241" i="14"/>
  <c r="GB224" i="14" l="1"/>
  <c r="GB225" i="14" s="1"/>
  <c r="GB226" i="14" s="1"/>
  <c r="GB227" i="14" s="1"/>
  <c r="GB228" i="14" s="1"/>
  <c r="GB229" i="14" s="1"/>
  <c r="GC223" i="14"/>
  <c r="BV200" i="14"/>
  <c r="BV204" i="14"/>
  <c r="BV193" i="14"/>
  <c r="BV197" i="14"/>
  <c r="BV192" i="14"/>
  <c r="BV191" i="14"/>
  <c r="BV194" i="14"/>
  <c r="BV198" i="14"/>
  <c r="HB193" i="14"/>
  <c r="HB197" i="14"/>
  <c r="HB201" i="14"/>
  <c r="BV199" i="14"/>
  <c r="BV203" i="14"/>
  <c r="HB194" i="14"/>
  <c r="HB202" i="14"/>
  <c r="HB191" i="14"/>
  <c r="HB195" i="14"/>
  <c r="HB199" i="14"/>
  <c r="HB203" i="14"/>
  <c r="HB198" i="14"/>
  <c r="HB192" i="14"/>
  <c r="HB196" i="14"/>
  <c r="HB200" i="14"/>
  <c r="HB204" i="14"/>
  <c r="HB188" i="14"/>
  <c r="BV202" i="14"/>
  <c r="BV201" i="14"/>
  <c r="BV196" i="14"/>
  <c r="BV195" i="14"/>
  <c r="BV190" i="14"/>
  <c r="BV189" i="14"/>
  <c r="BV188" i="14"/>
  <c r="DD59" i="14" l="1"/>
  <c r="GJ63" i="14"/>
  <c r="DD70" i="14"/>
  <c r="CF188" i="14"/>
  <c r="DD67" i="14"/>
  <c r="HE73" i="14"/>
  <c r="HE85" i="14"/>
  <c r="HE89" i="14"/>
  <c r="HE93" i="14"/>
  <c r="DY86" i="14"/>
  <c r="ET60" i="14"/>
  <c r="DY64" i="14"/>
  <c r="DY84" i="14"/>
  <c r="DY92" i="14"/>
  <c r="GJ82" i="14"/>
  <c r="GJ86" i="14"/>
  <c r="GJ90" i="14"/>
  <c r="GJ60" i="14"/>
  <c r="GJ76" i="14"/>
  <c r="GJ80" i="14"/>
  <c r="GJ84" i="14"/>
  <c r="GJ92" i="14"/>
  <c r="HE70" i="14"/>
  <c r="DD60" i="14"/>
  <c r="DD85" i="14"/>
  <c r="ET73" i="14"/>
  <c r="ET77" i="14"/>
  <c r="ET81" i="14"/>
  <c r="ET85" i="14"/>
  <c r="ET89" i="14"/>
  <c r="ET93" i="14"/>
  <c r="FO91" i="14"/>
  <c r="HE59" i="14"/>
  <c r="HE63" i="14"/>
  <c r="HE67" i="14"/>
  <c r="HE75" i="14"/>
  <c r="HE83" i="14"/>
  <c r="HE91" i="14"/>
  <c r="DD64" i="14"/>
  <c r="DD72" i="14"/>
  <c r="DY88" i="14"/>
  <c r="DY66" i="14"/>
  <c r="FO66" i="14"/>
  <c r="FO74" i="14"/>
  <c r="FO82" i="14"/>
  <c r="FO86" i="14"/>
  <c r="GJ93" i="14"/>
  <c r="DD94" i="14"/>
  <c r="FO59" i="14"/>
  <c r="GJ64" i="14"/>
  <c r="GJ68" i="14"/>
  <c r="GJ79" i="14"/>
  <c r="HE64" i="14"/>
  <c r="HE79" i="14"/>
  <c r="HE86" i="14"/>
  <c r="DD84" i="14"/>
  <c r="DD87" i="14"/>
  <c r="DY81" i="14"/>
  <c r="GJ61" i="14"/>
  <c r="HE61" i="14"/>
  <c r="HE80" i="14"/>
  <c r="GJ66" i="14"/>
  <c r="GJ70" i="14"/>
  <c r="GJ74" i="14"/>
  <c r="GJ77" i="14"/>
  <c r="HE69" i="14"/>
  <c r="HE77" i="14"/>
  <c r="DY62" i="14"/>
  <c r="DY93" i="14"/>
  <c r="DD62" i="14"/>
  <c r="DD80" i="14"/>
  <c r="DD93" i="14"/>
  <c r="DY59" i="14"/>
  <c r="DY71" i="14"/>
  <c r="DY74" i="14"/>
  <c r="DY79" i="14"/>
  <c r="DY94" i="14"/>
  <c r="ET71" i="14"/>
  <c r="ET75" i="14"/>
  <c r="ET79" i="14"/>
  <c r="ET83" i="14"/>
  <c r="ET87" i="14"/>
  <c r="ET91" i="14"/>
  <c r="FO61" i="14"/>
  <c r="FO68" i="14"/>
  <c r="FO72" i="14"/>
  <c r="FO76" i="14"/>
  <c r="FO80" i="14"/>
  <c r="FO84" i="14"/>
  <c r="FO88" i="14"/>
  <c r="GJ71" i="14"/>
  <c r="GJ87" i="14"/>
  <c r="HE65" i="14"/>
  <c r="HE71" i="14"/>
  <c r="HE81" i="14"/>
  <c r="HE87" i="14"/>
  <c r="HE94" i="14"/>
  <c r="DD75" i="14"/>
  <c r="DD73" i="14"/>
  <c r="DD78" i="14"/>
  <c r="DD86" i="14"/>
  <c r="DD92" i="14"/>
  <c r="ET65" i="14"/>
  <c r="ET68" i="14"/>
  <c r="FO69" i="14"/>
  <c r="FO77" i="14"/>
  <c r="FO93" i="14"/>
  <c r="GJ62" i="14"/>
  <c r="GJ72" i="14"/>
  <c r="GJ78" i="14"/>
  <c r="GJ88" i="14"/>
  <c r="GJ94" i="14"/>
  <c r="HE62" i="14"/>
  <c r="HE72" i="14"/>
  <c r="HE78" i="14"/>
  <c r="HE88" i="14"/>
  <c r="FO90" i="14"/>
  <c r="GJ69" i="14"/>
  <c r="GJ85" i="14"/>
  <c r="DD68" i="14"/>
  <c r="DD79" i="14"/>
  <c r="DD83" i="14"/>
  <c r="DD90" i="14"/>
  <c r="DD91" i="14"/>
  <c r="DY61" i="14"/>
  <c r="DY67" i="14"/>
  <c r="DY91" i="14"/>
  <c r="ET72" i="14"/>
  <c r="ET76" i="14"/>
  <c r="ET80" i="14"/>
  <c r="ET84" i="14"/>
  <c r="ET88" i="14"/>
  <c r="ET92" i="14"/>
  <c r="FO60" i="14"/>
  <c r="FO64" i="14"/>
  <c r="FO67" i="14"/>
  <c r="FO78" i="14"/>
  <c r="FO85" i="14"/>
  <c r="FO92" i="14"/>
  <c r="GJ59" i="14"/>
  <c r="GJ67" i="14"/>
  <c r="GJ75" i="14"/>
  <c r="GJ83" i="14"/>
  <c r="GJ91" i="14"/>
  <c r="HE60" i="14"/>
  <c r="HE68" i="14"/>
  <c r="HE76" i="14"/>
  <c r="HE84" i="14"/>
  <c r="HE92" i="14"/>
  <c r="DD65" i="14"/>
  <c r="DD82" i="14"/>
  <c r="DD88" i="14"/>
  <c r="DD89" i="14"/>
  <c r="DY73" i="14"/>
  <c r="DY83" i="14"/>
  <c r="FO75" i="14"/>
  <c r="GJ65" i="14"/>
  <c r="GJ73" i="14"/>
  <c r="GJ81" i="14"/>
  <c r="GJ89" i="14"/>
  <c r="HE66" i="14"/>
  <c r="HE74" i="14"/>
  <c r="HE82" i="14"/>
  <c r="HE90" i="14"/>
  <c r="DD77" i="14"/>
  <c r="DY69" i="14"/>
  <c r="DY72" i="14"/>
  <c r="DY76" i="14"/>
  <c r="DY89" i="14"/>
  <c r="ET70" i="14"/>
  <c r="FO83" i="14"/>
  <c r="DD63" i="14"/>
  <c r="DD71" i="14"/>
  <c r="DD76" i="14"/>
  <c r="DY65" i="14"/>
  <c r="DY70" i="14"/>
  <c r="DY77" i="14"/>
  <c r="DY78" i="14"/>
  <c r="DY80" i="14"/>
  <c r="DY82" i="14"/>
  <c r="DY87" i="14"/>
  <c r="ET74" i="14"/>
  <c r="ET78" i="14"/>
  <c r="ET82" i="14"/>
  <c r="ET86" i="14"/>
  <c r="ET90" i="14"/>
  <c r="ET94" i="14"/>
  <c r="FO62" i="14"/>
  <c r="FO94" i="14"/>
  <c r="ET67" i="14"/>
  <c r="ET66" i="14"/>
  <c r="DD61" i="14"/>
  <c r="DD66" i="14"/>
  <c r="DD69" i="14"/>
  <c r="DD74" i="14"/>
  <c r="DD81" i="14"/>
  <c r="DY60" i="14"/>
  <c r="DY63" i="14"/>
  <c r="DY68" i="14"/>
  <c r="DY75" i="14"/>
  <c r="DY85" i="14"/>
  <c r="DY90" i="14"/>
  <c r="FO70" i="14"/>
  <c r="ET59" i="14"/>
  <c r="ET63" i="14"/>
  <c r="ET64" i="14"/>
  <c r="FO65" i="14"/>
  <c r="FO73" i="14"/>
  <c r="FO81" i="14"/>
  <c r="FO89" i="14"/>
  <c r="ET61" i="14"/>
  <c r="ET62" i="14"/>
  <c r="ET69" i="14"/>
  <c r="FO63" i="14"/>
  <c r="FO71" i="14"/>
  <c r="FO79" i="14"/>
  <c r="FO87" i="14"/>
  <c r="M234" i="14" l="1"/>
  <c r="M233" i="14"/>
  <c r="M232" i="14"/>
  <c r="M231" i="14"/>
  <c r="M230" i="14"/>
  <c r="M229" i="14"/>
  <c r="M228" i="14"/>
  <c r="M227" i="14"/>
  <c r="M226" i="14"/>
  <c r="M225" i="14"/>
  <c r="M224" i="14"/>
  <c r="M223" i="14"/>
  <c r="M222" i="14"/>
  <c r="M221" i="14"/>
  <c r="M220" i="14"/>
  <c r="M219" i="14"/>
  <c r="M218" i="14"/>
  <c r="M217" i="14"/>
  <c r="M216" i="14"/>
  <c r="M215" i="14"/>
  <c r="M214" i="14"/>
  <c r="M213" i="14"/>
  <c r="M212" i="14"/>
  <c r="M211" i="14"/>
  <c r="M210" i="14"/>
  <c r="M209" i="14"/>
  <c r="M208" i="14"/>
  <c r="M207" i="14"/>
  <c r="M206" i="14"/>
  <c r="M205" i="14"/>
  <c r="M204" i="14"/>
  <c r="M203" i="14"/>
  <c r="M202" i="14"/>
  <c r="M201" i="14"/>
  <c r="M200" i="14"/>
  <c r="M199" i="14"/>
  <c r="M198" i="14"/>
  <c r="M197" i="14"/>
  <c r="M196" i="14"/>
  <c r="M195" i="14"/>
  <c r="M194" i="14"/>
  <c r="M193" i="14"/>
  <c r="M192" i="14"/>
  <c r="M191" i="14"/>
  <c r="M190" i="14"/>
  <c r="M189" i="14"/>
  <c r="M188" i="14"/>
  <c r="M187" i="14"/>
  <c r="M186" i="14"/>
  <c r="M185" i="14"/>
  <c r="M184" i="14"/>
  <c r="M183" i="14"/>
  <c r="M182" i="14"/>
  <c r="M181" i="14"/>
  <c r="M180" i="14"/>
  <c r="M179" i="14"/>
  <c r="M178" i="14"/>
  <c r="M177" i="14"/>
  <c r="M176" i="14"/>
  <c r="M175" i="14"/>
  <c r="M174" i="14"/>
  <c r="M173" i="14"/>
  <c r="M172" i="14"/>
  <c r="M171" i="14"/>
  <c r="M170" i="14"/>
  <c r="M169" i="14"/>
  <c r="M168" i="14"/>
  <c r="M167" i="14"/>
  <c r="M166" i="14"/>
  <c r="M165" i="14"/>
  <c r="M164" i="14"/>
  <c r="M163" i="14"/>
  <c r="M162" i="14"/>
  <c r="M161" i="14"/>
  <c r="M160" i="14"/>
  <c r="M159" i="14"/>
  <c r="M158" i="14"/>
  <c r="M157" i="14"/>
  <c r="M156" i="14"/>
  <c r="M155" i="14"/>
  <c r="M154" i="14"/>
  <c r="M153" i="14"/>
  <c r="M152" i="14"/>
  <c r="M151" i="14"/>
  <c r="M150" i="14"/>
  <c r="M149" i="14"/>
  <c r="M148" i="14"/>
  <c r="M147" i="14"/>
  <c r="M146" i="14"/>
  <c r="M145" i="14"/>
  <c r="M144" i="14"/>
  <c r="M143" i="14"/>
  <c r="M142" i="14"/>
  <c r="M141" i="14"/>
  <c r="M140" i="14"/>
  <c r="M139" i="14"/>
  <c r="M138" i="14"/>
  <c r="M137" i="14"/>
  <c r="M136" i="14"/>
  <c r="M135" i="14"/>
  <c r="M134" i="14"/>
  <c r="M133" i="14"/>
  <c r="M132" i="14"/>
  <c r="M131" i="14"/>
  <c r="M130" i="14"/>
  <c r="M129" i="14"/>
  <c r="M128" i="14"/>
  <c r="M127" i="14"/>
  <c r="M126" i="14"/>
  <c r="M125" i="14"/>
  <c r="M124" i="14"/>
  <c r="M123" i="14"/>
  <c r="M122" i="14"/>
  <c r="M121" i="14"/>
  <c r="M120" i="14"/>
  <c r="M119" i="14"/>
  <c r="M118" i="14"/>
  <c r="M117" i="14"/>
  <c r="M116" i="14"/>
  <c r="M115" i="14"/>
  <c r="M114" i="14"/>
  <c r="M113" i="14"/>
  <c r="M112" i="14"/>
  <c r="M111" i="14"/>
  <c r="M110" i="14"/>
  <c r="M109" i="14"/>
  <c r="M108" i="14"/>
  <c r="M107" i="14"/>
  <c r="M106" i="14"/>
  <c r="M105" i="14"/>
  <c r="M104" i="14"/>
  <c r="M103" i="14"/>
  <c r="M102" i="14"/>
  <c r="M101" i="14"/>
  <c r="M100" i="14"/>
  <c r="M99" i="14"/>
  <c r="M98" i="14"/>
  <c r="M97" i="14"/>
  <c r="M96" i="14"/>
  <c r="M95" i="14"/>
  <c r="M94" i="14"/>
  <c r="M93" i="14"/>
  <c r="M92" i="14"/>
  <c r="M91" i="14"/>
  <c r="M90" i="14"/>
  <c r="M89" i="14"/>
  <c r="M88" i="14"/>
  <c r="M87" i="14"/>
  <c r="M86" i="14"/>
  <c r="M85" i="14"/>
  <c r="M84" i="14"/>
  <c r="M83" i="14"/>
  <c r="M82" i="14"/>
  <c r="M81" i="14"/>
  <c r="M80" i="14"/>
  <c r="M79" i="14"/>
  <c r="M78" i="14"/>
  <c r="M77" i="14"/>
  <c r="M76" i="14"/>
  <c r="M75" i="14"/>
  <c r="M74" i="14"/>
  <c r="M73" i="14"/>
  <c r="M72" i="14"/>
  <c r="M71" i="14"/>
  <c r="M70" i="14"/>
  <c r="M69" i="14"/>
  <c r="M68" i="14"/>
  <c r="M67" i="14"/>
  <c r="M66" i="14"/>
  <c r="M65" i="14"/>
  <c r="M64" i="14"/>
  <c r="M63" i="14"/>
  <c r="M62" i="14"/>
  <c r="M61" i="14"/>
  <c r="M60" i="14"/>
  <c r="M59" i="14"/>
  <c r="M58" i="14"/>
  <c r="M57" i="14"/>
  <c r="M56" i="14"/>
  <c r="M55" i="14"/>
  <c r="M54" i="14"/>
  <c r="M53" i="14"/>
  <c r="M52" i="14"/>
  <c r="M51" i="14"/>
  <c r="M50" i="14"/>
  <c r="M49" i="14"/>
  <c r="M48" i="14"/>
  <c r="M47" i="14"/>
  <c r="M46" i="14"/>
  <c r="M45" i="14"/>
  <c r="M44" i="14"/>
  <c r="M43" i="14"/>
  <c r="M42" i="14"/>
  <c r="M41" i="14"/>
  <c r="M40" i="14"/>
  <c r="M39" i="14"/>
  <c r="M38" i="14"/>
  <c r="M37" i="14"/>
  <c r="M36" i="14"/>
  <c r="M35" i="14"/>
  <c r="M34" i="14"/>
  <c r="M33" i="14"/>
  <c r="M32" i="14"/>
  <c r="M31" i="14"/>
  <c r="M30" i="14"/>
  <c r="M29" i="14"/>
  <c r="M28" i="14"/>
  <c r="M27" i="14"/>
  <c r="M26" i="14"/>
  <c r="M25" i="14"/>
  <c r="M24" i="14"/>
  <c r="M23" i="14"/>
  <c r="M22" i="14"/>
  <c r="DE26" i="14" l="1"/>
  <c r="DF27" i="14" s="1"/>
  <c r="CM26" i="14"/>
  <c r="HF26" i="14"/>
  <c r="HG27" i="14" s="1"/>
  <c r="DZ26" i="14"/>
  <c r="EA27" i="14" s="1"/>
  <c r="FS26" i="14"/>
  <c r="EX26" i="14"/>
  <c r="CK27" i="14"/>
  <c r="GN26" i="14" l="1"/>
  <c r="GP26" i="14" s="1"/>
  <c r="II26" i="14" s="1"/>
  <c r="EU26" i="14"/>
  <c r="EV27" i="14" s="1"/>
  <c r="HF27" i="14"/>
  <c r="HG28" i="14" s="1"/>
  <c r="GK26" i="14"/>
  <c r="GL27" i="14" s="1"/>
  <c r="FP26" i="14"/>
  <c r="CK28" i="14"/>
  <c r="CO26" i="14"/>
  <c r="DE27" i="14"/>
  <c r="DF28" i="14" s="1"/>
  <c r="DZ27" i="14"/>
  <c r="EA28" i="14" s="1"/>
  <c r="EZ26" i="14"/>
  <c r="IA26" i="14" s="1"/>
  <c r="FU26" i="14"/>
  <c r="IE26" i="14" s="1"/>
  <c r="BO17" i="14"/>
  <c r="BP17" i="14" s="1"/>
  <c r="BO16" i="14"/>
  <c r="BP16" i="14" s="1"/>
  <c r="BO15" i="14"/>
  <c r="BP15" i="14" s="1"/>
  <c r="BO14" i="14"/>
  <c r="BP14" i="14" s="1"/>
  <c r="BO13" i="14"/>
  <c r="BP13" i="14" s="1"/>
  <c r="BO12" i="14"/>
  <c r="BP12" i="14" s="1"/>
  <c r="BO11" i="14"/>
  <c r="BP11" i="14" s="1"/>
  <c r="BM18" i="14"/>
  <c r="FP27" i="14" l="1"/>
  <c r="FQ28" i="14" s="1"/>
  <c r="FQ27" i="14"/>
  <c r="HO26" i="14"/>
  <c r="EU27" i="14"/>
  <c r="HI26" i="14"/>
  <c r="HK26" i="14" s="1"/>
  <c r="DH26" i="14"/>
  <c r="DJ26" i="14" s="1"/>
  <c r="EC26" i="14"/>
  <c r="EE26" i="14" s="1"/>
  <c r="HF28" i="14"/>
  <c r="HG29" i="14" s="1"/>
  <c r="GK27" i="14"/>
  <c r="GL28" i="14" s="1"/>
  <c r="CK29" i="14"/>
  <c r="DE28" i="14"/>
  <c r="DF29" i="14" s="1"/>
  <c r="DZ28" i="14"/>
  <c r="EA29" i="14" s="1"/>
  <c r="FP28" i="14"/>
  <c r="FQ29" i="14" s="1"/>
  <c r="GH241" i="14"/>
  <c r="FM241" i="14"/>
  <c r="ER241" i="14"/>
  <c r="DW241" i="14"/>
  <c r="DB240" i="14"/>
  <c r="EU28" i="14" l="1"/>
  <c r="EV29" i="14" s="1"/>
  <c r="EV28" i="14"/>
  <c r="HI27" i="14"/>
  <c r="HK27" i="14" s="1"/>
  <c r="IM27" i="14" s="1"/>
  <c r="IM26" i="14"/>
  <c r="EC27" i="14"/>
  <c r="EE27" i="14" s="1"/>
  <c r="HW26" i="14"/>
  <c r="HS26" i="14"/>
  <c r="HF29" i="14"/>
  <c r="CM27" i="14"/>
  <c r="CO27" i="14" s="1"/>
  <c r="EX27" i="14"/>
  <c r="EZ27" i="14" s="1"/>
  <c r="IA27" i="14" s="1"/>
  <c r="FS27" i="14"/>
  <c r="FU27" i="14" s="1"/>
  <c r="IE27" i="14" s="1"/>
  <c r="GN27" i="14"/>
  <c r="GP27" i="14" s="1"/>
  <c r="II27" i="14" s="1"/>
  <c r="GK28" i="14"/>
  <c r="GL29" i="14" s="1"/>
  <c r="CK30" i="14"/>
  <c r="DE29" i="14"/>
  <c r="DF30" i="14" s="1"/>
  <c r="DZ29" i="14"/>
  <c r="EA30" i="14" s="1"/>
  <c r="EU29" i="14"/>
  <c r="EV30" i="14" s="1"/>
  <c r="FP29" i="14"/>
  <c r="FQ30" i="14" s="1"/>
  <c r="HF30" i="14" l="1"/>
  <c r="HG31" i="14" s="1"/>
  <c r="HG30" i="14"/>
  <c r="HO27" i="14"/>
  <c r="HW27" i="14"/>
  <c r="DH27" i="14"/>
  <c r="DJ27" i="14" s="1"/>
  <c r="HS27" i="14" s="1"/>
  <c r="HI28" i="14"/>
  <c r="HK28" i="14" s="1"/>
  <c r="IM28" i="14" s="1"/>
  <c r="GN28" i="14"/>
  <c r="GK29" i="14"/>
  <c r="GL30" i="14" s="1"/>
  <c r="HF31" i="14"/>
  <c r="HG32" i="14" s="1"/>
  <c r="CK31" i="14"/>
  <c r="DE30" i="14"/>
  <c r="DF31" i="14" s="1"/>
  <c r="DZ30" i="14"/>
  <c r="EA31" i="14" s="1"/>
  <c r="EU30" i="14"/>
  <c r="EV31" i="14" s="1"/>
  <c r="FP30" i="14"/>
  <c r="FQ31" i="14" s="1"/>
  <c r="EX28" i="14" l="1"/>
  <c r="EZ28" i="14" s="1"/>
  <c r="IA28" i="14" s="1"/>
  <c r="EC28" i="14"/>
  <c r="EE28" i="14" s="1"/>
  <c r="CM28" i="14"/>
  <c r="CO28" i="14" s="1"/>
  <c r="DH28" i="14"/>
  <c r="DJ28" i="14" s="1"/>
  <c r="HS28" i="14" s="1"/>
  <c r="FS28" i="14"/>
  <c r="FU28" i="14" s="1"/>
  <c r="IE28" i="14" s="1"/>
  <c r="GP28" i="14"/>
  <c r="II28" i="14" s="1"/>
  <c r="HF32" i="14"/>
  <c r="HG33" i="14" s="1"/>
  <c r="GK30" i="14"/>
  <c r="GL31" i="14" s="1"/>
  <c r="CK32" i="14"/>
  <c r="DE31" i="14"/>
  <c r="DF32" i="14" s="1"/>
  <c r="DZ31" i="14"/>
  <c r="EA32" i="14" s="1"/>
  <c r="EU31" i="14"/>
  <c r="EV32" i="14" s="1"/>
  <c r="FP31" i="14"/>
  <c r="FQ32" i="14" s="1"/>
  <c r="HB186" i="14"/>
  <c r="HO28" i="14" l="1"/>
  <c r="HW28" i="14"/>
  <c r="HI29" i="14"/>
  <c r="HK29" i="14" s="1"/>
  <c r="IM29" i="14" s="1"/>
  <c r="HB170" i="14"/>
  <c r="GK31" i="14"/>
  <c r="GL32" i="14" s="1"/>
  <c r="FL166" i="14"/>
  <c r="HF33" i="14"/>
  <c r="HG34" i="14" s="1"/>
  <c r="FL170" i="14"/>
  <c r="HB167" i="14"/>
  <c r="HB173" i="14"/>
  <c r="HB177" i="14"/>
  <c r="FL165" i="14"/>
  <c r="FL173" i="14"/>
  <c r="GG175" i="14"/>
  <c r="GG177" i="14"/>
  <c r="HB174" i="14"/>
  <c r="HB176" i="14"/>
  <c r="HB171" i="14"/>
  <c r="CK33" i="14"/>
  <c r="DE32" i="14"/>
  <c r="DF33" i="14" s="1"/>
  <c r="DZ32" i="14"/>
  <c r="EA33" i="14" s="1"/>
  <c r="EU32" i="14"/>
  <c r="EV33" i="14" s="1"/>
  <c r="FP32" i="14"/>
  <c r="FQ33" i="14" s="1"/>
  <c r="DV174" i="14"/>
  <c r="DV176" i="14"/>
  <c r="HB168" i="14"/>
  <c r="HB175" i="14"/>
  <c r="EQ165" i="14"/>
  <c r="EQ167" i="14"/>
  <c r="EQ169" i="14"/>
  <c r="EQ171" i="14"/>
  <c r="EQ173" i="14"/>
  <c r="EQ175" i="14"/>
  <c r="FL169" i="14"/>
  <c r="FL174" i="14"/>
  <c r="DV171" i="14"/>
  <c r="DV173" i="14"/>
  <c r="EQ166" i="14"/>
  <c r="EQ168" i="14"/>
  <c r="EQ170" i="14"/>
  <c r="EQ172" i="14"/>
  <c r="EQ174" i="14"/>
  <c r="EQ176" i="14"/>
  <c r="FL172" i="14"/>
  <c r="DV172" i="14"/>
  <c r="HB172" i="14"/>
  <c r="GG165" i="14"/>
  <c r="GG167" i="14"/>
  <c r="GG169" i="14"/>
  <c r="GG171" i="14"/>
  <c r="GG173" i="14"/>
  <c r="GG176" i="14"/>
  <c r="HB165" i="14"/>
  <c r="FL168" i="14"/>
  <c r="FL176" i="14"/>
  <c r="GG166" i="14"/>
  <c r="GG168" i="14"/>
  <c r="GG170" i="14"/>
  <c r="GG172" i="14"/>
  <c r="GG174" i="14"/>
  <c r="HB166" i="14"/>
  <c r="HB169" i="14"/>
  <c r="FL167" i="14"/>
  <c r="FL171" i="14"/>
  <c r="FL175" i="14"/>
  <c r="FL177" i="14"/>
  <c r="EQ177" i="14"/>
  <c r="DV165" i="14"/>
  <c r="DV166" i="14"/>
  <c r="DV167" i="14"/>
  <c r="DV168" i="14"/>
  <c r="DV169" i="14"/>
  <c r="DV170" i="14"/>
  <c r="DV177" i="14"/>
  <c r="DV175" i="14"/>
  <c r="HB180" i="14"/>
  <c r="HB184" i="14"/>
  <c r="FL181" i="14"/>
  <c r="FL185" i="14"/>
  <c r="FL189" i="14"/>
  <c r="FL193" i="14"/>
  <c r="FL197" i="14"/>
  <c r="HB179" i="14"/>
  <c r="HB183" i="14"/>
  <c r="DV181" i="14"/>
  <c r="DV185" i="14"/>
  <c r="DV189" i="14"/>
  <c r="DV193" i="14"/>
  <c r="DV197" i="14"/>
  <c r="GG178" i="14"/>
  <c r="GG182" i="14"/>
  <c r="GG190" i="14"/>
  <c r="GG194" i="14"/>
  <c r="GG198" i="14"/>
  <c r="EQ178" i="14"/>
  <c r="FL178" i="14"/>
  <c r="FL182" i="14"/>
  <c r="FL190" i="14"/>
  <c r="FL194" i="14"/>
  <c r="FL198" i="14"/>
  <c r="FL183" i="14"/>
  <c r="FL191" i="14"/>
  <c r="FL195" i="14"/>
  <c r="GG180" i="14"/>
  <c r="GG184" i="14"/>
  <c r="GG192" i="14"/>
  <c r="GG196" i="14"/>
  <c r="FL179" i="14"/>
  <c r="FL199" i="14"/>
  <c r="EQ179" i="14"/>
  <c r="HB181" i="14"/>
  <c r="HB185" i="14"/>
  <c r="EQ180" i="14"/>
  <c r="GG179" i="14"/>
  <c r="GG183" i="14"/>
  <c r="GG191" i="14"/>
  <c r="GG195" i="14"/>
  <c r="GG199" i="14"/>
  <c r="DV179" i="14"/>
  <c r="DV183" i="14"/>
  <c r="DV191" i="14"/>
  <c r="DV195" i="14"/>
  <c r="DV199" i="14"/>
  <c r="FL180" i="14"/>
  <c r="FL184" i="14"/>
  <c r="FL192" i="14"/>
  <c r="FL196" i="14"/>
  <c r="GG181" i="14"/>
  <c r="GG185" i="14"/>
  <c r="GG189" i="14"/>
  <c r="GG193" i="14"/>
  <c r="GG197" i="14"/>
  <c r="HB178" i="14"/>
  <c r="HB182" i="14"/>
  <c r="DV178" i="14"/>
  <c r="DV180" i="14"/>
  <c r="DV182" i="14"/>
  <c r="DV184" i="14"/>
  <c r="DV190" i="14"/>
  <c r="DV192" i="14"/>
  <c r="DV194" i="14"/>
  <c r="DV196" i="14"/>
  <c r="DV198" i="14"/>
  <c r="DA177" i="14"/>
  <c r="DA174" i="14"/>
  <c r="DA170" i="14"/>
  <c r="DA166" i="14"/>
  <c r="EX29" i="14" l="1"/>
  <c r="EZ29" i="14" s="1"/>
  <c r="IA29" i="14" s="1"/>
  <c r="CM29" i="14"/>
  <c r="CO29" i="14" s="1"/>
  <c r="DH29" i="14"/>
  <c r="DJ29" i="14" s="1"/>
  <c r="HS29" i="14" s="1"/>
  <c r="EC29" i="14"/>
  <c r="EE29" i="14" s="1"/>
  <c r="FS29" i="14"/>
  <c r="FU29" i="14" s="1"/>
  <c r="IE29" i="14" s="1"/>
  <c r="GN29" i="14"/>
  <c r="GP29" i="14" s="1"/>
  <c r="II29" i="14" s="1"/>
  <c r="HF34" i="14"/>
  <c r="HG35" i="14" s="1"/>
  <c r="GK32" i="14"/>
  <c r="GL33" i="14" s="1"/>
  <c r="CK34" i="14"/>
  <c r="DE33" i="14"/>
  <c r="DF34" i="14" s="1"/>
  <c r="DZ33" i="14"/>
  <c r="EA34" i="14" s="1"/>
  <c r="EU33" i="14"/>
  <c r="EV34" i="14" s="1"/>
  <c r="FP33" i="14"/>
  <c r="FQ34" i="14" s="1"/>
  <c r="GG188" i="14"/>
  <c r="GG186" i="14"/>
  <c r="FL186" i="14"/>
  <c r="FL188" i="14"/>
  <c r="DV186" i="14"/>
  <c r="DV188" i="14"/>
  <c r="DA181" i="14"/>
  <c r="DA185" i="14"/>
  <c r="DA189" i="14"/>
  <c r="DA193" i="14"/>
  <c r="DA197" i="14"/>
  <c r="DA179" i="14"/>
  <c r="DA183" i="14"/>
  <c r="DA191" i="14"/>
  <c r="DA195" i="14"/>
  <c r="DA199" i="14"/>
  <c r="DA168" i="14"/>
  <c r="DA172" i="14"/>
  <c r="DA176" i="14"/>
  <c r="DA167" i="14"/>
  <c r="DA171" i="14"/>
  <c r="DA175" i="14"/>
  <c r="DA169" i="14"/>
  <c r="DA173" i="14"/>
  <c r="DA178" i="14"/>
  <c r="DA180" i="14"/>
  <c r="DA182" i="14"/>
  <c r="DA184" i="14"/>
  <c r="DA190" i="14"/>
  <c r="DA192" i="14"/>
  <c r="DA194" i="14"/>
  <c r="DA196" i="14"/>
  <c r="DA198" i="14"/>
  <c r="HO29" i="14" l="1"/>
  <c r="HW29" i="14"/>
  <c r="EX30" i="14"/>
  <c r="EZ30" i="14" s="1"/>
  <c r="IA30" i="14" s="1"/>
  <c r="HI30" i="14"/>
  <c r="HK30" i="14" s="1"/>
  <c r="DH30" i="14"/>
  <c r="GK33" i="14"/>
  <c r="GL34" i="14" s="1"/>
  <c r="HF35" i="14"/>
  <c r="HG36" i="14" s="1"/>
  <c r="CK35" i="14"/>
  <c r="DE34" i="14"/>
  <c r="DF35" i="14" s="1"/>
  <c r="DZ34" i="14"/>
  <c r="EA35" i="14" s="1"/>
  <c r="EU34" i="14"/>
  <c r="EV35" i="14" s="1"/>
  <c r="FP34" i="14"/>
  <c r="FQ35" i="14" s="1"/>
  <c r="DA188" i="14"/>
  <c r="DA186" i="14"/>
  <c r="HI31" i="14" l="1"/>
  <c r="HK31" i="14" s="1"/>
  <c r="IM31" i="14" s="1"/>
  <c r="IM30" i="14"/>
  <c r="EC30" i="14"/>
  <c r="EE30" i="14" s="1"/>
  <c r="GN30" i="14"/>
  <c r="GP30" i="14" s="1"/>
  <c r="II30" i="14" s="1"/>
  <c r="CM30" i="14"/>
  <c r="CO30" i="14" s="1"/>
  <c r="DJ30" i="14"/>
  <c r="HS30" i="14" s="1"/>
  <c r="EX31" i="14"/>
  <c r="EZ31" i="14" s="1"/>
  <c r="IA31" i="14" s="1"/>
  <c r="FS30" i="14"/>
  <c r="FU30" i="14" s="1"/>
  <c r="IE30" i="14" s="1"/>
  <c r="HF36" i="14"/>
  <c r="HG37" i="14" s="1"/>
  <c r="GK34" i="14"/>
  <c r="GL35" i="14" s="1"/>
  <c r="CK36" i="14"/>
  <c r="DE35" i="14"/>
  <c r="DF36" i="14" s="1"/>
  <c r="DZ35" i="14"/>
  <c r="EA36" i="14" s="1"/>
  <c r="EU35" i="14"/>
  <c r="EV36" i="14" s="1"/>
  <c r="FP35" i="14"/>
  <c r="FQ36" i="14" s="1"/>
  <c r="N234" i="14"/>
  <c r="N233" i="14"/>
  <c r="N232" i="14"/>
  <c r="N231" i="14"/>
  <c r="N230" i="14"/>
  <c r="N229" i="14"/>
  <c r="N228" i="14"/>
  <c r="N227" i="14"/>
  <c r="N226" i="14"/>
  <c r="N225" i="14"/>
  <c r="N224" i="14"/>
  <c r="N223" i="14"/>
  <c r="N222" i="14"/>
  <c r="N221" i="14"/>
  <c r="N220" i="14"/>
  <c r="N219" i="14"/>
  <c r="N218" i="14"/>
  <c r="N217" i="14"/>
  <c r="N216" i="14"/>
  <c r="N215" i="14"/>
  <c r="N214" i="14"/>
  <c r="N213" i="14"/>
  <c r="N212" i="14"/>
  <c r="N211" i="14"/>
  <c r="N210" i="14"/>
  <c r="N209" i="14"/>
  <c r="N208" i="14"/>
  <c r="N207" i="14"/>
  <c r="N206" i="14"/>
  <c r="N205" i="14"/>
  <c r="N204" i="14"/>
  <c r="N203" i="14"/>
  <c r="N202" i="14"/>
  <c r="N201" i="14"/>
  <c r="N200" i="14"/>
  <c r="N199" i="14"/>
  <c r="N198" i="14"/>
  <c r="N197" i="14"/>
  <c r="N196" i="14"/>
  <c r="N195" i="14"/>
  <c r="N194" i="14"/>
  <c r="N193" i="14"/>
  <c r="N192" i="14"/>
  <c r="N191" i="14"/>
  <c r="N190" i="14"/>
  <c r="N189" i="14"/>
  <c r="N188" i="14"/>
  <c r="N187" i="14"/>
  <c r="N186" i="14"/>
  <c r="N185" i="14"/>
  <c r="N184" i="14"/>
  <c r="N183" i="14"/>
  <c r="N182" i="14"/>
  <c r="N181" i="14"/>
  <c r="N180" i="14"/>
  <c r="N179" i="14"/>
  <c r="HO30" i="14" l="1"/>
  <c r="HI32" i="14"/>
  <c r="HK32" i="14" s="1"/>
  <c r="IM32" i="14" s="1"/>
  <c r="EC31" i="14"/>
  <c r="EE31" i="14" s="1"/>
  <c r="HW30" i="14"/>
  <c r="CM31" i="14"/>
  <c r="DH31" i="14"/>
  <c r="FS31" i="14"/>
  <c r="GN31" i="14"/>
  <c r="GK35" i="14"/>
  <c r="GL36" i="14" s="1"/>
  <c r="HF37" i="14"/>
  <c r="HG38" i="14" s="1"/>
  <c r="CK37" i="14"/>
  <c r="DE36" i="14"/>
  <c r="DF37" i="14" s="1"/>
  <c r="DZ36" i="14"/>
  <c r="EA37" i="14" s="1"/>
  <c r="EU36" i="14"/>
  <c r="EV37" i="14" s="1"/>
  <c r="FP36" i="14"/>
  <c r="FQ37" i="14" s="1"/>
  <c r="HW31" i="14" l="1"/>
  <c r="HI33" i="14"/>
  <c r="HK33" i="14" s="1"/>
  <c r="IM33" i="14" s="1"/>
  <c r="CO31" i="14"/>
  <c r="DJ31" i="14"/>
  <c r="HS31" i="14" s="1"/>
  <c r="EX32" i="14"/>
  <c r="EZ32" i="14" s="1"/>
  <c r="IA32" i="14" s="1"/>
  <c r="FU31" i="14"/>
  <c r="IE31" i="14" s="1"/>
  <c r="GP31" i="14"/>
  <c r="II31" i="14" s="1"/>
  <c r="HF38" i="14"/>
  <c r="HG39" i="14" s="1"/>
  <c r="GK36" i="14"/>
  <c r="GL37" i="14" s="1"/>
  <c r="CK38" i="14"/>
  <c r="DE37" i="14"/>
  <c r="DF38" i="14" s="1"/>
  <c r="DZ37" i="14"/>
  <c r="EA38" i="14" s="1"/>
  <c r="EU37" i="14"/>
  <c r="EV38" i="14" s="1"/>
  <c r="FP37" i="14"/>
  <c r="FQ38" i="14" s="1"/>
  <c r="HO31" i="14" l="1"/>
  <c r="CM32" i="14"/>
  <c r="EC32" i="14"/>
  <c r="EE32" i="14" s="1"/>
  <c r="HI34" i="14"/>
  <c r="GK37" i="14"/>
  <c r="GL38" i="14" s="1"/>
  <c r="HF39" i="14"/>
  <c r="HG40" i="14" s="1"/>
  <c r="CK39" i="14"/>
  <c r="DE38" i="14"/>
  <c r="DF39" i="14" s="1"/>
  <c r="DZ38" i="14"/>
  <c r="EA39" i="14" s="1"/>
  <c r="EU38" i="14"/>
  <c r="EV39" i="14" s="1"/>
  <c r="FP38" i="14"/>
  <c r="FQ39" i="14" s="1"/>
  <c r="HW32" i="14" l="1"/>
  <c r="CO32" i="14"/>
  <c r="DH32" i="14"/>
  <c r="DJ32" i="14" s="1"/>
  <c r="HS32" i="14" s="1"/>
  <c r="EX33" i="14"/>
  <c r="EZ33" i="14" s="1"/>
  <c r="IA33" i="14" s="1"/>
  <c r="FS32" i="14"/>
  <c r="FU32" i="14" s="1"/>
  <c r="IE32" i="14" s="1"/>
  <c r="GN32" i="14"/>
  <c r="GP32" i="14" s="1"/>
  <c r="II32" i="14" s="1"/>
  <c r="HK34" i="14"/>
  <c r="IM34" i="14" s="1"/>
  <c r="HF40" i="14"/>
  <c r="HG41" i="14" s="1"/>
  <c r="GK38" i="14"/>
  <c r="GL39" i="14" s="1"/>
  <c r="CK40" i="14"/>
  <c r="DE39" i="14"/>
  <c r="DF40" i="14" s="1"/>
  <c r="DZ39" i="14"/>
  <c r="EA40" i="14" s="1"/>
  <c r="EU39" i="14"/>
  <c r="EV40" i="14" s="1"/>
  <c r="FP39" i="14"/>
  <c r="FQ40" i="14" s="1"/>
  <c r="HO32" i="14" l="1"/>
  <c r="EC33" i="14"/>
  <c r="EE33" i="14" s="1"/>
  <c r="EX34" i="14"/>
  <c r="FS33" i="14"/>
  <c r="FU33" i="14" s="1"/>
  <c r="IE33" i="14" s="1"/>
  <c r="GK39" i="14"/>
  <c r="GL40" i="14" s="1"/>
  <c r="HF41" i="14"/>
  <c r="HG42" i="14" s="1"/>
  <c r="CK41" i="14"/>
  <c r="DE40" i="14"/>
  <c r="DF41" i="14" s="1"/>
  <c r="DZ40" i="14"/>
  <c r="EA41" i="14" s="1"/>
  <c r="EU40" i="14"/>
  <c r="EV41" i="14" s="1"/>
  <c r="FP40" i="14"/>
  <c r="FQ41" i="14" s="1"/>
  <c r="HW33" i="14" l="1"/>
  <c r="HI35" i="14"/>
  <c r="HK35" i="14" s="1"/>
  <c r="IM35" i="14" s="1"/>
  <c r="GN33" i="14"/>
  <c r="GP33" i="14" s="1"/>
  <c r="II33" i="14" s="1"/>
  <c r="CM33" i="14"/>
  <c r="CO33" i="14" s="1"/>
  <c r="DH33" i="14"/>
  <c r="DJ33" i="14" s="1"/>
  <c r="HS33" i="14" s="1"/>
  <c r="EZ34" i="14"/>
  <c r="IA34" i="14" s="1"/>
  <c r="FS34" i="14"/>
  <c r="FU34" i="14" s="1"/>
  <c r="IE34" i="14" s="1"/>
  <c r="HF42" i="14"/>
  <c r="HG43" i="14" s="1"/>
  <c r="GK40" i="14"/>
  <c r="GL41" i="14" s="1"/>
  <c r="CK42" i="14"/>
  <c r="DE41" i="14"/>
  <c r="DF42" i="14" s="1"/>
  <c r="DZ41" i="14"/>
  <c r="EA42" i="14" s="1"/>
  <c r="EU41" i="14"/>
  <c r="EV42" i="14" s="1"/>
  <c r="FP41" i="14"/>
  <c r="FQ42" i="14" s="1"/>
  <c r="HO33" i="14" l="1"/>
  <c r="CM34" i="14"/>
  <c r="EC34" i="14"/>
  <c r="EE34" i="14" s="1"/>
  <c r="FS35" i="14"/>
  <c r="GN34" i="14"/>
  <c r="HI36" i="14"/>
  <c r="GK41" i="14"/>
  <c r="GL42" i="14" s="1"/>
  <c r="HF43" i="14"/>
  <c r="HG44" i="14" s="1"/>
  <c r="CK43" i="14"/>
  <c r="DE42" i="14"/>
  <c r="DF43" i="14" s="1"/>
  <c r="DZ42" i="14"/>
  <c r="EA43" i="14" s="1"/>
  <c r="EU42" i="14"/>
  <c r="EV43" i="14" s="1"/>
  <c r="FP42" i="14"/>
  <c r="FQ43" i="14" s="1"/>
  <c r="HW34" i="14" l="1"/>
  <c r="CO34" i="14"/>
  <c r="DH34" i="14"/>
  <c r="DJ34" i="14" s="1"/>
  <c r="HS34" i="14" s="1"/>
  <c r="EX35" i="14"/>
  <c r="EZ35" i="14" s="1"/>
  <c r="IA35" i="14" s="1"/>
  <c r="FU35" i="14"/>
  <c r="IE35" i="14" s="1"/>
  <c r="GP34" i="14"/>
  <c r="II34" i="14" s="1"/>
  <c r="HK36" i="14"/>
  <c r="IM36" i="14" s="1"/>
  <c r="HF44" i="14"/>
  <c r="HG45" i="14" s="1"/>
  <c r="GK42" i="14"/>
  <c r="GL43" i="14" s="1"/>
  <c r="CK44" i="14"/>
  <c r="DE43" i="14"/>
  <c r="DF44" i="14" s="1"/>
  <c r="DZ43" i="14"/>
  <c r="EA44" i="14" s="1"/>
  <c r="EU43" i="14"/>
  <c r="EV44" i="14" s="1"/>
  <c r="FP43" i="14"/>
  <c r="FQ44" i="14" s="1"/>
  <c r="HO34" i="14" l="1"/>
  <c r="CM35" i="14"/>
  <c r="EC35" i="14"/>
  <c r="EE35" i="14" s="1"/>
  <c r="HI37" i="14"/>
  <c r="GK43" i="14"/>
  <c r="GL44" i="14" s="1"/>
  <c r="HF45" i="14"/>
  <c r="HG46" i="14" s="1"/>
  <c r="CK45" i="14"/>
  <c r="DE44" i="14"/>
  <c r="DF45" i="14" s="1"/>
  <c r="DZ44" i="14"/>
  <c r="EA45" i="14" s="1"/>
  <c r="EU44" i="14"/>
  <c r="EV45" i="14" s="1"/>
  <c r="FP44" i="14"/>
  <c r="FQ45" i="14" s="1"/>
  <c r="HW35" i="14" l="1"/>
  <c r="EX36" i="14"/>
  <c r="EZ36" i="14" s="1"/>
  <c r="CO35" i="14"/>
  <c r="DH35" i="14"/>
  <c r="DJ35" i="14" s="1"/>
  <c r="HS35" i="14" s="1"/>
  <c r="FS36" i="14"/>
  <c r="FU36" i="14" s="1"/>
  <c r="IE36" i="14" s="1"/>
  <c r="GN35" i="14"/>
  <c r="GP35" i="14" s="1"/>
  <c r="II35" i="14" s="1"/>
  <c r="HK37" i="14"/>
  <c r="IM37" i="14" s="1"/>
  <c r="HF46" i="14"/>
  <c r="HG47" i="14" s="1"/>
  <c r="GK44" i="14"/>
  <c r="GL45" i="14" s="1"/>
  <c r="CK46" i="14"/>
  <c r="DE45" i="14"/>
  <c r="DF46" i="14" s="1"/>
  <c r="DZ45" i="14"/>
  <c r="EA46" i="14" s="1"/>
  <c r="EU45" i="14"/>
  <c r="EV46" i="14" s="1"/>
  <c r="FP45" i="14"/>
  <c r="FQ46" i="14" s="1"/>
  <c r="HO35" i="14" l="1"/>
  <c r="IA36" i="14"/>
  <c r="EX37" i="14"/>
  <c r="EZ37" i="14" s="1"/>
  <c r="CM36" i="14"/>
  <c r="EC36" i="14"/>
  <c r="EE36" i="14" s="1"/>
  <c r="HI38" i="14"/>
  <c r="GK45" i="14"/>
  <c r="GL46" i="14" s="1"/>
  <c r="HF47" i="14"/>
  <c r="HG48" i="14" s="1"/>
  <c r="CK47" i="14"/>
  <c r="DE46" i="14"/>
  <c r="DF47" i="14" s="1"/>
  <c r="DZ46" i="14"/>
  <c r="EA47" i="14" s="1"/>
  <c r="EU46" i="14"/>
  <c r="EV47" i="14" s="1"/>
  <c r="FP46" i="14"/>
  <c r="FQ47" i="14" s="1"/>
  <c r="HW36" i="14" l="1"/>
  <c r="EC37" i="14"/>
  <c r="EE37" i="14" s="1"/>
  <c r="EX38" i="14"/>
  <c r="EZ38" i="14" s="1"/>
  <c r="IA38" i="14" s="1"/>
  <c r="IA37" i="14"/>
  <c r="CO36" i="14"/>
  <c r="DH36" i="14"/>
  <c r="DJ36" i="14" s="1"/>
  <c r="HS36" i="14" s="1"/>
  <c r="FS37" i="14"/>
  <c r="FU37" i="14" s="1"/>
  <c r="IE37" i="14" s="1"/>
  <c r="GN36" i="14"/>
  <c r="GP36" i="14" s="1"/>
  <c r="II36" i="14" s="1"/>
  <c r="HK38" i="14"/>
  <c r="IM38" i="14" s="1"/>
  <c r="GK46" i="14"/>
  <c r="GL47" i="14" s="1"/>
  <c r="HF48" i="14"/>
  <c r="HG49" i="14" s="1"/>
  <c r="CK48" i="14"/>
  <c r="DE47" i="14"/>
  <c r="DF48" i="14" s="1"/>
  <c r="DZ47" i="14"/>
  <c r="EA48" i="14" s="1"/>
  <c r="EU47" i="14"/>
  <c r="EV48" i="14" s="1"/>
  <c r="FP47" i="14"/>
  <c r="FQ48" i="14" s="1"/>
  <c r="HO36" i="14" l="1"/>
  <c r="HW37" i="14"/>
  <c r="DH37" i="14"/>
  <c r="DJ37" i="14" s="1"/>
  <c r="HS37" i="14" s="1"/>
  <c r="EC38" i="14"/>
  <c r="HF49" i="14"/>
  <c r="HG50" i="14" s="1"/>
  <c r="GK47" i="14"/>
  <c r="GL48" i="14" s="1"/>
  <c r="CK49" i="14"/>
  <c r="DE48" i="14"/>
  <c r="DF49" i="14" s="1"/>
  <c r="DZ48" i="14"/>
  <c r="EA49" i="14" s="1"/>
  <c r="EU48" i="14"/>
  <c r="EV49" i="14" s="1"/>
  <c r="FP48" i="14"/>
  <c r="FQ49" i="14" s="1"/>
  <c r="GN37" i="14" l="1"/>
  <c r="GP37" i="14" s="1"/>
  <c r="CM37" i="14"/>
  <c r="CO37" i="14" s="1"/>
  <c r="DH38" i="14"/>
  <c r="DJ38" i="14" s="1"/>
  <c r="HS38" i="14" s="1"/>
  <c r="EE38" i="14"/>
  <c r="EX39" i="14"/>
  <c r="EZ39" i="14" s="1"/>
  <c r="IA39" i="14" s="1"/>
  <c r="FS38" i="14"/>
  <c r="FU38" i="14" s="1"/>
  <c r="IE38" i="14" s="1"/>
  <c r="HI39" i="14"/>
  <c r="HK39" i="14" s="1"/>
  <c r="IM39" i="14" s="1"/>
  <c r="HF50" i="14"/>
  <c r="HG51" i="14" s="1"/>
  <c r="GK48" i="14"/>
  <c r="GL49" i="14" s="1"/>
  <c r="CK50" i="14"/>
  <c r="DE49" i="14"/>
  <c r="DF50" i="14" s="1"/>
  <c r="DZ49" i="14"/>
  <c r="EA50" i="14" s="1"/>
  <c r="EU49" i="14"/>
  <c r="EV50" i="14" s="1"/>
  <c r="FP49" i="14"/>
  <c r="FQ50" i="14" s="1"/>
  <c r="HO37" i="14" l="1"/>
  <c r="HW38" i="14"/>
  <c r="GN38" i="14"/>
  <c r="GP38" i="14" s="1"/>
  <c r="II38" i="14" s="1"/>
  <c r="II37" i="14"/>
  <c r="DH39" i="14"/>
  <c r="HI40" i="14"/>
  <c r="GK49" i="14"/>
  <c r="GL50" i="14" s="1"/>
  <c r="HF51" i="14"/>
  <c r="HG52" i="14" s="1"/>
  <c r="CK51" i="14"/>
  <c r="DE50" i="14"/>
  <c r="DF51" i="14" s="1"/>
  <c r="DZ50" i="14"/>
  <c r="EA51" i="14" s="1"/>
  <c r="EU50" i="14"/>
  <c r="EV51" i="14" s="1"/>
  <c r="FP50" i="14"/>
  <c r="FQ51" i="14" s="1"/>
  <c r="CM38" i="14" l="1"/>
  <c r="CO38" i="14" s="1"/>
  <c r="DJ39" i="14"/>
  <c r="HS39" i="14" s="1"/>
  <c r="EC39" i="14"/>
  <c r="EE39" i="14" s="1"/>
  <c r="EX40" i="14"/>
  <c r="EZ40" i="14" s="1"/>
  <c r="IA40" i="14" s="1"/>
  <c r="FS39" i="14"/>
  <c r="FU39" i="14" s="1"/>
  <c r="IE39" i="14" s="1"/>
  <c r="HK40" i="14"/>
  <c r="IM40" i="14" s="1"/>
  <c r="HF52" i="14"/>
  <c r="HG53" i="14" s="1"/>
  <c r="GK50" i="14"/>
  <c r="GL51" i="14" s="1"/>
  <c r="DE51" i="14"/>
  <c r="DF52" i="14" s="1"/>
  <c r="DZ51" i="14"/>
  <c r="EA52" i="14" s="1"/>
  <c r="EU51" i="14"/>
  <c r="EV52" i="14" s="1"/>
  <c r="FP51" i="14"/>
  <c r="FQ52" i="14" s="1"/>
  <c r="HO38" i="14" l="1"/>
  <c r="HW39" i="14"/>
  <c r="GN39" i="14"/>
  <c r="GP39" i="14" s="1"/>
  <c r="II39" i="14" s="1"/>
  <c r="HF53" i="14"/>
  <c r="HG54" i="14" s="1"/>
  <c r="GK51" i="14"/>
  <c r="GL52" i="14" s="1"/>
  <c r="DE52" i="14"/>
  <c r="DF53" i="14" s="1"/>
  <c r="DZ52" i="14"/>
  <c r="EA53" i="14" s="1"/>
  <c r="EU52" i="14"/>
  <c r="EV53" i="14" s="1"/>
  <c r="FP52" i="14"/>
  <c r="FQ53" i="14" s="1"/>
  <c r="HI41" i="14" l="1"/>
  <c r="HK41" i="14" s="1"/>
  <c r="IM41" i="14" s="1"/>
  <c r="CM39" i="14"/>
  <c r="CO39" i="14" s="1"/>
  <c r="DH40" i="14"/>
  <c r="DJ40" i="14" s="1"/>
  <c r="HS40" i="14" s="1"/>
  <c r="EC40" i="14"/>
  <c r="EE40" i="14" s="1"/>
  <c r="EX41" i="14"/>
  <c r="EZ41" i="14" s="1"/>
  <c r="IA41" i="14" s="1"/>
  <c r="FS40" i="14"/>
  <c r="FU40" i="14" s="1"/>
  <c r="IE40" i="14" s="1"/>
  <c r="GK52" i="14"/>
  <c r="GL53" i="14" s="1"/>
  <c r="HF54" i="14"/>
  <c r="HG55" i="14" s="1"/>
  <c r="DE53" i="14"/>
  <c r="DF54" i="14" s="1"/>
  <c r="DZ53" i="14"/>
  <c r="EA54" i="14" s="1"/>
  <c r="EU53" i="14"/>
  <c r="EV54" i="14" s="1"/>
  <c r="FP53" i="14"/>
  <c r="FQ54" i="14" s="1"/>
  <c r="HO39" i="14" l="1"/>
  <c r="HW40" i="14"/>
  <c r="GN40" i="14"/>
  <c r="GP40" i="14" s="1"/>
  <c r="II40" i="14" s="1"/>
  <c r="HI42" i="14"/>
  <c r="HF55" i="14"/>
  <c r="HG56" i="14" s="1"/>
  <c r="GK53" i="14"/>
  <c r="GL54" i="14" s="1"/>
  <c r="DE54" i="14"/>
  <c r="DF55" i="14" s="1"/>
  <c r="DZ54" i="14"/>
  <c r="EA55" i="14" s="1"/>
  <c r="EU54" i="14"/>
  <c r="EV55" i="14" s="1"/>
  <c r="FP54" i="14"/>
  <c r="FQ55" i="14" s="1"/>
  <c r="CM40" i="14" l="1"/>
  <c r="CO40" i="14" s="1"/>
  <c r="DH41" i="14"/>
  <c r="DJ41" i="14" s="1"/>
  <c r="HS41" i="14" s="1"/>
  <c r="EC41" i="14"/>
  <c r="EE41" i="14" s="1"/>
  <c r="EX42" i="14"/>
  <c r="EZ42" i="14" s="1"/>
  <c r="IA42" i="14" s="1"/>
  <c r="FS41" i="14"/>
  <c r="FU41" i="14" s="1"/>
  <c r="IE41" i="14" s="1"/>
  <c r="GN41" i="14"/>
  <c r="HK42" i="14"/>
  <c r="IM42" i="14" s="1"/>
  <c r="GK54" i="14"/>
  <c r="GL55" i="14" s="1"/>
  <c r="HF56" i="14"/>
  <c r="HG57" i="14" s="1"/>
  <c r="DE55" i="14"/>
  <c r="DF56" i="14" s="1"/>
  <c r="DZ55" i="14"/>
  <c r="EA56" i="14" s="1"/>
  <c r="EU55" i="14"/>
  <c r="EV56" i="14" s="1"/>
  <c r="FP55" i="14"/>
  <c r="FQ56" i="14" s="1"/>
  <c r="HW41" i="14" l="1"/>
  <c r="HO40" i="14"/>
  <c r="CM41" i="14"/>
  <c r="CO41" i="14" s="1"/>
  <c r="EC42" i="14"/>
  <c r="GP41" i="14"/>
  <c r="II41" i="14" s="1"/>
  <c r="HF57" i="14"/>
  <c r="HG58" i="14" s="1"/>
  <c r="GK55" i="14"/>
  <c r="GL56" i="14" s="1"/>
  <c r="DE56" i="14"/>
  <c r="DF57" i="14" s="1"/>
  <c r="DZ56" i="14"/>
  <c r="EA57" i="14" s="1"/>
  <c r="EU56" i="14"/>
  <c r="EV57" i="14" s="1"/>
  <c r="FP56" i="14"/>
  <c r="FQ57" i="14" s="1"/>
  <c r="HO41" i="14" l="1"/>
  <c r="DH42" i="14"/>
  <c r="DJ42" i="14" s="1"/>
  <c r="HS42" i="14" s="1"/>
  <c r="EE42" i="14"/>
  <c r="EX43" i="14"/>
  <c r="EZ43" i="14" s="1"/>
  <c r="IA43" i="14" s="1"/>
  <c r="FS42" i="14"/>
  <c r="FU42" i="14" s="1"/>
  <c r="IE42" i="14" s="1"/>
  <c r="HI43" i="14"/>
  <c r="HK43" i="14" s="1"/>
  <c r="IM43" i="14" s="1"/>
  <c r="GK56" i="14"/>
  <c r="GL57" i="14" s="1"/>
  <c r="HF58" i="14"/>
  <c r="HG59" i="14" s="1"/>
  <c r="DE57" i="14"/>
  <c r="DF58" i="14" s="1"/>
  <c r="DZ57" i="14"/>
  <c r="EA58" i="14" s="1"/>
  <c r="EU57" i="14"/>
  <c r="EV58" i="14" s="1"/>
  <c r="FP57" i="14"/>
  <c r="FQ58" i="14" s="1"/>
  <c r="HW42" i="14" l="1"/>
  <c r="CM42" i="14"/>
  <c r="CO42" i="14" s="1"/>
  <c r="GN42" i="14"/>
  <c r="GP42" i="14" s="1"/>
  <c r="II42" i="14" s="1"/>
  <c r="HF59" i="14"/>
  <c r="HG60" i="14" s="1"/>
  <c r="GK57" i="14"/>
  <c r="GL58" i="14" s="1"/>
  <c r="DE58" i="14"/>
  <c r="DF59" i="14" s="1"/>
  <c r="DZ58" i="14"/>
  <c r="EA59" i="14" s="1"/>
  <c r="EU58" i="14"/>
  <c r="EV59" i="14" s="1"/>
  <c r="FP58" i="14"/>
  <c r="FQ59" i="14" s="1"/>
  <c r="HO42" i="14" l="1"/>
  <c r="HI44" i="14"/>
  <c r="HK44" i="14" s="1"/>
  <c r="IM44" i="14" s="1"/>
  <c r="DH43" i="14"/>
  <c r="DJ43" i="14" s="1"/>
  <c r="HS43" i="14" s="1"/>
  <c r="EC43" i="14"/>
  <c r="EE43" i="14" s="1"/>
  <c r="EX44" i="14"/>
  <c r="EZ44" i="14" s="1"/>
  <c r="IA44" i="14" s="1"/>
  <c r="FS43" i="14"/>
  <c r="FU43" i="14" s="1"/>
  <c r="IE43" i="14" s="1"/>
  <c r="GK58" i="14"/>
  <c r="GL59" i="14" s="1"/>
  <c r="HF60" i="14"/>
  <c r="HG61" i="14" s="1"/>
  <c r="DE59" i="14"/>
  <c r="DF60" i="14" s="1"/>
  <c r="DZ59" i="14"/>
  <c r="EA60" i="14" s="1"/>
  <c r="EU59" i="14"/>
  <c r="EV60" i="14" s="1"/>
  <c r="FP59" i="14"/>
  <c r="FQ60" i="14" s="1"/>
  <c r="HW43" i="14" l="1"/>
  <c r="CM43" i="14"/>
  <c r="CO43" i="14" s="1"/>
  <c r="DH44" i="14"/>
  <c r="EX45" i="14"/>
  <c r="GN43" i="14"/>
  <c r="GP43" i="14" s="1"/>
  <c r="II43" i="14" s="1"/>
  <c r="GK59" i="14"/>
  <c r="GL60" i="14" s="1"/>
  <c r="HF61" i="14"/>
  <c r="HG62" i="14" s="1"/>
  <c r="DE60" i="14"/>
  <c r="DF61" i="14" s="1"/>
  <c r="DZ60" i="14"/>
  <c r="EA61" i="14" s="1"/>
  <c r="EU60" i="14"/>
  <c r="EV61" i="14" s="1"/>
  <c r="FP60" i="14"/>
  <c r="FQ61" i="14" s="1"/>
  <c r="HO43" i="14" l="1"/>
  <c r="HI45" i="14"/>
  <c r="HK45" i="14" s="1"/>
  <c r="IM45" i="14" s="1"/>
  <c r="DJ44" i="14"/>
  <c r="HS44" i="14" s="1"/>
  <c r="EC44" i="14"/>
  <c r="EE44" i="14" s="1"/>
  <c r="EZ45" i="14"/>
  <c r="IA45" i="14" s="1"/>
  <c r="FS44" i="14"/>
  <c r="FU44" i="14" s="1"/>
  <c r="IE44" i="14" s="1"/>
  <c r="HF62" i="14"/>
  <c r="HG63" i="14" s="1"/>
  <c r="GK60" i="14"/>
  <c r="GL61" i="14" s="1"/>
  <c r="DE61" i="14"/>
  <c r="DF62" i="14" s="1"/>
  <c r="DZ61" i="14"/>
  <c r="EA62" i="14" s="1"/>
  <c r="EU61" i="14"/>
  <c r="EV62" i="14" s="1"/>
  <c r="FP61" i="14"/>
  <c r="FQ62" i="14" s="1"/>
  <c r="HW44" i="14" l="1"/>
  <c r="CM44" i="14"/>
  <c r="CO44" i="14" s="1"/>
  <c r="GN44" i="14"/>
  <c r="GP44" i="14" s="1"/>
  <c r="II44" i="14" s="1"/>
  <c r="GK61" i="14"/>
  <c r="GL62" i="14" s="1"/>
  <c r="HF63" i="14"/>
  <c r="HG64" i="14" s="1"/>
  <c r="DE62" i="14"/>
  <c r="DF63" i="14" s="1"/>
  <c r="DZ62" i="14"/>
  <c r="EA63" i="14" s="1"/>
  <c r="EU62" i="14"/>
  <c r="EV63" i="14" s="1"/>
  <c r="FP62" i="14"/>
  <c r="FQ63" i="14" s="1"/>
  <c r="HO44" i="14" l="1"/>
  <c r="HI46" i="14"/>
  <c r="HK46" i="14" s="1"/>
  <c r="IM46" i="14" s="1"/>
  <c r="CM45" i="14"/>
  <c r="DH45" i="14"/>
  <c r="DJ45" i="14" s="1"/>
  <c r="HS45" i="14" s="1"/>
  <c r="EC45" i="14"/>
  <c r="EE45" i="14" s="1"/>
  <c r="EX46" i="14"/>
  <c r="EZ46" i="14" s="1"/>
  <c r="IA46" i="14" s="1"/>
  <c r="FS45" i="14"/>
  <c r="FU45" i="14" s="1"/>
  <c r="IE45" i="14" s="1"/>
  <c r="GN45" i="14"/>
  <c r="HF64" i="14"/>
  <c r="HG65" i="14" s="1"/>
  <c r="GK62" i="14"/>
  <c r="GL63" i="14" s="1"/>
  <c r="DE63" i="14"/>
  <c r="DF64" i="14" s="1"/>
  <c r="DZ63" i="14"/>
  <c r="EA64" i="14" s="1"/>
  <c r="EU63" i="14"/>
  <c r="EV64" i="14" s="1"/>
  <c r="FP63" i="14"/>
  <c r="FQ64" i="14" s="1"/>
  <c r="HW45" i="14" l="1"/>
  <c r="HI47" i="14"/>
  <c r="HK47" i="14" s="1"/>
  <c r="IM47" i="14" s="1"/>
  <c r="CO45" i="14"/>
  <c r="EC46" i="14"/>
  <c r="EX47" i="14"/>
  <c r="GP45" i="14"/>
  <c r="II45" i="14" s="1"/>
  <c r="GK63" i="14"/>
  <c r="GL64" i="14" s="1"/>
  <c r="HF65" i="14"/>
  <c r="HG66" i="14" s="1"/>
  <c r="DE64" i="14"/>
  <c r="DF65" i="14" s="1"/>
  <c r="DZ64" i="14"/>
  <c r="EA65" i="14" s="1"/>
  <c r="EU64" i="14"/>
  <c r="EV65" i="14" s="1"/>
  <c r="FP64" i="14"/>
  <c r="FQ65" i="14" s="1"/>
  <c r="HO45" i="14" l="1"/>
  <c r="DH46" i="14"/>
  <c r="DJ46" i="14" s="1"/>
  <c r="HS46" i="14" s="1"/>
  <c r="EE46" i="14"/>
  <c r="EZ47" i="14"/>
  <c r="IA47" i="14" s="1"/>
  <c r="FS46" i="14"/>
  <c r="FU46" i="14" s="1"/>
  <c r="IE46" i="14" s="1"/>
  <c r="HI48" i="14"/>
  <c r="HK48" i="14" s="1"/>
  <c r="IM48" i="14" s="1"/>
  <c r="GK64" i="14"/>
  <c r="GL65" i="14" s="1"/>
  <c r="HF66" i="14"/>
  <c r="HG67" i="14" s="1"/>
  <c r="DE65" i="14"/>
  <c r="DF66" i="14" s="1"/>
  <c r="DZ65" i="14"/>
  <c r="EA66" i="14" s="1"/>
  <c r="EU65" i="14"/>
  <c r="EV66" i="14" s="1"/>
  <c r="FP65" i="14"/>
  <c r="FQ66" i="14" s="1"/>
  <c r="HW46" i="14" l="1"/>
  <c r="CM46" i="14"/>
  <c r="CO46" i="14" s="1"/>
  <c r="DH47" i="14"/>
  <c r="EX48" i="14"/>
  <c r="EZ48" i="14" s="1"/>
  <c r="IA48" i="14" s="1"/>
  <c r="GN46" i="14"/>
  <c r="GP46" i="14" s="1"/>
  <c r="II46" i="14" s="1"/>
  <c r="HI49" i="14"/>
  <c r="HK49" i="14" s="1"/>
  <c r="IM49" i="14" s="1"/>
  <c r="HF67" i="14"/>
  <c r="HG68" i="14" s="1"/>
  <c r="GK65" i="14"/>
  <c r="GL66" i="14" s="1"/>
  <c r="DE66" i="14"/>
  <c r="DF67" i="14" s="1"/>
  <c r="DZ66" i="14"/>
  <c r="EA67" i="14" s="1"/>
  <c r="EU66" i="14"/>
  <c r="EV67" i="14" s="1"/>
  <c r="FP66" i="14"/>
  <c r="FQ67" i="14" s="1"/>
  <c r="HO46" i="14" l="1"/>
  <c r="DJ47" i="14"/>
  <c r="HS47" i="14" s="1"/>
  <c r="EC47" i="14"/>
  <c r="EE47" i="14" s="1"/>
  <c r="EX49" i="14"/>
  <c r="EZ49" i="14" s="1"/>
  <c r="IA49" i="14" s="1"/>
  <c r="FS47" i="14"/>
  <c r="FU47" i="14" s="1"/>
  <c r="IE47" i="14" s="1"/>
  <c r="GN47" i="14"/>
  <c r="HF68" i="14"/>
  <c r="HG69" i="14" s="1"/>
  <c r="GK66" i="14"/>
  <c r="GL67" i="14" s="1"/>
  <c r="DE67" i="14"/>
  <c r="DF68" i="14" s="1"/>
  <c r="DZ67" i="14"/>
  <c r="EA68" i="14" s="1"/>
  <c r="EU67" i="14"/>
  <c r="EV68" i="14" s="1"/>
  <c r="FP67" i="14"/>
  <c r="FQ68" i="14" s="1"/>
  <c r="HW47" i="14" l="1"/>
  <c r="CM47" i="14"/>
  <c r="CO47" i="14" s="1"/>
  <c r="EX50" i="14"/>
  <c r="EZ50" i="14" s="1"/>
  <c r="IA50" i="14" s="1"/>
  <c r="GP47" i="14"/>
  <c r="II47" i="14" s="1"/>
  <c r="HI50" i="14"/>
  <c r="HK50" i="14" s="1"/>
  <c r="GK67" i="14"/>
  <c r="GL68" i="14" s="1"/>
  <c r="HF69" i="14"/>
  <c r="HG70" i="14" s="1"/>
  <c r="DE68" i="14"/>
  <c r="DF69" i="14" s="1"/>
  <c r="DZ68" i="14"/>
  <c r="EA69" i="14" s="1"/>
  <c r="EU68" i="14"/>
  <c r="EV69" i="14" s="1"/>
  <c r="FP68" i="14"/>
  <c r="FQ69" i="14" s="1"/>
  <c r="HO47" i="14" l="1"/>
  <c r="IM50" i="14"/>
  <c r="DH48" i="14"/>
  <c r="DJ48" i="14" s="1"/>
  <c r="HS48" i="14" s="1"/>
  <c r="EC48" i="14"/>
  <c r="EE48" i="14" s="1"/>
  <c r="EX51" i="14"/>
  <c r="FS48" i="14"/>
  <c r="FU48" i="14" s="1"/>
  <c r="IE48" i="14" s="1"/>
  <c r="HF70" i="14"/>
  <c r="HG71" i="14" s="1"/>
  <c r="GK68" i="14"/>
  <c r="GL69" i="14" s="1"/>
  <c r="DE69" i="14"/>
  <c r="DF70" i="14" s="1"/>
  <c r="DZ69" i="14"/>
  <c r="EA70" i="14" s="1"/>
  <c r="EU69" i="14"/>
  <c r="EV70" i="14" s="1"/>
  <c r="FP69" i="14"/>
  <c r="FQ70" i="14" s="1"/>
  <c r="HW48" i="14" l="1"/>
  <c r="CM48" i="14"/>
  <c r="CO48" i="14" s="1"/>
  <c r="DH49" i="14"/>
  <c r="DJ49" i="14" s="1"/>
  <c r="HS49" i="14" s="1"/>
  <c r="EZ51" i="14"/>
  <c r="IA51" i="14" s="1"/>
  <c r="FS49" i="14"/>
  <c r="FU49" i="14" s="1"/>
  <c r="IE49" i="14" s="1"/>
  <c r="GN48" i="14"/>
  <c r="GP48" i="14" s="1"/>
  <c r="II48" i="14" s="1"/>
  <c r="HI51" i="14"/>
  <c r="HK51" i="14" s="1"/>
  <c r="GK69" i="14"/>
  <c r="GL70" i="14" s="1"/>
  <c r="HF71" i="14"/>
  <c r="HG72" i="14" s="1"/>
  <c r="DE70" i="14"/>
  <c r="DF71" i="14" s="1"/>
  <c r="DZ70" i="14"/>
  <c r="EA71" i="14" s="1"/>
  <c r="EU70" i="14"/>
  <c r="EV71" i="14" s="1"/>
  <c r="FP70" i="14"/>
  <c r="FQ71" i="14" s="1"/>
  <c r="HO48" i="14" l="1"/>
  <c r="IM51" i="14"/>
  <c r="DH50" i="14"/>
  <c r="EC49" i="14"/>
  <c r="EE49" i="14" s="1"/>
  <c r="EX52" i="14"/>
  <c r="FS50" i="14"/>
  <c r="HF72" i="14"/>
  <c r="HG73" i="14" s="1"/>
  <c r="GK70" i="14"/>
  <c r="GL71" i="14" s="1"/>
  <c r="DE71" i="14"/>
  <c r="DF72" i="14" s="1"/>
  <c r="DZ71" i="14"/>
  <c r="EA72" i="14" s="1"/>
  <c r="EU71" i="14"/>
  <c r="EV72" i="14" s="1"/>
  <c r="FP71" i="14"/>
  <c r="FQ72" i="14" s="1"/>
  <c r="HW49" i="14" l="1"/>
  <c r="HI52" i="14"/>
  <c r="HK52" i="14" s="1"/>
  <c r="CM49" i="14"/>
  <c r="CO49" i="14" s="1"/>
  <c r="DJ50" i="14"/>
  <c r="HS50" i="14" s="1"/>
  <c r="EC50" i="14"/>
  <c r="EZ52" i="14"/>
  <c r="IA52" i="14" s="1"/>
  <c r="FU50" i="14"/>
  <c r="IE50" i="14" s="1"/>
  <c r="GN49" i="14"/>
  <c r="GP49" i="14" s="1"/>
  <c r="II49" i="14" s="1"/>
  <c r="GK71" i="14"/>
  <c r="GL72" i="14" s="1"/>
  <c r="HF73" i="14"/>
  <c r="HG74" i="14" s="1"/>
  <c r="DE72" i="14"/>
  <c r="DF73" i="14" s="1"/>
  <c r="DZ72" i="14"/>
  <c r="EA73" i="14" s="1"/>
  <c r="EU72" i="14"/>
  <c r="EV73" i="14" s="1"/>
  <c r="FP72" i="14"/>
  <c r="FQ73" i="14" s="1"/>
  <c r="HO49" i="14" l="1"/>
  <c r="HI53" i="14"/>
  <c r="HK53" i="14" s="1"/>
  <c r="IM53" i="14" s="1"/>
  <c r="IM52" i="14"/>
  <c r="EE50" i="14"/>
  <c r="FS51" i="14"/>
  <c r="HF74" i="14"/>
  <c r="HG75" i="14" s="1"/>
  <c r="GK72" i="14"/>
  <c r="GL73" i="14" s="1"/>
  <c r="DE73" i="14"/>
  <c r="DF74" i="14" s="1"/>
  <c r="DZ73" i="14"/>
  <c r="EA74" i="14" s="1"/>
  <c r="EU73" i="14"/>
  <c r="EV74" i="14" s="1"/>
  <c r="FP73" i="14"/>
  <c r="FQ74" i="14" s="1"/>
  <c r="HW50" i="14" l="1"/>
  <c r="EC51" i="14"/>
  <c r="HI54" i="14"/>
  <c r="HK54" i="14" s="1"/>
  <c r="IM54" i="14" s="1"/>
  <c r="CM50" i="14"/>
  <c r="CO50" i="14" s="1"/>
  <c r="DH51" i="14"/>
  <c r="DJ51" i="14" s="1"/>
  <c r="HS51" i="14" s="1"/>
  <c r="EX53" i="14"/>
  <c r="EZ53" i="14" s="1"/>
  <c r="IA53" i="14" s="1"/>
  <c r="FU51" i="14"/>
  <c r="IE51" i="14" s="1"/>
  <c r="GN50" i="14"/>
  <c r="GP50" i="14" s="1"/>
  <c r="GK73" i="14"/>
  <c r="GL74" i="14" s="1"/>
  <c r="HF75" i="14"/>
  <c r="HG76" i="14" s="1"/>
  <c r="DE74" i="14"/>
  <c r="DF75" i="14" s="1"/>
  <c r="DZ74" i="14"/>
  <c r="EA75" i="14" s="1"/>
  <c r="EU74" i="14"/>
  <c r="EV75" i="14" s="1"/>
  <c r="FP74" i="14"/>
  <c r="FQ75" i="14" s="1"/>
  <c r="HO50" i="14" l="1"/>
  <c r="II50" i="14"/>
  <c r="EE51" i="14"/>
  <c r="HI55" i="14"/>
  <c r="HF76" i="14"/>
  <c r="HG77" i="14" s="1"/>
  <c r="GK74" i="14"/>
  <c r="GL75" i="14" s="1"/>
  <c r="DE75" i="14"/>
  <c r="DF76" i="14" s="1"/>
  <c r="DZ75" i="14"/>
  <c r="EA76" i="14" s="1"/>
  <c r="EU75" i="14"/>
  <c r="EV76" i="14" s="1"/>
  <c r="FP75" i="14"/>
  <c r="FQ76" i="14" s="1"/>
  <c r="HW51" i="14" l="1"/>
  <c r="EX54" i="14"/>
  <c r="EZ54" i="14" s="1"/>
  <c r="GN51" i="14"/>
  <c r="GP51" i="14" s="1"/>
  <c r="DH52" i="14"/>
  <c r="DJ52" i="14" s="1"/>
  <c r="FS52" i="14"/>
  <c r="FU52" i="14" s="1"/>
  <c r="IE52" i="14" s="1"/>
  <c r="HK55" i="14"/>
  <c r="IM55" i="14" s="1"/>
  <c r="GK75" i="14"/>
  <c r="GL76" i="14" s="1"/>
  <c r="HF77" i="14"/>
  <c r="HG78" i="14" s="1"/>
  <c r="DE76" i="14"/>
  <c r="DF77" i="14" s="1"/>
  <c r="DZ76" i="14"/>
  <c r="EA77" i="14" s="1"/>
  <c r="EU76" i="14"/>
  <c r="EV77" i="14" s="1"/>
  <c r="FP76" i="14"/>
  <c r="FQ77" i="14" s="1"/>
  <c r="II51" i="14" l="1"/>
  <c r="IA54" i="14"/>
  <c r="HS52" i="14"/>
  <c r="EX55" i="14"/>
  <c r="EZ55" i="14" s="1"/>
  <c r="EC52" i="14"/>
  <c r="EE52" i="14" s="1"/>
  <c r="FS53" i="14"/>
  <c r="FU53" i="14" s="1"/>
  <c r="IE53" i="14" s="1"/>
  <c r="HF78" i="14"/>
  <c r="HG79" i="14" s="1"/>
  <c r="GK76" i="14"/>
  <c r="GL77" i="14" s="1"/>
  <c r="DE77" i="14"/>
  <c r="DF78" i="14" s="1"/>
  <c r="DZ77" i="14"/>
  <c r="EA78" i="14" s="1"/>
  <c r="EU77" i="14"/>
  <c r="EV78" i="14" s="1"/>
  <c r="FP77" i="14"/>
  <c r="FQ78" i="14" s="1"/>
  <c r="HW52" i="14" l="1"/>
  <c r="DH53" i="14"/>
  <c r="DJ53" i="14" s="1"/>
  <c r="HS53" i="14" s="1"/>
  <c r="IA55" i="14"/>
  <c r="GN52" i="14"/>
  <c r="GP52" i="14" s="1"/>
  <c r="HI56" i="14"/>
  <c r="HK56" i="14" s="1"/>
  <c r="IM56" i="14" s="1"/>
  <c r="GK77" i="14"/>
  <c r="GL78" i="14" s="1"/>
  <c r="HF79" i="14"/>
  <c r="HG80" i="14" s="1"/>
  <c r="DE78" i="14"/>
  <c r="DF79" i="14" s="1"/>
  <c r="DZ78" i="14"/>
  <c r="EA79" i="14" s="1"/>
  <c r="EU78" i="14"/>
  <c r="EV79" i="14" s="1"/>
  <c r="FP78" i="14"/>
  <c r="FQ79" i="14" s="1"/>
  <c r="EX56" i="14" l="1"/>
  <c r="EZ56" i="14" s="1"/>
  <c r="IA56" i="14" s="1"/>
  <c r="II52" i="14"/>
  <c r="DH54" i="14"/>
  <c r="DJ54" i="14" s="1"/>
  <c r="EC53" i="14"/>
  <c r="EE53" i="14" s="1"/>
  <c r="FS54" i="14"/>
  <c r="FU54" i="14" s="1"/>
  <c r="IE54" i="14" s="1"/>
  <c r="HF80" i="14"/>
  <c r="HG81" i="14" s="1"/>
  <c r="GK78" i="14"/>
  <c r="GL79" i="14" s="1"/>
  <c r="DE79" i="14"/>
  <c r="DF80" i="14" s="1"/>
  <c r="DZ79" i="14"/>
  <c r="EA80" i="14" s="1"/>
  <c r="EU79" i="14"/>
  <c r="EV80" i="14" s="1"/>
  <c r="FP79" i="14"/>
  <c r="FQ80" i="14" s="1"/>
  <c r="HW53" i="14" l="1"/>
  <c r="HS54" i="14"/>
  <c r="HI57" i="14"/>
  <c r="HK57" i="14" s="1"/>
  <c r="FS55" i="14"/>
  <c r="FU55" i="14" s="1"/>
  <c r="IE55" i="14" s="1"/>
  <c r="GN53" i="14"/>
  <c r="GP53" i="14" s="1"/>
  <c r="GK79" i="14"/>
  <c r="GL80" i="14" s="1"/>
  <c r="HF81" i="14"/>
  <c r="HG82" i="14" s="1"/>
  <c r="DE80" i="14"/>
  <c r="DF81" i="14" s="1"/>
  <c r="DZ80" i="14"/>
  <c r="EA81" i="14" s="1"/>
  <c r="EU80" i="14"/>
  <c r="EV81" i="14" s="1"/>
  <c r="FP80" i="14"/>
  <c r="FQ81" i="14" s="1"/>
  <c r="EX57" i="14" l="1"/>
  <c r="EZ57" i="14" s="1"/>
  <c r="IA57" i="14" s="1"/>
  <c r="DH55" i="14"/>
  <c r="DJ55" i="14" s="1"/>
  <c r="HS55" i="14" s="1"/>
  <c r="II53" i="14"/>
  <c r="IM57" i="14"/>
  <c r="EC54" i="14"/>
  <c r="EE54" i="14" s="1"/>
  <c r="FS56" i="14"/>
  <c r="FU56" i="14" s="1"/>
  <c r="IE56" i="14" s="1"/>
  <c r="HF82" i="14"/>
  <c r="HG83" i="14" s="1"/>
  <c r="GK80" i="14"/>
  <c r="GL81" i="14" s="1"/>
  <c r="DE81" i="14"/>
  <c r="DF82" i="14" s="1"/>
  <c r="DZ81" i="14"/>
  <c r="EA82" i="14" s="1"/>
  <c r="EU81" i="14"/>
  <c r="EV82" i="14" s="1"/>
  <c r="FP81" i="14"/>
  <c r="FQ82" i="14" s="1"/>
  <c r="HW54" i="14" l="1"/>
  <c r="HI58" i="14"/>
  <c r="HK58" i="14" s="1"/>
  <c r="EX58" i="14"/>
  <c r="EZ58" i="14" s="1"/>
  <c r="FS57" i="14"/>
  <c r="FU57" i="14" s="1"/>
  <c r="IE57" i="14" s="1"/>
  <c r="GN54" i="14"/>
  <c r="GP54" i="14" s="1"/>
  <c r="GK81" i="14"/>
  <c r="GL82" i="14" s="1"/>
  <c r="HF83" i="14"/>
  <c r="HG84" i="14" s="1"/>
  <c r="DE82" i="14"/>
  <c r="DF83" i="14" s="1"/>
  <c r="DZ82" i="14"/>
  <c r="EA83" i="14" s="1"/>
  <c r="EU82" i="14"/>
  <c r="EV83" i="14" s="1"/>
  <c r="FP82" i="14"/>
  <c r="FQ83" i="14" s="1"/>
  <c r="DH56" i="14" l="1"/>
  <c r="DJ56" i="14" s="1"/>
  <c r="HS56" i="14" s="1"/>
  <c r="II54" i="14"/>
  <c r="HI59" i="14"/>
  <c r="HK59" i="14" s="1"/>
  <c r="IM59" i="14" s="1"/>
  <c r="IM58" i="14"/>
  <c r="IA58" i="14"/>
  <c r="EC55" i="14"/>
  <c r="EE55" i="14" s="1"/>
  <c r="FS58" i="14"/>
  <c r="FU58" i="14" s="1"/>
  <c r="IE58" i="14" s="1"/>
  <c r="HF84" i="14"/>
  <c r="HG85" i="14" s="1"/>
  <c r="GK82" i="14"/>
  <c r="GL83" i="14" s="1"/>
  <c r="DE83" i="14"/>
  <c r="DF84" i="14" s="1"/>
  <c r="DZ83" i="14"/>
  <c r="EA84" i="14" s="1"/>
  <c r="EU83" i="14"/>
  <c r="EV84" i="14" s="1"/>
  <c r="FP83" i="14"/>
  <c r="FQ84" i="14" s="1"/>
  <c r="HW55" i="14" l="1"/>
  <c r="HI60" i="14"/>
  <c r="HK60" i="14" s="1"/>
  <c r="IM60" i="14" s="1"/>
  <c r="EX59" i="14"/>
  <c r="EZ59" i="14" s="1"/>
  <c r="IA59" i="14" s="1"/>
  <c r="GN55" i="14"/>
  <c r="GP55" i="14" s="1"/>
  <c r="GK83" i="14"/>
  <c r="GL84" i="14" s="1"/>
  <c r="HF85" i="14"/>
  <c r="HG86" i="14" s="1"/>
  <c r="DE84" i="14"/>
  <c r="DF85" i="14" s="1"/>
  <c r="DZ84" i="14"/>
  <c r="EA85" i="14" s="1"/>
  <c r="EU84" i="14"/>
  <c r="EV85" i="14" s="1"/>
  <c r="FP84" i="14"/>
  <c r="FQ85" i="14" s="1"/>
  <c r="DH57" i="14" l="1"/>
  <c r="DJ57" i="14" s="1"/>
  <c r="HS57" i="14" s="1"/>
  <c r="II55" i="14"/>
  <c r="EX60" i="14"/>
  <c r="EZ60" i="14" s="1"/>
  <c r="EC56" i="14"/>
  <c r="EE56" i="14" s="1"/>
  <c r="FS59" i="14"/>
  <c r="FU59" i="14" s="1"/>
  <c r="IE59" i="14" s="1"/>
  <c r="GK84" i="14"/>
  <c r="GL85" i="14" s="1"/>
  <c r="HF86" i="14"/>
  <c r="HG87" i="14" s="1"/>
  <c r="DE85" i="14"/>
  <c r="DF86" i="14" s="1"/>
  <c r="DZ85" i="14"/>
  <c r="EA86" i="14" s="1"/>
  <c r="EU85" i="14"/>
  <c r="EV86" i="14" s="1"/>
  <c r="FP85" i="14"/>
  <c r="FQ86" i="14" s="1"/>
  <c r="HW56" i="14" l="1"/>
  <c r="GN56" i="14"/>
  <c r="GP56" i="14" s="1"/>
  <c r="IA60" i="14"/>
  <c r="HI61" i="14"/>
  <c r="HK61" i="14" s="1"/>
  <c r="IM61" i="14" s="1"/>
  <c r="DH58" i="14"/>
  <c r="DJ58" i="14" s="1"/>
  <c r="HS58" i="14" s="1"/>
  <c r="HF87" i="14"/>
  <c r="HG88" i="14" s="1"/>
  <c r="GK85" i="14"/>
  <c r="GL86" i="14" s="1"/>
  <c r="DE86" i="14"/>
  <c r="DF87" i="14" s="1"/>
  <c r="DZ86" i="14"/>
  <c r="EA87" i="14" s="1"/>
  <c r="EU86" i="14"/>
  <c r="EV87" i="14" s="1"/>
  <c r="FP86" i="14"/>
  <c r="FQ87" i="14" s="1"/>
  <c r="EX61" i="14" l="1"/>
  <c r="EZ61" i="14" s="1"/>
  <c r="IA61" i="14" s="1"/>
  <c r="GN57" i="14"/>
  <c r="GP57" i="14" s="1"/>
  <c r="II57" i="14" s="1"/>
  <c r="II56" i="14"/>
  <c r="FS60" i="14"/>
  <c r="FU60" i="14" s="1"/>
  <c r="EC57" i="14"/>
  <c r="EE57" i="14" s="1"/>
  <c r="HF88" i="14"/>
  <c r="HG89" i="14" s="1"/>
  <c r="GK86" i="14"/>
  <c r="GL87" i="14" s="1"/>
  <c r="DE87" i="14"/>
  <c r="DF88" i="14" s="1"/>
  <c r="DZ87" i="14"/>
  <c r="EA88" i="14" s="1"/>
  <c r="EU87" i="14"/>
  <c r="EV88" i="14" s="1"/>
  <c r="FP87" i="14"/>
  <c r="FQ88" i="14" s="1"/>
  <c r="HW57" i="14" l="1"/>
  <c r="FS61" i="14"/>
  <c r="FU61" i="14" s="1"/>
  <c r="IE61" i="14" s="1"/>
  <c r="IE60" i="14"/>
  <c r="EX62" i="14"/>
  <c r="EZ62" i="14" s="1"/>
  <c r="DH59" i="14"/>
  <c r="DJ59" i="14" s="1"/>
  <c r="HS59" i="14" s="1"/>
  <c r="HI62" i="14"/>
  <c r="HK62" i="14" s="1"/>
  <c r="IM62" i="14" s="1"/>
  <c r="GK87" i="14"/>
  <c r="GL88" i="14" s="1"/>
  <c r="HF89" i="14"/>
  <c r="HG90" i="14" s="1"/>
  <c r="DE88" i="14"/>
  <c r="DF89" i="14" s="1"/>
  <c r="DZ88" i="14"/>
  <c r="EA89" i="14" s="1"/>
  <c r="EU88" i="14"/>
  <c r="EV89" i="14" s="1"/>
  <c r="FP88" i="14"/>
  <c r="FQ89" i="14" s="1"/>
  <c r="GN58" i="14" l="1"/>
  <c r="GP58" i="14" s="1"/>
  <c r="GN59" i="14" s="1"/>
  <c r="GP59" i="14" s="1"/>
  <c r="II59" i="14" s="1"/>
  <c r="FS62" i="14"/>
  <c r="FU62" i="14" s="1"/>
  <c r="IE62" i="14" s="1"/>
  <c r="II58" i="14"/>
  <c r="EX63" i="14"/>
  <c r="EZ63" i="14" s="1"/>
  <c r="IA63" i="14" s="1"/>
  <c r="IA62" i="14"/>
  <c r="EC58" i="14"/>
  <c r="EE58" i="14" s="1"/>
  <c r="HF90" i="14"/>
  <c r="HG91" i="14" s="1"/>
  <c r="GK88" i="14"/>
  <c r="GL89" i="14" s="1"/>
  <c r="DE89" i="14"/>
  <c r="DF90" i="14" s="1"/>
  <c r="DZ89" i="14"/>
  <c r="EA90" i="14" s="1"/>
  <c r="EU89" i="14"/>
  <c r="EV90" i="14" s="1"/>
  <c r="FP89" i="14"/>
  <c r="FQ90" i="14" s="1"/>
  <c r="HW58" i="14" l="1"/>
  <c r="GN60" i="14"/>
  <c r="GP60" i="14" s="1"/>
  <c r="II60" i="14" s="1"/>
  <c r="EX64" i="14"/>
  <c r="EZ64" i="14" s="1"/>
  <c r="IA64" i="14" s="1"/>
  <c r="DH60" i="14"/>
  <c r="DJ60" i="14" s="1"/>
  <c r="HS60" i="14" s="1"/>
  <c r="HI63" i="14"/>
  <c r="HK63" i="14" s="1"/>
  <c r="IM63" i="14" s="1"/>
  <c r="GK89" i="14"/>
  <c r="GL90" i="14" s="1"/>
  <c r="HF91" i="14"/>
  <c r="HG92" i="14" s="1"/>
  <c r="DE90" i="14"/>
  <c r="DF91" i="14" s="1"/>
  <c r="DZ90" i="14"/>
  <c r="EA91" i="14" s="1"/>
  <c r="EU90" i="14"/>
  <c r="EV91" i="14" s="1"/>
  <c r="FP90" i="14"/>
  <c r="FQ91" i="14" s="1"/>
  <c r="FS63" i="14" l="1"/>
  <c r="FU63" i="14" s="1"/>
  <c r="IE63" i="14" s="1"/>
  <c r="EC59" i="14"/>
  <c r="EE59" i="14" s="1"/>
  <c r="HI64" i="14"/>
  <c r="HF92" i="14"/>
  <c r="HG93" i="14" s="1"/>
  <c r="GK90" i="14"/>
  <c r="GL91" i="14" s="1"/>
  <c r="DE91" i="14"/>
  <c r="DF92" i="14" s="1"/>
  <c r="DZ91" i="14"/>
  <c r="EA92" i="14" s="1"/>
  <c r="EU91" i="14"/>
  <c r="EV92" i="14" s="1"/>
  <c r="FP91" i="14"/>
  <c r="FQ92" i="14" s="1"/>
  <c r="GN61" i="14" l="1"/>
  <c r="GP61" i="14" s="1"/>
  <c r="II61" i="14" s="1"/>
  <c r="EC60" i="14"/>
  <c r="EE60" i="14" s="1"/>
  <c r="HW59" i="14"/>
  <c r="EX65" i="14"/>
  <c r="EZ65" i="14" s="1"/>
  <c r="IA65" i="14" s="1"/>
  <c r="FS64" i="14"/>
  <c r="FU64" i="14" s="1"/>
  <c r="DH61" i="14"/>
  <c r="DJ61" i="14" s="1"/>
  <c r="HS61" i="14" s="1"/>
  <c r="HK64" i="14"/>
  <c r="IM64" i="14" s="1"/>
  <c r="HF93" i="14"/>
  <c r="HG94" i="14" s="1"/>
  <c r="GK91" i="14"/>
  <c r="GL92" i="14" s="1"/>
  <c r="DE92" i="14"/>
  <c r="DF93" i="14" s="1"/>
  <c r="DZ92" i="14"/>
  <c r="EA93" i="14" s="1"/>
  <c r="EU92" i="14"/>
  <c r="EV93" i="14" s="1"/>
  <c r="FP92" i="14"/>
  <c r="FQ93" i="14" s="1"/>
  <c r="HW60" i="14" l="1"/>
  <c r="IE64" i="14"/>
  <c r="GN62" i="14"/>
  <c r="GP62" i="14" s="1"/>
  <c r="II62" i="14" s="1"/>
  <c r="HF94" i="14"/>
  <c r="GK92" i="14"/>
  <c r="GL93" i="14" s="1"/>
  <c r="DE93" i="14"/>
  <c r="DF94" i="14" s="1"/>
  <c r="DZ93" i="14"/>
  <c r="EA94" i="14" s="1"/>
  <c r="EU93" i="14"/>
  <c r="EV94" i="14" s="1"/>
  <c r="FP93" i="14"/>
  <c r="HF95" i="14" l="1"/>
  <c r="HG95" i="14"/>
  <c r="FQ94" i="14"/>
  <c r="FP94" i="14"/>
  <c r="FS65" i="14"/>
  <c r="FU65" i="14" s="1"/>
  <c r="HI65" i="14"/>
  <c r="HK65" i="14" s="1"/>
  <c r="EX66" i="14"/>
  <c r="EZ66" i="14" s="1"/>
  <c r="EC61" i="14"/>
  <c r="EE61" i="14" s="1"/>
  <c r="DH62" i="14"/>
  <c r="DJ62" i="14" s="1"/>
  <c r="HS62" i="14" s="1"/>
  <c r="GK93" i="14"/>
  <c r="DE94" i="14"/>
  <c r="DF95" i="14" s="1"/>
  <c r="DZ94" i="14"/>
  <c r="EA95" i="14" s="1"/>
  <c r="EU94" i="14"/>
  <c r="HF96" i="14" l="1"/>
  <c r="HG96" i="14"/>
  <c r="GL94" i="14"/>
  <c r="GK94" i="14"/>
  <c r="FP95" i="14"/>
  <c r="FQ95" i="14"/>
  <c r="EV95" i="14"/>
  <c r="EU95" i="14"/>
  <c r="IE65" i="14"/>
  <c r="FS66" i="14"/>
  <c r="FU66" i="14" s="1"/>
  <c r="IM65" i="14"/>
  <c r="IA66" i="14"/>
  <c r="EC62" i="14"/>
  <c r="EE62" i="14" s="1"/>
  <c r="HW61" i="14"/>
  <c r="GN63" i="14"/>
  <c r="GP63" i="14" s="1"/>
  <c r="DE95" i="14"/>
  <c r="DZ95" i="14"/>
  <c r="EA96" i="14" s="1"/>
  <c r="HF97" i="14" l="1"/>
  <c r="HG97" i="14"/>
  <c r="GK95" i="14"/>
  <c r="GL95" i="14"/>
  <c r="FP96" i="14"/>
  <c r="FQ96" i="14"/>
  <c r="EU96" i="14"/>
  <c r="EV96" i="14"/>
  <c r="DF96" i="14"/>
  <c r="DE96" i="14"/>
  <c r="HW62" i="14"/>
  <c r="IE66" i="14"/>
  <c r="HI66" i="14"/>
  <c r="HK66" i="14" s="1"/>
  <c r="IM66" i="14" s="1"/>
  <c r="II63" i="14"/>
  <c r="FS67" i="14"/>
  <c r="FU67" i="14" s="1"/>
  <c r="EX67" i="14"/>
  <c r="EZ67" i="14" s="1"/>
  <c r="DH63" i="14"/>
  <c r="DJ63" i="14" s="1"/>
  <c r="DZ96" i="14"/>
  <c r="HF98" i="14" l="1"/>
  <c r="HG98" i="14"/>
  <c r="GK96" i="14"/>
  <c r="GL96" i="14"/>
  <c r="FP97" i="14"/>
  <c r="FQ97" i="14"/>
  <c r="EU97" i="14"/>
  <c r="EV97" i="14"/>
  <c r="DE97" i="14"/>
  <c r="DF97" i="14"/>
  <c r="EA97" i="14"/>
  <c r="DZ97" i="14"/>
  <c r="GN64" i="14"/>
  <c r="GP64" i="14" s="1"/>
  <c r="IE67" i="14"/>
  <c r="IA67" i="14"/>
  <c r="HS63" i="14"/>
  <c r="EC63" i="14"/>
  <c r="EE63" i="14" s="1"/>
  <c r="HF99" i="14" l="1"/>
  <c r="HG99" i="14"/>
  <c r="GK97" i="14"/>
  <c r="GL97" i="14"/>
  <c r="FP98" i="14"/>
  <c r="FQ98" i="14"/>
  <c r="EU98" i="14"/>
  <c r="EV98" i="14"/>
  <c r="DE98" i="14"/>
  <c r="DF98" i="14"/>
  <c r="DZ98" i="14"/>
  <c r="EA98" i="14"/>
  <c r="HW63" i="14"/>
  <c r="HI67" i="14"/>
  <c r="HK67" i="14" s="1"/>
  <c r="IM67" i="14" s="1"/>
  <c r="II64" i="14"/>
  <c r="GN65" i="14"/>
  <c r="GP65" i="14" s="1"/>
  <c r="II65" i="14" s="1"/>
  <c r="DH64" i="14"/>
  <c r="DJ64" i="14" s="1"/>
  <c r="HS64" i="14" s="1"/>
  <c r="FS68" i="14"/>
  <c r="FU68" i="14" s="1"/>
  <c r="EX68" i="14"/>
  <c r="EZ68" i="14" s="1"/>
  <c r="HF100" i="14" l="1"/>
  <c r="HG100" i="14"/>
  <c r="GK98" i="14"/>
  <c r="GL98" i="14"/>
  <c r="FP99" i="14"/>
  <c r="FQ99" i="14"/>
  <c r="EU99" i="14"/>
  <c r="EV99" i="14"/>
  <c r="DE99" i="14"/>
  <c r="DF99" i="14"/>
  <c r="DZ99" i="14"/>
  <c r="EA99" i="14"/>
  <c r="IE68" i="14"/>
  <c r="IA68" i="14"/>
  <c r="EC64" i="14"/>
  <c r="EE64" i="14" s="1"/>
  <c r="GN66" i="14"/>
  <c r="GP66" i="14" s="1"/>
  <c r="II66" i="14" s="1"/>
  <c r="HI68" i="14"/>
  <c r="HK68" i="14" s="1"/>
  <c r="IM68" i="14" s="1"/>
  <c r="HF101" i="14" l="1"/>
  <c r="HG101" i="14"/>
  <c r="GK99" i="14"/>
  <c r="GL99" i="14"/>
  <c r="FP100" i="14"/>
  <c r="FQ100" i="14"/>
  <c r="EU100" i="14"/>
  <c r="EV100" i="14"/>
  <c r="DE100" i="14"/>
  <c r="DF100" i="14"/>
  <c r="DZ100" i="14"/>
  <c r="EA100" i="14"/>
  <c r="HW64" i="14"/>
  <c r="DH65" i="14"/>
  <c r="DJ65" i="14" s="1"/>
  <c r="FS69" i="14"/>
  <c r="FU69" i="14" s="1"/>
  <c r="IE69" i="14" s="1"/>
  <c r="EX69" i="14"/>
  <c r="EZ69" i="14" s="1"/>
  <c r="HF102" i="14" l="1"/>
  <c r="HG102" i="14"/>
  <c r="GK100" i="14"/>
  <c r="GL100" i="14"/>
  <c r="FP101" i="14"/>
  <c r="FQ101" i="14"/>
  <c r="EU101" i="14"/>
  <c r="EV101" i="14"/>
  <c r="DE101" i="14"/>
  <c r="DF101" i="14"/>
  <c r="DZ101" i="14"/>
  <c r="EA101" i="14"/>
  <c r="HS65" i="14"/>
  <c r="IA69" i="14"/>
  <c r="GN67" i="14"/>
  <c r="GP67" i="14" s="1"/>
  <c r="EC65" i="14"/>
  <c r="EE65" i="14" s="1"/>
  <c r="HI69" i="14"/>
  <c r="HK69" i="14" s="1"/>
  <c r="IM69" i="14" s="1"/>
  <c r="HF103" i="14" l="1"/>
  <c r="HG104" i="14" s="1"/>
  <c r="HG103" i="14"/>
  <c r="GK101" i="14"/>
  <c r="GL101" i="14"/>
  <c r="FP102" i="14"/>
  <c r="FQ102" i="14"/>
  <c r="EU102" i="14"/>
  <c r="EV102" i="14"/>
  <c r="DE102" i="14"/>
  <c r="DF102" i="14"/>
  <c r="DZ102" i="14"/>
  <c r="EA102" i="14"/>
  <c r="HW65" i="14"/>
  <c r="DH66" i="14"/>
  <c r="DJ66" i="14" s="1"/>
  <c r="FS70" i="14"/>
  <c r="FU70" i="14" s="1"/>
  <c r="II67" i="14"/>
  <c r="EX70" i="14"/>
  <c r="EZ70" i="14" s="1"/>
  <c r="GK102" i="14" l="1"/>
  <c r="GL102" i="14"/>
  <c r="FP103" i="14"/>
  <c r="FQ104" i="14" s="1"/>
  <c r="FQ103" i="14"/>
  <c r="EU103" i="14"/>
  <c r="EV104" i="14" s="1"/>
  <c r="EV103" i="14"/>
  <c r="DE103" i="14"/>
  <c r="DF104" i="14" s="1"/>
  <c r="DE104" i="14" s="1"/>
  <c r="DF103" i="14"/>
  <c r="DZ103" i="14"/>
  <c r="EA104" i="14" s="1"/>
  <c r="EA103" i="14"/>
  <c r="HS66" i="14"/>
  <c r="GN68" i="14"/>
  <c r="GP68" i="14" s="1"/>
  <c r="II68" i="14" s="1"/>
  <c r="IE70" i="14"/>
  <c r="IA70" i="14"/>
  <c r="EX71" i="14"/>
  <c r="EZ71" i="14" s="1"/>
  <c r="HI70" i="14"/>
  <c r="HK70" i="14" s="1"/>
  <c r="IM70" i="14" s="1"/>
  <c r="EC66" i="14"/>
  <c r="EE66" i="14" s="1"/>
  <c r="GK103" i="14" l="1"/>
  <c r="GL104" i="14" s="1"/>
  <c r="GK104" i="14" s="1"/>
  <c r="GL103" i="14"/>
  <c r="DF105" i="14"/>
  <c r="DE105" i="14" s="1"/>
  <c r="HW66" i="14"/>
  <c r="DH67" i="14"/>
  <c r="DJ67" i="14" s="1"/>
  <c r="HS67" i="14" s="1"/>
  <c r="FS71" i="14"/>
  <c r="FU71" i="14" s="1"/>
  <c r="IA71" i="14"/>
  <c r="EX72" i="14"/>
  <c r="EZ72" i="14" s="1"/>
  <c r="HI71" i="14"/>
  <c r="DF106" i="14" l="1"/>
  <c r="DE106" i="14" s="1"/>
  <c r="DH68" i="14"/>
  <c r="DJ68" i="14" s="1"/>
  <c r="HS68" i="14" s="1"/>
  <c r="GL105" i="14"/>
  <c r="GK105" i="14" s="1"/>
  <c r="GN69" i="14"/>
  <c r="GP69" i="14" s="1"/>
  <c r="II69" i="14" s="1"/>
  <c r="IE71" i="14"/>
  <c r="IA72" i="14"/>
  <c r="EX73" i="14"/>
  <c r="EZ73" i="14" s="1"/>
  <c r="IA73" i="14" s="1"/>
  <c r="EC67" i="14"/>
  <c r="EE67" i="14" s="1"/>
  <c r="HK71" i="14"/>
  <c r="IM71" i="14" s="1"/>
  <c r="DF107" i="14" l="1"/>
  <c r="DE107" i="14" s="1"/>
  <c r="HW67" i="14"/>
  <c r="GL106" i="14"/>
  <c r="GK106" i="14" s="1"/>
  <c r="FS72" i="14"/>
  <c r="FU72" i="14" s="1"/>
  <c r="GN70" i="14"/>
  <c r="GP70" i="14" s="1"/>
  <c r="EX74" i="14"/>
  <c r="EZ74" i="14" s="1"/>
  <c r="IA74" i="14" s="1"/>
  <c r="DH69" i="14"/>
  <c r="DJ69" i="14" s="1"/>
  <c r="HS69" i="14" s="1"/>
  <c r="EC68" i="14"/>
  <c r="DF108" i="14" l="1"/>
  <c r="DE108" i="14" s="1"/>
  <c r="GL107" i="14"/>
  <c r="GK107" i="14" s="1"/>
  <c r="IE72" i="14"/>
  <c r="GN71" i="14"/>
  <c r="GP71" i="14" s="1"/>
  <c r="II71" i="14" s="1"/>
  <c r="II70" i="14"/>
  <c r="EE68" i="14"/>
  <c r="HI72" i="14"/>
  <c r="HK72" i="14" s="1"/>
  <c r="IM72" i="14" s="1"/>
  <c r="DF109" i="14" l="1"/>
  <c r="DE109" i="14" s="1"/>
  <c r="HW68" i="14"/>
  <c r="GL108" i="14"/>
  <c r="GK108" i="14" s="1"/>
  <c r="FS73" i="14"/>
  <c r="FU73" i="14" s="1"/>
  <c r="EX75" i="14"/>
  <c r="EZ75" i="14" s="1"/>
  <c r="GN72" i="14"/>
  <c r="GP72" i="14" s="1"/>
  <c r="DH70" i="14"/>
  <c r="DJ70" i="14" s="1"/>
  <c r="EC69" i="14"/>
  <c r="DF110" i="14" l="1"/>
  <c r="DE110" i="14" s="1"/>
  <c r="DF111" i="14" s="1"/>
  <c r="GL109" i="14"/>
  <c r="GK109" i="14" s="1"/>
  <c r="IE73" i="14"/>
  <c r="II72" i="14"/>
  <c r="IA75" i="14"/>
  <c r="HS70" i="14"/>
  <c r="EE69" i="14"/>
  <c r="HI73" i="14"/>
  <c r="HK73" i="14" s="1"/>
  <c r="IM73" i="14" s="1"/>
  <c r="HW69" i="14" l="1"/>
  <c r="EC70" i="14"/>
  <c r="GL110" i="14"/>
  <c r="GK110" i="14" s="1"/>
  <c r="GN73" i="14"/>
  <c r="GP73" i="14" s="1"/>
  <c r="II73" i="14" s="1"/>
  <c r="DH71" i="14"/>
  <c r="DJ71" i="14" s="1"/>
  <c r="HS71" i="14" s="1"/>
  <c r="FS74" i="14"/>
  <c r="FU74" i="14" s="1"/>
  <c r="EX76" i="14"/>
  <c r="EZ76" i="14" s="1"/>
  <c r="EX77" i="14" s="1"/>
  <c r="EZ77" i="14" s="1"/>
  <c r="GL111" i="14" l="1"/>
  <c r="GK111" i="14" s="1"/>
  <c r="IE74" i="14"/>
  <c r="IA76" i="14"/>
  <c r="EX78" i="14"/>
  <c r="EZ78" i="14" s="1"/>
  <c r="IA78" i="14" s="1"/>
  <c r="IA77" i="14"/>
  <c r="HI74" i="14"/>
  <c r="HK74" i="14" s="1"/>
  <c r="GN74" i="14"/>
  <c r="GP74" i="14" s="1"/>
  <c r="EE70" i="14"/>
  <c r="HW70" i="14" l="1"/>
  <c r="GL112" i="14"/>
  <c r="GK112" i="14" s="1"/>
  <c r="DH72" i="14"/>
  <c r="DJ72" i="14" s="1"/>
  <c r="HS72" i="14" s="1"/>
  <c r="FS75" i="14"/>
  <c r="FU75" i="14" s="1"/>
  <c r="IE75" i="14" s="1"/>
  <c r="IM74" i="14"/>
  <c r="II74" i="14"/>
  <c r="GL113" i="14" l="1"/>
  <c r="GK113" i="14" s="1"/>
  <c r="HI75" i="14"/>
  <c r="HK75" i="14" s="1"/>
  <c r="IM75" i="14" s="1"/>
  <c r="DH73" i="14"/>
  <c r="DJ73" i="14" s="1"/>
  <c r="GN75" i="14"/>
  <c r="GP75" i="14" s="1"/>
  <c r="EX79" i="14"/>
  <c r="EZ79" i="14" s="1"/>
  <c r="EC71" i="14"/>
  <c r="EE71" i="14" s="1"/>
  <c r="HW71" i="14" l="1"/>
  <c r="GL114" i="14"/>
  <c r="GK114" i="14" s="1"/>
  <c r="FS76" i="14"/>
  <c r="FU76" i="14" s="1"/>
  <c r="IE76" i="14" s="1"/>
  <c r="HS73" i="14"/>
  <c r="GN76" i="14"/>
  <c r="GP76" i="14" s="1"/>
  <c r="II75" i="14"/>
  <c r="DH74" i="14"/>
  <c r="DJ74" i="14" s="1"/>
  <c r="HS74" i="14" s="1"/>
  <c r="IA79" i="14"/>
  <c r="GL115" i="14" l="1"/>
  <c r="GK115" i="14" s="1"/>
  <c r="HI76" i="14"/>
  <c r="HK76" i="14" s="1"/>
  <c r="IM76" i="14" s="1"/>
  <c r="FS77" i="14"/>
  <c r="FU77" i="14" s="1"/>
  <c r="IE77" i="14" s="1"/>
  <c r="II76" i="14"/>
  <c r="EX80" i="14"/>
  <c r="EZ80" i="14" s="1"/>
  <c r="IA80" i="14" s="1"/>
  <c r="GN77" i="14"/>
  <c r="GP77" i="14" s="1"/>
  <c r="EC72" i="14"/>
  <c r="EE72" i="14" s="1"/>
  <c r="HW72" i="14" l="1"/>
  <c r="GK116" i="14"/>
  <c r="GL116" i="14"/>
  <c r="DH75" i="14"/>
  <c r="DJ75" i="14" s="1"/>
  <c r="HS75" i="14" s="1"/>
  <c r="II77" i="14"/>
  <c r="GN78" i="14"/>
  <c r="GP78" i="14" s="1"/>
  <c r="II78" i="14" s="1"/>
  <c r="GK117" i="14" l="1"/>
  <c r="GL117" i="14"/>
  <c r="HI77" i="14"/>
  <c r="HK77" i="14" s="1"/>
  <c r="IM77" i="14" s="1"/>
  <c r="EX81" i="14"/>
  <c r="EZ81" i="14" s="1"/>
  <c r="IA81" i="14" s="1"/>
  <c r="FS78" i="14"/>
  <c r="FU78" i="14" s="1"/>
  <c r="DH76" i="14"/>
  <c r="DJ76" i="14" s="1"/>
  <c r="HS76" i="14" s="1"/>
  <c r="EC73" i="14"/>
  <c r="EE73" i="14" s="1"/>
  <c r="HW73" i="14" l="1"/>
  <c r="GK118" i="14"/>
  <c r="GL118" i="14"/>
  <c r="EX82" i="14"/>
  <c r="EZ82" i="14" s="1"/>
  <c r="IA82" i="14" s="1"/>
  <c r="GN79" i="14"/>
  <c r="GP79" i="14" s="1"/>
  <c r="IE78" i="14"/>
  <c r="GK119" i="14" l="1"/>
  <c r="GL119" i="14"/>
  <c r="HI78" i="14"/>
  <c r="HK78" i="14" s="1"/>
  <c r="II79" i="14"/>
  <c r="EX83" i="14"/>
  <c r="EZ83" i="14" s="1"/>
  <c r="IA83" i="14" s="1"/>
  <c r="FS79" i="14"/>
  <c r="FU79" i="14" s="1"/>
  <c r="DH77" i="14"/>
  <c r="DJ77" i="14" s="1"/>
  <c r="HS77" i="14" s="1"/>
  <c r="GN80" i="14"/>
  <c r="GP80" i="14" s="1"/>
  <c r="II80" i="14" s="1"/>
  <c r="EC74" i="14"/>
  <c r="EE74" i="14" s="1"/>
  <c r="GK120" i="14" l="1"/>
  <c r="GL120" i="14"/>
  <c r="IM78" i="14"/>
  <c r="EX84" i="14"/>
  <c r="EZ84" i="14" s="1"/>
  <c r="IA84" i="14" s="1"/>
  <c r="IE79" i="14"/>
  <c r="HI79" i="14"/>
  <c r="HK79" i="14" s="1"/>
  <c r="IM79" i="14" s="1"/>
  <c r="HW74" i="14"/>
  <c r="GK121" i="14" l="1"/>
  <c r="GL121" i="14"/>
  <c r="FS80" i="14"/>
  <c r="FU80" i="14" s="1"/>
  <c r="IE80" i="14" s="1"/>
  <c r="DH78" i="14"/>
  <c r="DJ78" i="14" s="1"/>
  <c r="HS78" i="14" s="1"/>
  <c r="GN81" i="14"/>
  <c r="GP81" i="14" s="1"/>
  <c r="EC75" i="14"/>
  <c r="EE75" i="14" s="1"/>
  <c r="EX85" i="14"/>
  <c r="EZ85" i="14" s="1"/>
  <c r="IA85" i="14" s="1"/>
  <c r="GK122" i="14" l="1"/>
  <c r="GL122" i="14"/>
  <c r="FS81" i="14"/>
  <c r="FU81" i="14" s="1"/>
  <c r="HI80" i="14"/>
  <c r="HK80" i="14" s="1"/>
  <c r="II81" i="14"/>
  <c r="HW75" i="14"/>
  <c r="GK123" i="14" l="1"/>
  <c r="GL123" i="14"/>
  <c r="DH79" i="14"/>
  <c r="DJ79" i="14" s="1"/>
  <c r="HS79" i="14" s="1"/>
  <c r="IM80" i="14"/>
  <c r="IE81" i="14"/>
  <c r="GN82" i="14"/>
  <c r="GP82" i="14" s="1"/>
  <c r="HI81" i="14"/>
  <c r="HK81" i="14" s="1"/>
  <c r="IM81" i="14" s="1"/>
  <c r="EC76" i="14"/>
  <c r="EE76" i="14" s="1"/>
  <c r="EX86" i="14"/>
  <c r="EZ86" i="14" s="1"/>
  <c r="IA86" i="14" s="1"/>
  <c r="GK124" i="14" l="1"/>
  <c r="GL124" i="14"/>
  <c r="FS82" i="14"/>
  <c r="FU82" i="14" s="1"/>
  <c r="II82" i="14"/>
  <c r="HW76" i="14"/>
  <c r="DH80" i="14"/>
  <c r="DJ80" i="14" s="1"/>
  <c r="GK125" i="14" l="1"/>
  <c r="GL125" i="14"/>
  <c r="HI82" i="14"/>
  <c r="HK82" i="14" s="1"/>
  <c r="IM82" i="14" s="1"/>
  <c r="IE82" i="14"/>
  <c r="GN83" i="14"/>
  <c r="GP83" i="14" s="1"/>
  <c r="EC77" i="14"/>
  <c r="EE77" i="14" s="1"/>
  <c r="HS80" i="14"/>
  <c r="EX87" i="14"/>
  <c r="EZ87" i="14" s="1"/>
  <c r="GK126" i="14" l="1"/>
  <c r="GL126" i="14"/>
  <c r="FS83" i="14"/>
  <c r="FU83" i="14" s="1"/>
  <c r="II83" i="14"/>
  <c r="DH81" i="14"/>
  <c r="DJ81" i="14" s="1"/>
  <c r="HS81" i="14" s="1"/>
  <c r="IA87" i="14"/>
  <c r="HW77" i="14"/>
  <c r="GK127" i="14" l="1"/>
  <c r="GL127" i="14"/>
  <c r="HI83" i="14"/>
  <c r="HK83" i="14" s="1"/>
  <c r="IM83" i="14" s="1"/>
  <c r="IE83" i="14"/>
  <c r="FS84" i="14"/>
  <c r="FU84" i="14" s="1"/>
  <c r="GN84" i="14"/>
  <c r="GP84" i="14" s="1"/>
  <c r="II84" i="14" s="1"/>
  <c r="DH82" i="14"/>
  <c r="DJ82" i="14" s="1"/>
  <c r="HS82" i="14" s="1"/>
  <c r="EX88" i="14"/>
  <c r="EZ88" i="14" s="1"/>
  <c r="IA88" i="14" s="1"/>
  <c r="EC78" i="14"/>
  <c r="EE78" i="14" s="1"/>
  <c r="GK128" i="14" l="1"/>
  <c r="GL128" i="14"/>
  <c r="IE84" i="14"/>
  <c r="DH83" i="14"/>
  <c r="DJ83" i="14" s="1"/>
  <c r="HS83" i="14" s="1"/>
  <c r="HW78" i="14"/>
  <c r="GK129" i="14" l="1"/>
  <c r="GL129" i="14"/>
  <c r="HI84" i="14"/>
  <c r="HK84" i="14" s="1"/>
  <c r="FS85" i="14"/>
  <c r="FU85" i="14" s="1"/>
  <c r="DH84" i="14"/>
  <c r="DJ84" i="14" s="1"/>
  <c r="HS84" i="14" s="1"/>
  <c r="GN85" i="14"/>
  <c r="GP85" i="14" s="1"/>
  <c r="EX89" i="14"/>
  <c r="EZ89" i="14" s="1"/>
  <c r="IA89" i="14" s="1"/>
  <c r="EC79" i="14"/>
  <c r="EE79" i="14" s="1"/>
  <c r="EC80" i="14" l="1"/>
  <c r="EE80" i="14" s="1"/>
  <c r="GK130" i="14"/>
  <c r="GL130" i="14"/>
  <c r="IM84" i="14"/>
  <c r="IE85" i="14"/>
  <c r="II85" i="14"/>
  <c r="DH85" i="14"/>
  <c r="DJ85" i="14" s="1"/>
  <c r="HS85" i="14" s="1"/>
  <c r="HW79" i="14"/>
  <c r="EX90" i="14"/>
  <c r="EZ90" i="14" s="1"/>
  <c r="IA90" i="14" s="1"/>
  <c r="HW80" i="14" l="1"/>
  <c r="GK131" i="14"/>
  <c r="GL131" i="14"/>
  <c r="FS86" i="14"/>
  <c r="FU86" i="14" s="1"/>
  <c r="HI85" i="14"/>
  <c r="HK85" i="14" s="1"/>
  <c r="GN86" i="14"/>
  <c r="GP86" i="14" s="1"/>
  <c r="EC81" i="14"/>
  <c r="EE81" i="14" s="1"/>
  <c r="GK132" i="14" l="1"/>
  <c r="GL132" i="14"/>
  <c r="FS87" i="14"/>
  <c r="FU87" i="14" s="1"/>
  <c r="IE86" i="14"/>
  <c r="IM85" i="14"/>
  <c r="GN87" i="14"/>
  <c r="GP87" i="14" s="1"/>
  <c r="II86" i="14"/>
  <c r="HW81" i="14"/>
  <c r="EC82" i="14"/>
  <c r="EE82" i="14" s="1"/>
  <c r="EX91" i="14"/>
  <c r="EZ91" i="14" s="1"/>
  <c r="DH86" i="14"/>
  <c r="DJ86" i="14" s="1"/>
  <c r="HS86" i="14" s="1"/>
  <c r="GK133" i="14" l="1"/>
  <c r="GL134" i="14" s="1"/>
  <c r="GL133" i="14"/>
  <c r="IE87" i="14"/>
  <c r="FS88" i="14"/>
  <c r="FU88" i="14" s="1"/>
  <c r="IE88" i="14" s="1"/>
  <c r="HI86" i="14"/>
  <c r="HK86" i="14" s="1"/>
  <c r="GN88" i="14"/>
  <c r="GP88" i="14" s="1"/>
  <c r="II88" i="14" s="1"/>
  <c r="II87" i="14"/>
  <c r="IA91" i="14"/>
  <c r="HW82" i="14"/>
  <c r="FS89" i="14" l="1"/>
  <c r="FU89" i="14" s="1"/>
  <c r="IE89" i="14" s="1"/>
  <c r="IM86" i="14"/>
  <c r="GN89" i="14"/>
  <c r="GP89" i="14" s="1"/>
  <c r="GN90" i="14" s="1"/>
  <c r="GP90" i="14" s="1"/>
  <c r="EX92" i="14"/>
  <c r="EZ92" i="14" s="1"/>
  <c r="EC83" i="14"/>
  <c r="EE83" i="14" s="1"/>
  <c r="DH87" i="14"/>
  <c r="DJ87" i="14" s="1"/>
  <c r="HS87" i="14" s="1"/>
  <c r="II89" i="14" l="1"/>
  <c r="HI87" i="14"/>
  <c r="HK87" i="14" s="1"/>
  <c r="IA92" i="14"/>
  <c r="II90" i="14"/>
  <c r="HW83" i="14"/>
  <c r="EX93" i="14"/>
  <c r="EZ93" i="14" s="1"/>
  <c r="EC84" i="14"/>
  <c r="EE84" i="14" s="1"/>
  <c r="HW84" i="14" l="1"/>
  <c r="FS90" i="14"/>
  <c r="FU90" i="14" s="1"/>
  <c r="IE90" i="14" s="1"/>
  <c r="IM87" i="14"/>
  <c r="GN91" i="14"/>
  <c r="GP91" i="14" s="1"/>
  <c r="IA93" i="14"/>
  <c r="DH88" i="14"/>
  <c r="DJ88" i="14" s="1"/>
  <c r="HS88" i="14" s="1"/>
  <c r="HI88" i="14" l="1"/>
  <c r="HK88" i="14" s="1"/>
  <c r="FS91" i="14"/>
  <c r="FU91" i="14" s="1"/>
  <c r="IE91" i="14" s="1"/>
  <c r="GN92" i="14"/>
  <c r="GP92" i="14" s="1"/>
  <c r="II91" i="14"/>
  <c r="EX94" i="14"/>
  <c r="EZ94" i="14" s="1"/>
  <c r="IA94" i="14" s="1"/>
  <c r="EC85" i="14"/>
  <c r="EE85" i="14" s="1"/>
  <c r="IM88" i="14" l="1"/>
  <c r="II92" i="14"/>
  <c r="GN93" i="14"/>
  <c r="GP93" i="14" s="1"/>
  <c r="EC86" i="14"/>
  <c r="EE86" i="14" s="1"/>
  <c r="HW85" i="14"/>
  <c r="DH89" i="14"/>
  <c r="DJ89" i="14" s="1"/>
  <c r="HS89" i="14" s="1"/>
  <c r="HI89" i="14" l="1"/>
  <c r="HK89" i="14" s="1"/>
  <c r="FS92" i="14"/>
  <c r="FU92" i="14" s="1"/>
  <c r="EX95" i="14"/>
  <c r="EZ95" i="14" s="1"/>
  <c r="IA95" i="14" s="1"/>
  <c r="II93" i="14"/>
  <c r="HW86" i="14"/>
  <c r="FS93" i="14" l="1"/>
  <c r="FU93" i="14" s="1"/>
  <c r="IM89" i="14"/>
  <c r="IE92" i="14"/>
  <c r="GN94" i="14"/>
  <c r="GP94" i="14" s="1"/>
  <c r="EC87" i="14"/>
  <c r="EE87" i="14" s="1"/>
  <c r="DH90" i="14"/>
  <c r="DJ90" i="14" s="1"/>
  <c r="HS90" i="14" s="1"/>
  <c r="IE93" i="14" l="1"/>
  <c r="FS94" i="14"/>
  <c r="FU94" i="14" s="1"/>
  <c r="HI90" i="14"/>
  <c r="HK90" i="14" s="1"/>
  <c r="II94" i="14"/>
  <c r="GN95" i="14"/>
  <c r="GP95" i="14" s="1"/>
  <c r="II95" i="14" s="1"/>
  <c r="EX96" i="14"/>
  <c r="EZ96" i="14" s="1"/>
  <c r="HW87" i="14"/>
  <c r="IE94" i="14" l="1"/>
  <c r="IM90" i="14"/>
  <c r="IA96" i="14"/>
  <c r="FS95" i="14"/>
  <c r="FU95" i="14" s="1"/>
  <c r="EC88" i="14"/>
  <c r="EE88" i="14" s="1"/>
  <c r="DH91" i="14"/>
  <c r="DJ91" i="14" s="1"/>
  <c r="HS91" i="14" s="1"/>
  <c r="HW88" i="14" l="1"/>
  <c r="HI91" i="14"/>
  <c r="HK91" i="14" s="1"/>
  <c r="IM91" i="14" s="1"/>
  <c r="GN96" i="14"/>
  <c r="GP96" i="14" s="1"/>
  <c r="EX97" i="14"/>
  <c r="EZ97" i="14" s="1"/>
  <c r="IA97" i="14" s="1"/>
  <c r="IE95" i="14"/>
  <c r="FS96" i="14"/>
  <c r="FU96" i="14" s="1"/>
  <c r="II96" i="14" l="1"/>
  <c r="EC89" i="14"/>
  <c r="EE89" i="14" s="1"/>
  <c r="IE96" i="14"/>
  <c r="FS97" i="14"/>
  <c r="FU97" i="14" s="1"/>
  <c r="DH92" i="14"/>
  <c r="DJ92" i="14" s="1"/>
  <c r="HS92" i="14" s="1"/>
  <c r="HW89" i="14" l="1"/>
  <c r="HI92" i="14"/>
  <c r="HK92" i="14" s="1"/>
  <c r="IM92" i="14" s="1"/>
  <c r="EX98" i="14"/>
  <c r="EZ98" i="14" s="1"/>
  <c r="IA98" i="14" s="1"/>
  <c r="GN97" i="14"/>
  <c r="GP97" i="14" s="1"/>
  <c r="IE97" i="14"/>
  <c r="FS98" i="14"/>
  <c r="FU98" i="14" s="1"/>
  <c r="HI93" i="14" l="1"/>
  <c r="HK93" i="14" s="1"/>
  <c r="EC90" i="14"/>
  <c r="EE90" i="14" s="1"/>
  <c r="II97" i="14"/>
  <c r="EX99" i="14"/>
  <c r="EZ99" i="14" s="1"/>
  <c r="IE98" i="14"/>
  <c r="DH93" i="14"/>
  <c r="DJ93" i="14" s="1"/>
  <c r="HS93" i="14" s="1"/>
  <c r="HW90" i="14" l="1"/>
  <c r="GN98" i="14"/>
  <c r="GP98" i="14" s="1"/>
  <c r="IM93" i="14"/>
  <c r="IA99" i="14"/>
  <c r="FS99" i="14"/>
  <c r="FU99" i="14" s="1"/>
  <c r="IE99" i="14" s="1"/>
  <c r="EC91" i="14"/>
  <c r="EE91" i="14" s="1"/>
  <c r="GN99" i="14" l="1"/>
  <c r="GP99" i="14" s="1"/>
  <c r="II98" i="14"/>
  <c r="HI94" i="14"/>
  <c r="HK94" i="14" s="1"/>
  <c r="IM94" i="14" s="1"/>
  <c r="II99" i="14"/>
  <c r="FS100" i="14"/>
  <c r="FU100" i="14" s="1"/>
  <c r="IE100" i="14" s="1"/>
  <c r="EX100" i="14"/>
  <c r="EZ100" i="14" s="1"/>
  <c r="GN100" i="14"/>
  <c r="GP100" i="14" s="1"/>
  <c r="HW91" i="14"/>
  <c r="DH94" i="14"/>
  <c r="DJ94" i="14" s="1"/>
  <c r="HS94" i="14" s="1"/>
  <c r="FS101" i="14" l="1"/>
  <c r="FU101" i="14" s="1"/>
  <c r="IE101" i="14" s="1"/>
  <c r="IA100" i="14"/>
  <c r="II100" i="14"/>
  <c r="EC92" i="14"/>
  <c r="EE92" i="14" s="1"/>
  <c r="HI95" i="14" l="1"/>
  <c r="HK95" i="14" s="1"/>
  <c r="FS102" i="14"/>
  <c r="FU102" i="14" s="1"/>
  <c r="IE102" i="14" s="1"/>
  <c r="EX101" i="14"/>
  <c r="EZ101" i="14" s="1"/>
  <c r="IA101" i="14" s="1"/>
  <c r="GN101" i="14"/>
  <c r="GP101" i="14" s="1"/>
  <c r="HW92" i="14"/>
  <c r="DH95" i="14"/>
  <c r="DJ95" i="14" s="1"/>
  <c r="HS95" i="14" s="1"/>
  <c r="HI96" i="14" l="1"/>
  <c r="HK96" i="14" s="1"/>
  <c r="IM96" i="14" s="1"/>
  <c r="IM95" i="14"/>
  <c r="FS103" i="14"/>
  <c r="FU103" i="14" s="1"/>
  <c r="IE103" i="14" s="1"/>
  <c r="II101" i="14"/>
  <c r="GN102" i="14"/>
  <c r="GP102" i="14" s="1"/>
  <c r="II102" i="14" s="1"/>
  <c r="EC93" i="14"/>
  <c r="EE93" i="14" s="1"/>
  <c r="HW93" i="14" l="1"/>
  <c r="HI97" i="14"/>
  <c r="HK97" i="14" s="1"/>
  <c r="EX102" i="14"/>
  <c r="EZ102" i="14" s="1"/>
  <c r="DH96" i="14"/>
  <c r="DJ96" i="14" s="1"/>
  <c r="HS96" i="14" s="1"/>
  <c r="CM51" i="14"/>
  <c r="CK52" i="14"/>
  <c r="FS104" i="14" l="1"/>
  <c r="FU104" i="14" s="1"/>
  <c r="IE104" i="14" s="1"/>
  <c r="FP104" i="14"/>
  <c r="FQ105" i="14" s="1"/>
  <c r="IA102" i="14"/>
  <c r="IM97" i="14"/>
  <c r="EX103" i="14"/>
  <c r="EZ103" i="14" s="1"/>
  <c r="EC94" i="14"/>
  <c r="EE94" i="14" s="1"/>
  <c r="GN103" i="14"/>
  <c r="GP103" i="14" s="1"/>
  <c r="FS105" i="14" l="1"/>
  <c r="FU105" i="14" s="1"/>
  <c r="IE105" i="14" s="1"/>
  <c r="IA103" i="14"/>
  <c r="EU104" i="14"/>
  <c r="EV105" i="14" s="1"/>
  <c r="FP105" i="14"/>
  <c r="FQ106" i="14" s="1"/>
  <c r="EX104" i="14"/>
  <c r="EZ104" i="14" s="1"/>
  <c r="HI98" i="14"/>
  <c r="HK98" i="14" s="1"/>
  <c r="IM98" i="14" s="1"/>
  <c r="HW94" i="14"/>
  <c r="EC95" i="14"/>
  <c r="EE95" i="14" s="1"/>
  <c r="II103" i="14"/>
  <c r="DH97" i="14"/>
  <c r="DJ97" i="14" s="1"/>
  <c r="HS97" i="14" s="1"/>
  <c r="FS106" i="14" l="1"/>
  <c r="FU106" i="14" s="1"/>
  <c r="IE106" i="14" s="1"/>
  <c r="EC96" i="14"/>
  <c r="EE96" i="14" s="1"/>
  <c r="EX105" i="14"/>
  <c r="EZ105" i="14" s="1"/>
  <c r="IA105" i="14" s="1"/>
  <c r="IA104" i="14"/>
  <c r="FP106" i="14"/>
  <c r="FQ107" i="14" s="1"/>
  <c r="FS107" i="14" s="1"/>
  <c r="FU107" i="14" s="1"/>
  <c r="EU105" i="14"/>
  <c r="EV106" i="14" s="1"/>
  <c r="HW95" i="14"/>
  <c r="GN104" i="14"/>
  <c r="GP104" i="14" s="1"/>
  <c r="EX106" i="14" l="1"/>
  <c r="EZ106" i="14" s="1"/>
  <c r="IA106" i="14" s="1"/>
  <c r="EC97" i="14"/>
  <c r="EE97" i="14" s="1"/>
  <c r="HW96" i="14"/>
  <c r="IE107" i="14"/>
  <c r="EU106" i="14"/>
  <c r="EV107" i="14" s="1"/>
  <c r="EX107" i="14" s="1"/>
  <c r="EZ107" i="14" s="1"/>
  <c r="FP107" i="14"/>
  <c r="FQ108" i="14" s="1"/>
  <c r="FS108" i="14" s="1"/>
  <c r="FU108" i="14" s="1"/>
  <c r="IE108" i="14" s="1"/>
  <c r="HI99" i="14"/>
  <c r="HK99" i="14" s="1"/>
  <c r="II104" i="14"/>
  <c r="DH98" i="14"/>
  <c r="DJ98" i="14" s="1"/>
  <c r="HS98" i="14" s="1"/>
  <c r="EC98" i="14" l="1"/>
  <c r="EE98" i="14" s="1"/>
  <c r="HW98" i="14" s="1"/>
  <c r="HW97" i="14"/>
  <c r="FP108" i="14"/>
  <c r="FQ109" i="14" s="1"/>
  <c r="FS109" i="14" s="1"/>
  <c r="FU109" i="14" s="1"/>
  <c r="IE109" i="14" s="1"/>
  <c r="EU107" i="14"/>
  <c r="EV108" i="14" s="1"/>
  <c r="IM99" i="14"/>
  <c r="GN105" i="14"/>
  <c r="GP105" i="14" s="1"/>
  <c r="IA107" i="14"/>
  <c r="EC99" i="14" l="1"/>
  <c r="EE99" i="14" s="1"/>
  <c r="HW99" i="14" s="1"/>
  <c r="HI100" i="14"/>
  <c r="HK100" i="14" s="1"/>
  <c r="EU108" i="14"/>
  <c r="EV109" i="14" s="1"/>
  <c r="FP109" i="14"/>
  <c r="FQ110" i="14" s="1"/>
  <c r="FS110" i="14" s="1"/>
  <c r="FU110" i="14" s="1"/>
  <c r="IE110" i="14" s="1"/>
  <c r="II105" i="14"/>
  <c r="GN106" i="14"/>
  <c r="GP106" i="14" s="1"/>
  <c r="EX108" i="14"/>
  <c r="EZ108" i="14" s="1"/>
  <c r="DH99" i="14"/>
  <c r="DJ99" i="14" s="1"/>
  <c r="EC100" i="14" l="1"/>
  <c r="EE100" i="14" s="1"/>
  <c r="HW100" i="14" s="1"/>
  <c r="HI101" i="14"/>
  <c r="HK101" i="14" s="1"/>
  <c r="IM100" i="14"/>
  <c r="FP110" i="14"/>
  <c r="FQ111" i="14" s="1"/>
  <c r="II106" i="14"/>
  <c r="IA108" i="14"/>
  <c r="HS99" i="14"/>
  <c r="AB290" i="2"/>
  <c r="AA290" i="2"/>
  <c r="Z290" i="2"/>
  <c r="Y290" i="2"/>
  <c r="X290" i="2"/>
  <c r="W290" i="2"/>
  <c r="V290" i="2"/>
  <c r="U290" i="2"/>
  <c r="T290" i="2"/>
  <c r="S290" i="2"/>
  <c r="R290" i="2"/>
  <c r="Q290" i="2"/>
  <c r="P290" i="2"/>
  <c r="AB284" i="2"/>
  <c r="AA284" i="2"/>
  <c r="Z284" i="2"/>
  <c r="Y284" i="2"/>
  <c r="X284" i="2"/>
  <c r="W284" i="2"/>
  <c r="V284" i="2"/>
  <c r="U284" i="2"/>
  <c r="T284" i="2"/>
  <c r="S284" i="2"/>
  <c r="R284" i="2"/>
  <c r="Q284" i="2"/>
  <c r="P284" i="2"/>
  <c r="AB273" i="2"/>
  <c r="AA273" i="2"/>
  <c r="Z273" i="2"/>
  <c r="Y273" i="2"/>
  <c r="X273" i="2"/>
  <c r="W273" i="2"/>
  <c r="V273" i="2"/>
  <c r="U273" i="2"/>
  <c r="T273" i="2"/>
  <c r="S273" i="2"/>
  <c r="R273" i="2"/>
  <c r="Q273" i="2"/>
  <c r="P273" i="2"/>
  <c r="AB268" i="2"/>
  <c r="AA268" i="2"/>
  <c r="Z268" i="2"/>
  <c r="Y268" i="2"/>
  <c r="X268" i="2"/>
  <c r="W268" i="2"/>
  <c r="V268" i="2"/>
  <c r="U268" i="2"/>
  <c r="T268" i="2"/>
  <c r="S268" i="2"/>
  <c r="R268" i="2"/>
  <c r="Q268" i="2"/>
  <c r="P268" i="2"/>
  <c r="AB264" i="2"/>
  <c r="AA264" i="2"/>
  <c r="Z264" i="2"/>
  <c r="Y264" i="2"/>
  <c r="X264" i="2"/>
  <c r="W264" i="2"/>
  <c r="V264" i="2"/>
  <c r="U264" i="2"/>
  <c r="T264" i="2"/>
  <c r="S264" i="2"/>
  <c r="R264" i="2"/>
  <c r="Q264" i="2"/>
  <c r="P264" i="2"/>
  <c r="AB259" i="2"/>
  <c r="AA259" i="2"/>
  <c r="Z259" i="2"/>
  <c r="Y259" i="2"/>
  <c r="X259" i="2"/>
  <c r="W259" i="2"/>
  <c r="V259" i="2"/>
  <c r="U259" i="2"/>
  <c r="T259" i="2"/>
  <c r="S259" i="2"/>
  <c r="R259" i="2"/>
  <c r="Q259" i="2"/>
  <c r="P259" i="2"/>
  <c r="AB257" i="2"/>
  <c r="AA257" i="2"/>
  <c r="Z257" i="2"/>
  <c r="Y257" i="2"/>
  <c r="X257" i="2"/>
  <c r="W257" i="2"/>
  <c r="V257" i="2"/>
  <c r="U257" i="2"/>
  <c r="T257" i="2"/>
  <c r="S257" i="2"/>
  <c r="R257" i="2"/>
  <c r="Q257" i="2"/>
  <c r="P257" i="2"/>
  <c r="AB245" i="2"/>
  <c r="AA245" i="2"/>
  <c r="Z245" i="2"/>
  <c r="Y245" i="2"/>
  <c r="X245" i="2"/>
  <c r="W245" i="2"/>
  <c r="V245" i="2"/>
  <c r="U245" i="2"/>
  <c r="T245" i="2"/>
  <c r="S245" i="2"/>
  <c r="R245" i="2"/>
  <c r="Q245" i="2"/>
  <c r="P245" i="2"/>
  <c r="AB244" i="2"/>
  <c r="AA244" i="2"/>
  <c r="Z244" i="2"/>
  <c r="Y244" i="2"/>
  <c r="X244" i="2"/>
  <c r="W244" i="2"/>
  <c r="V244" i="2"/>
  <c r="U244" i="2"/>
  <c r="T244" i="2"/>
  <c r="S244" i="2"/>
  <c r="R244" i="2"/>
  <c r="Q244" i="2"/>
  <c r="P244" i="2"/>
  <c r="AB241" i="2"/>
  <c r="AA241" i="2"/>
  <c r="Z241" i="2"/>
  <c r="Y241" i="2"/>
  <c r="X241" i="2"/>
  <c r="W241" i="2"/>
  <c r="V241" i="2"/>
  <c r="U241" i="2"/>
  <c r="T241" i="2"/>
  <c r="S241" i="2"/>
  <c r="R241" i="2"/>
  <c r="Q241" i="2"/>
  <c r="P241" i="2"/>
  <c r="AB235" i="2"/>
  <c r="AA235" i="2"/>
  <c r="Z235" i="2"/>
  <c r="Y235" i="2"/>
  <c r="X235" i="2"/>
  <c r="W235" i="2"/>
  <c r="V235" i="2"/>
  <c r="U235" i="2"/>
  <c r="T235" i="2"/>
  <c r="S235" i="2"/>
  <c r="R235" i="2"/>
  <c r="Q235" i="2"/>
  <c r="P235" i="2"/>
  <c r="AB231" i="2"/>
  <c r="AA231" i="2"/>
  <c r="Z231" i="2"/>
  <c r="Y231" i="2"/>
  <c r="X231" i="2"/>
  <c r="W231" i="2"/>
  <c r="V231" i="2"/>
  <c r="U231" i="2"/>
  <c r="T231" i="2"/>
  <c r="S231" i="2"/>
  <c r="R231" i="2"/>
  <c r="Q231" i="2"/>
  <c r="P231" i="2"/>
  <c r="AB226" i="2"/>
  <c r="AA226" i="2"/>
  <c r="Z226" i="2"/>
  <c r="Y226" i="2"/>
  <c r="X226" i="2"/>
  <c r="W226" i="2"/>
  <c r="V226" i="2"/>
  <c r="U226" i="2"/>
  <c r="T226" i="2"/>
  <c r="S226" i="2"/>
  <c r="R226" i="2"/>
  <c r="Q226" i="2"/>
  <c r="P226" i="2"/>
  <c r="EC101" i="14" l="1"/>
  <c r="EE101" i="14" s="1"/>
  <c r="IM101" i="14"/>
  <c r="HI102" i="14"/>
  <c r="HK102" i="14" s="1"/>
  <c r="IM102" i="14" s="1"/>
  <c r="EU109" i="14"/>
  <c r="EV110" i="14" s="1"/>
  <c r="FP111" i="14"/>
  <c r="FQ112" i="14" s="1"/>
  <c r="FS111" i="14"/>
  <c r="FU111" i="14" s="1"/>
  <c r="GN107" i="14"/>
  <c r="GP107" i="14" s="1"/>
  <c r="EX109" i="14"/>
  <c r="EZ109" i="14" s="1"/>
  <c r="IA109" i="14" s="1"/>
  <c r="DH100" i="14"/>
  <c r="DJ100" i="14" s="1"/>
  <c r="HS100" i="14" s="1"/>
  <c r="EC102" i="14"/>
  <c r="EE102" i="14" s="1"/>
  <c r="HW101" i="14"/>
  <c r="HW102" i="14" l="1"/>
  <c r="HI103" i="14"/>
  <c r="HK103" i="14" s="1"/>
  <c r="IM103" i="14" s="1"/>
  <c r="FP112" i="14"/>
  <c r="FQ113" i="14" s="1"/>
  <c r="FS112" i="14"/>
  <c r="FU112" i="14" s="1"/>
  <c r="IE111" i="14"/>
  <c r="II107" i="14"/>
  <c r="EC103" i="14"/>
  <c r="EE103" i="14" s="1"/>
  <c r="HW103" i="14" l="1"/>
  <c r="HF104" i="14"/>
  <c r="HG105" i="14" s="1"/>
  <c r="DH101" i="14"/>
  <c r="DJ101" i="14" s="1"/>
  <c r="DH102" i="14" s="1"/>
  <c r="DJ102" i="14" s="1"/>
  <c r="HS102" i="14" s="1"/>
  <c r="EU110" i="14"/>
  <c r="EV111" i="14" s="1"/>
  <c r="FP113" i="14"/>
  <c r="FQ114" i="14" s="1"/>
  <c r="FS113" i="14"/>
  <c r="FU113" i="14" s="1"/>
  <c r="IE112" i="14"/>
  <c r="EX110" i="14"/>
  <c r="EZ110" i="14" s="1"/>
  <c r="GN108" i="14"/>
  <c r="GP108" i="14" s="1"/>
  <c r="II108" i="14" s="1"/>
  <c r="HI104" i="14"/>
  <c r="HK104" i="14" s="1"/>
  <c r="IM104" i="14" s="1"/>
  <c r="HS101" i="14" l="1"/>
  <c r="FP114" i="14"/>
  <c r="FQ115" i="14" s="1"/>
  <c r="EC104" i="14"/>
  <c r="EE104" i="14" s="1"/>
  <c r="DZ104" i="14"/>
  <c r="EA105" i="14" s="1"/>
  <c r="EU111" i="14"/>
  <c r="EV112" i="14" s="1"/>
  <c r="FS114" i="14"/>
  <c r="FU114" i="14" s="1"/>
  <c r="IE114" i="14" s="1"/>
  <c r="IE113" i="14"/>
  <c r="EX111" i="14"/>
  <c r="EZ111" i="14" s="1"/>
  <c r="IA110" i="14"/>
  <c r="DH103" i="14"/>
  <c r="DJ103" i="14" s="1"/>
  <c r="HS103" i="14" s="1"/>
  <c r="HW104" i="14" l="1"/>
  <c r="EC105" i="14"/>
  <c r="EE105" i="14" s="1"/>
  <c r="DZ105" i="14"/>
  <c r="EA106" i="14" s="1"/>
  <c r="HF105" i="14"/>
  <c r="HG106" i="14" s="1"/>
  <c r="EU112" i="14"/>
  <c r="EV113" i="14" s="1"/>
  <c r="FS115" i="14"/>
  <c r="FU115" i="14" s="1"/>
  <c r="IA111" i="14"/>
  <c r="GN109" i="14"/>
  <c r="GP109" i="14" s="1"/>
  <c r="II109" i="14" s="1"/>
  <c r="EX112" i="14"/>
  <c r="EZ112" i="14" s="1"/>
  <c r="IA112" i="14" s="1"/>
  <c r="DH104" i="14"/>
  <c r="DJ104" i="14" s="1"/>
  <c r="HS104" i="14" s="1"/>
  <c r="HI105" i="14"/>
  <c r="HK105" i="14" s="1"/>
  <c r="IM105" i="14" s="1"/>
  <c r="HW105" i="14" l="1"/>
  <c r="DZ106" i="14"/>
  <c r="EA107" i="14" s="1"/>
  <c r="EC106" i="14"/>
  <c r="EE106" i="14" s="1"/>
  <c r="FP115" i="14"/>
  <c r="FQ116" i="14" s="1"/>
  <c r="FS116" i="14" s="1"/>
  <c r="FU116" i="14" s="1"/>
  <c r="EU113" i="14"/>
  <c r="EV114" i="14" s="1"/>
  <c r="IE115" i="14"/>
  <c r="N178" i="14"/>
  <c r="N177" i="14"/>
  <c r="N176" i="14"/>
  <c r="N175" i="14"/>
  <c r="N174" i="14"/>
  <c r="N173" i="14"/>
  <c r="N172" i="14"/>
  <c r="N171" i="14"/>
  <c r="N170" i="14"/>
  <c r="N169" i="14"/>
  <c r="N168" i="14"/>
  <c r="N167" i="14"/>
  <c r="N166" i="14"/>
  <c r="N165" i="14"/>
  <c r="N164" i="14"/>
  <c r="N163" i="14"/>
  <c r="N162" i="14"/>
  <c r="N161" i="14"/>
  <c r="N160" i="14"/>
  <c r="N159" i="14"/>
  <c r="N158" i="14"/>
  <c r="N157" i="14"/>
  <c r="N156" i="14"/>
  <c r="N155" i="14"/>
  <c r="N154" i="14"/>
  <c r="N153" i="14"/>
  <c r="N152" i="14"/>
  <c r="N151" i="14"/>
  <c r="N150" i="14"/>
  <c r="N149" i="14"/>
  <c r="N148" i="14"/>
  <c r="N147" i="14"/>
  <c r="N146" i="14"/>
  <c r="N145" i="14"/>
  <c r="N144" i="14"/>
  <c r="N143" i="14"/>
  <c r="N142" i="14"/>
  <c r="N141" i="14"/>
  <c r="N140" i="14"/>
  <c r="N139" i="14"/>
  <c r="N138" i="14"/>
  <c r="N137" i="14"/>
  <c r="N136" i="14"/>
  <c r="N135" i="14"/>
  <c r="N134" i="14"/>
  <c r="N133" i="14"/>
  <c r="N132" i="14"/>
  <c r="N131" i="14"/>
  <c r="N130" i="14"/>
  <c r="N129" i="14"/>
  <c r="N128" i="14"/>
  <c r="N127" i="14"/>
  <c r="N126" i="14"/>
  <c r="N125" i="14"/>
  <c r="N124" i="14"/>
  <c r="N123" i="14"/>
  <c r="N122" i="14"/>
  <c r="N121" i="14"/>
  <c r="N120" i="14"/>
  <c r="N119" i="14"/>
  <c r="N118" i="14"/>
  <c r="N117" i="14"/>
  <c r="N116" i="14"/>
  <c r="N115" i="14"/>
  <c r="N114" i="14"/>
  <c r="N113" i="14"/>
  <c r="N112" i="14"/>
  <c r="N111" i="14"/>
  <c r="N110" i="14"/>
  <c r="N109" i="14"/>
  <c r="N108" i="14"/>
  <c r="N107" i="14"/>
  <c r="N106" i="14"/>
  <c r="N105" i="14"/>
  <c r="N104" i="14"/>
  <c r="N103" i="14"/>
  <c r="N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HW106" i="14" l="1"/>
  <c r="DZ107" i="14"/>
  <c r="EA108" i="14" s="1"/>
  <c r="FP116" i="14"/>
  <c r="FQ117" i="14" s="1"/>
  <c r="FS117" i="14" s="1"/>
  <c r="FU117" i="14" s="1"/>
  <c r="HF106" i="14"/>
  <c r="HG107" i="14" s="1"/>
  <c r="GN110" i="14"/>
  <c r="GP110" i="14" s="1"/>
  <c r="II110" i="14" s="1"/>
  <c r="IE116" i="14"/>
  <c r="EX113" i="14"/>
  <c r="EZ113" i="14" s="1"/>
  <c r="EC107" i="14"/>
  <c r="EE107" i="14" s="1"/>
  <c r="DH105" i="14"/>
  <c r="DJ105" i="14" s="1"/>
  <c r="HS105" i="14" s="1"/>
  <c r="HI106" i="14"/>
  <c r="HK106" i="14" s="1"/>
  <c r="IM106" i="14" s="1"/>
  <c r="FP117" i="14" l="1"/>
  <c r="FQ118" i="14" s="1"/>
  <c r="FS118" i="14" s="1"/>
  <c r="FU118" i="14" s="1"/>
  <c r="IE117" i="14"/>
  <c r="IA113" i="14"/>
  <c r="HW107" i="14"/>
  <c r="DH106" i="14"/>
  <c r="DJ106" i="14" s="1"/>
  <c r="HS106" i="14" s="1"/>
  <c r="HF107" i="14" l="1"/>
  <c r="HG108" i="14" s="1"/>
  <c r="EX114" i="14"/>
  <c r="EZ114" i="14" s="1"/>
  <c r="EU114" i="14"/>
  <c r="EV115" i="14" s="1"/>
  <c r="FP118" i="14"/>
  <c r="FQ119" i="14" s="1"/>
  <c r="FS119" i="14" s="1"/>
  <c r="FU119" i="14" s="1"/>
  <c r="DZ108" i="14"/>
  <c r="EA109" i="14" s="1"/>
  <c r="GN111" i="14"/>
  <c r="GP111" i="14" s="1"/>
  <c r="EC108" i="14"/>
  <c r="EE108" i="14" s="1"/>
  <c r="IE118" i="14"/>
  <c r="HI107" i="14"/>
  <c r="HK107" i="14" s="1"/>
  <c r="DH107" i="14"/>
  <c r="DJ107" i="14" s="1"/>
  <c r="HS107" i="14" s="1"/>
  <c r="FL233" i="14"/>
  <c r="HW108" i="14" l="1"/>
  <c r="EX115" i="14"/>
  <c r="EZ115" i="14" s="1"/>
  <c r="IA115" i="14" s="1"/>
  <c r="IA114" i="14"/>
  <c r="EU115" i="14"/>
  <c r="EV116" i="14" s="1"/>
  <c r="EX116" i="14" s="1"/>
  <c r="EZ116" i="14" s="1"/>
  <c r="IA116" i="14" s="1"/>
  <c r="FP119" i="14"/>
  <c r="FQ120" i="14" s="1"/>
  <c r="II111" i="14"/>
  <c r="IE119" i="14"/>
  <c r="IM107" i="14"/>
  <c r="FJ233" i="14"/>
  <c r="HF108" i="14" l="1"/>
  <c r="HG109" i="14" s="1"/>
  <c r="DZ109" i="14"/>
  <c r="EA110" i="14" s="1"/>
  <c r="FP120" i="14"/>
  <c r="FQ121" i="14" s="1"/>
  <c r="EU116" i="14"/>
  <c r="EV117" i="14" s="1"/>
  <c r="GN112" i="14"/>
  <c r="GP112" i="14" s="1"/>
  <c r="EC109" i="14"/>
  <c r="EE109" i="14" s="1"/>
  <c r="FS120" i="14"/>
  <c r="FU120" i="14" s="1"/>
  <c r="HI108" i="14"/>
  <c r="HK108" i="14" s="1"/>
  <c r="IM108" i="14" s="1"/>
  <c r="DH108" i="14"/>
  <c r="DJ108" i="14" s="1"/>
  <c r="HS108" i="14" s="1"/>
  <c r="HW109" i="14" l="1"/>
  <c r="FP121" i="14"/>
  <c r="FQ122" i="14" s="1"/>
  <c r="EU117" i="14"/>
  <c r="EV118" i="14" s="1"/>
  <c r="II112" i="14"/>
  <c r="EC110" i="14"/>
  <c r="EE110" i="14" s="1"/>
  <c r="EX117" i="14"/>
  <c r="EZ117" i="14" s="1"/>
  <c r="IE120" i="14"/>
  <c r="FS121" i="14"/>
  <c r="FU121" i="14" s="1"/>
  <c r="HF109" i="14" l="1"/>
  <c r="HG110" i="14" s="1"/>
  <c r="DZ110" i="14"/>
  <c r="EU118" i="14"/>
  <c r="EV119" i="14" s="1"/>
  <c r="GN113" i="14"/>
  <c r="GP113" i="14" s="1"/>
  <c r="HW110" i="14"/>
  <c r="IA117" i="14"/>
  <c r="EX118" i="14"/>
  <c r="EZ118" i="14" s="1"/>
  <c r="IA118" i="14" s="1"/>
  <c r="HI109" i="14"/>
  <c r="HK109" i="14" s="1"/>
  <c r="IM109" i="14" s="1"/>
  <c r="IE121" i="14"/>
  <c r="FP122" i="14"/>
  <c r="FQ123" i="14" s="1"/>
  <c r="DH109" i="14"/>
  <c r="DJ109" i="14" s="1"/>
  <c r="HS109" i="14" s="1"/>
  <c r="EA111" i="14" l="1"/>
  <c r="EC111" i="14" s="1"/>
  <c r="EE111" i="14" s="1"/>
  <c r="HW111" i="14" s="1"/>
  <c r="II113" i="14"/>
  <c r="FS122" i="14"/>
  <c r="FU122" i="14" s="1"/>
  <c r="DZ111" i="14" l="1"/>
  <c r="EA112" i="14" s="1"/>
  <c r="EC112" i="14" s="1"/>
  <c r="EE112" i="14" s="1"/>
  <c r="HW112" i="14" s="1"/>
  <c r="HF110" i="14"/>
  <c r="HG111" i="14" s="1"/>
  <c r="EU119" i="14"/>
  <c r="EV120" i="14" s="1"/>
  <c r="GN114" i="14"/>
  <c r="GP114" i="14" s="1"/>
  <c r="HI110" i="14"/>
  <c r="HK110" i="14" s="1"/>
  <c r="IM110" i="14" s="1"/>
  <c r="EX119" i="14"/>
  <c r="EZ119" i="14" s="1"/>
  <c r="IA119" i="14" s="1"/>
  <c r="IE122" i="14"/>
  <c r="DH110" i="14"/>
  <c r="DJ110" i="14" s="1"/>
  <c r="HS110" i="14" s="1"/>
  <c r="CF183" i="14"/>
  <c r="CF180" i="14"/>
  <c r="CF170" i="14"/>
  <c r="CF175" i="14"/>
  <c r="CF165" i="14"/>
  <c r="CF177" i="14"/>
  <c r="CF172" i="14"/>
  <c r="CF178" i="14"/>
  <c r="CF182" i="14"/>
  <c r="CF173" i="14"/>
  <c r="CF171" i="14"/>
  <c r="CF176" i="14"/>
  <c r="CF179" i="14"/>
  <c r="CF186" i="14"/>
  <c r="CF184" i="14"/>
  <c r="CF181" i="14"/>
  <c r="CF185" i="14"/>
  <c r="CF166" i="14"/>
  <c r="CF169" i="14"/>
  <c r="CF174" i="14"/>
  <c r="DZ112" i="14" l="1"/>
  <c r="EA113" i="14" s="1"/>
  <c r="EC113" i="14" s="1"/>
  <c r="EE113" i="14" s="1"/>
  <c r="HW113" i="14" s="1"/>
  <c r="FP123" i="14"/>
  <c r="FQ124" i="14" s="1"/>
  <c r="II114" i="14"/>
  <c r="GN115" i="14"/>
  <c r="GP115" i="14" s="1"/>
  <c r="II115" i="14" s="1"/>
  <c r="FS123" i="14"/>
  <c r="FU123" i="14" s="1"/>
  <c r="IE123" i="14" s="1"/>
  <c r="DE111" i="14"/>
  <c r="DF112" i="14" s="1"/>
  <c r="CK53" i="14"/>
  <c r="DZ113" i="14" l="1"/>
  <c r="EA114" i="14" s="1"/>
  <c r="HF111" i="14"/>
  <c r="HG112" i="14" s="1"/>
  <c r="EU120" i="14"/>
  <c r="EV121" i="14" s="1"/>
  <c r="EX120" i="14"/>
  <c r="EZ120" i="14" s="1"/>
  <c r="IA120" i="14" s="1"/>
  <c r="HI111" i="14"/>
  <c r="HK111" i="14" s="1"/>
  <c r="FP124" i="14"/>
  <c r="FQ125" i="14" s="1"/>
  <c r="DH111" i="14"/>
  <c r="DJ111" i="14" s="1"/>
  <c r="CO51" i="14"/>
  <c r="CK55" i="14" l="1"/>
  <c r="CK54" i="14"/>
  <c r="DZ114" i="14"/>
  <c r="EA115" i="14" s="1"/>
  <c r="EC114" i="14"/>
  <c r="EE114" i="14" s="1"/>
  <c r="HW114" i="14" s="1"/>
  <c r="HO51" i="14"/>
  <c r="HF112" i="14"/>
  <c r="HG113" i="14" s="1"/>
  <c r="GN116" i="14"/>
  <c r="GP116" i="14" s="1"/>
  <c r="II116" i="14" s="1"/>
  <c r="IM111" i="14"/>
  <c r="HI112" i="14"/>
  <c r="HK112" i="14" s="1"/>
  <c r="IM112" i="14" s="1"/>
  <c r="FS124" i="14"/>
  <c r="FU124" i="14" s="1"/>
  <c r="HS111" i="14"/>
  <c r="CM52" i="14"/>
  <c r="CK56" i="14" l="1"/>
  <c r="EC115" i="14"/>
  <c r="EE115" i="14" s="1"/>
  <c r="HW115" i="14" s="1"/>
  <c r="DZ115" i="14"/>
  <c r="EA116" i="14" s="1"/>
  <c r="EC116" i="14" s="1"/>
  <c r="EE116" i="14" s="1"/>
  <c r="HW116" i="14" s="1"/>
  <c r="DE112" i="14"/>
  <c r="DF113" i="14" s="1"/>
  <c r="EU121" i="14"/>
  <c r="EV122" i="14" s="1"/>
  <c r="EX121" i="14"/>
  <c r="EZ121" i="14" s="1"/>
  <c r="IA121" i="14" s="1"/>
  <c r="IE124" i="14"/>
  <c r="DH112" i="14"/>
  <c r="DJ112" i="14" s="1"/>
  <c r="HS112" i="14" s="1"/>
  <c r="CK57" i="14"/>
  <c r="DZ116" i="14" l="1"/>
  <c r="EA117" i="14" s="1"/>
  <c r="EC117" i="14" s="1"/>
  <c r="EE117" i="14" s="1"/>
  <c r="HF113" i="14"/>
  <c r="HG114" i="14" s="1"/>
  <c r="FP125" i="14"/>
  <c r="FQ126" i="14" s="1"/>
  <c r="GN117" i="14"/>
  <c r="GP117" i="14" s="1"/>
  <c r="HI113" i="14"/>
  <c r="HK113" i="14" s="1"/>
  <c r="FS125" i="14"/>
  <c r="FU125" i="14" s="1"/>
  <c r="IE125" i="14" s="1"/>
  <c r="CO52" i="14"/>
  <c r="CK58" i="14"/>
  <c r="DZ117" i="14" l="1"/>
  <c r="EA118" i="14" s="1"/>
  <c r="EC118" i="14" s="1"/>
  <c r="EE118" i="14" s="1"/>
  <c r="HO52" i="14"/>
  <c r="HW117" i="14"/>
  <c r="IM113" i="14"/>
  <c r="DE113" i="14"/>
  <c r="DF114" i="14" s="1"/>
  <c r="EU122" i="14"/>
  <c r="EV123" i="14" s="1"/>
  <c r="EX122" i="14"/>
  <c r="EZ122" i="14" s="1"/>
  <c r="IA122" i="14" s="1"/>
  <c r="II117" i="14"/>
  <c r="DH113" i="14"/>
  <c r="DJ113" i="14" s="1"/>
  <c r="HS113" i="14" s="1"/>
  <c r="CM53" i="14"/>
  <c r="CK59" i="14"/>
  <c r="DZ118" i="14" l="1"/>
  <c r="EA119" i="14" s="1"/>
  <c r="EC119" i="14" s="1"/>
  <c r="EE119" i="14" s="1"/>
  <c r="HW118" i="14"/>
  <c r="FP126" i="14"/>
  <c r="FQ127" i="14" s="1"/>
  <c r="EU123" i="14"/>
  <c r="EV124" i="14" s="1"/>
  <c r="HF114" i="14"/>
  <c r="HG115" i="14" s="1"/>
  <c r="GN118" i="14"/>
  <c r="GP118" i="14" s="1"/>
  <c r="HI114" i="14"/>
  <c r="HK114" i="14" s="1"/>
  <c r="IM114" i="14" s="1"/>
  <c r="FS126" i="14"/>
  <c r="FU126" i="14" s="1"/>
  <c r="IE126" i="14" s="1"/>
  <c r="EX123" i="14"/>
  <c r="EZ123" i="14" s="1"/>
  <c r="IA123" i="14" s="1"/>
  <c r="CO53" i="14"/>
  <c r="CK60" i="14"/>
  <c r="DZ119" i="14" l="1"/>
  <c r="EA120" i="14" s="1"/>
  <c r="HO53" i="14"/>
  <c r="FP127" i="14"/>
  <c r="FQ128" i="14" s="1"/>
  <c r="DE114" i="14"/>
  <c r="DF115" i="14" s="1"/>
  <c r="II118" i="14"/>
  <c r="DH114" i="14"/>
  <c r="DJ114" i="14" s="1"/>
  <c r="HS114" i="14" s="1"/>
  <c r="FS127" i="14"/>
  <c r="FU127" i="14" s="1"/>
  <c r="HW119" i="14"/>
  <c r="CM54" i="14"/>
  <c r="CK61" i="14"/>
  <c r="EU124" i="14" l="1"/>
  <c r="EV125" i="14" s="1"/>
  <c r="DZ120" i="14"/>
  <c r="EA121" i="14" s="1"/>
  <c r="HF115" i="14"/>
  <c r="HG116" i="14" s="1"/>
  <c r="FP128" i="14"/>
  <c r="FQ129" i="14" s="1"/>
  <c r="GN119" i="14"/>
  <c r="GP119" i="14" s="1"/>
  <c r="HI115" i="14"/>
  <c r="HK115" i="14" s="1"/>
  <c r="IM115" i="14" s="1"/>
  <c r="EX124" i="14"/>
  <c r="EZ124" i="14" s="1"/>
  <c r="IE127" i="14"/>
  <c r="FS128" i="14"/>
  <c r="FU128" i="14" s="1"/>
  <c r="EC120" i="14"/>
  <c r="EE120" i="14" s="1"/>
  <c r="CO54" i="14"/>
  <c r="CK62" i="14"/>
  <c r="HO54" i="14" l="1"/>
  <c r="DZ121" i="14"/>
  <c r="EA122" i="14" s="1"/>
  <c r="FP129" i="14"/>
  <c r="FQ130" i="14" s="1"/>
  <c r="DE115" i="14"/>
  <c r="DF116" i="14" s="1"/>
  <c r="EU125" i="14"/>
  <c r="EV126" i="14" s="1"/>
  <c r="II119" i="14"/>
  <c r="GN120" i="14"/>
  <c r="GP120" i="14" s="1"/>
  <c r="GN121" i="14" s="1"/>
  <c r="GP121" i="14" s="1"/>
  <c r="II121" i="14" s="1"/>
  <c r="EX125" i="14"/>
  <c r="EZ125" i="14" s="1"/>
  <c r="IA124" i="14"/>
  <c r="DH115" i="14"/>
  <c r="DJ115" i="14" s="1"/>
  <c r="HS115" i="14" s="1"/>
  <c r="IE128" i="14"/>
  <c r="FS129" i="14"/>
  <c r="FU129" i="14" s="1"/>
  <c r="HW120" i="14"/>
  <c r="EC121" i="14"/>
  <c r="EE121" i="14" s="1"/>
  <c r="CM55" i="14"/>
  <c r="CK63" i="14"/>
  <c r="HW121" i="14" l="1"/>
  <c r="EU126" i="14"/>
  <c r="EV127" i="14" s="1"/>
  <c r="FP130" i="14"/>
  <c r="FQ131" i="14" s="1"/>
  <c r="HF116" i="14"/>
  <c r="HG117" i="14" s="1"/>
  <c r="DE116" i="14"/>
  <c r="DF117" i="14" s="1"/>
  <c r="GN122" i="14"/>
  <c r="GP122" i="14" s="1"/>
  <c r="II120" i="14"/>
  <c r="HI116" i="14"/>
  <c r="HK116" i="14" s="1"/>
  <c r="IM116" i="14" s="1"/>
  <c r="IA125" i="14"/>
  <c r="EX126" i="14"/>
  <c r="EZ126" i="14" s="1"/>
  <c r="IE129" i="14"/>
  <c r="FS130" i="14"/>
  <c r="FU130" i="14" s="1"/>
  <c r="CK64" i="14"/>
  <c r="N223" i="2"/>
  <c r="M223" i="2"/>
  <c r="L223" i="2"/>
  <c r="K223" i="2"/>
  <c r="J223" i="2"/>
  <c r="I223" i="2"/>
  <c r="H223" i="2"/>
  <c r="G223" i="2"/>
  <c r="F223" i="2"/>
  <c r="E223" i="2"/>
  <c r="D223" i="2"/>
  <c r="AB216" i="2"/>
  <c r="AA216" i="2"/>
  <c r="Z216" i="2"/>
  <c r="Y216" i="2"/>
  <c r="X216" i="2"/>
  <c r="W216" i="2"/>
  <c r="V216" i="2"/>
  <c r="U216" i="2"/>
  <c r="T216" i="2"/>
  <c r="S216" i="2"/>
  <c r="R216" i="2"/>
  <c r="Q216" i="2"/>
  <c r="P216" i="2"/>
  <c r="AB214" i="2"/>
  <c r="AA214" i="2"/>
  <c r="Z214" i="2"/>
  <c r="Y214" i="2"/>
  <c r="X214" i="2"/>
  <c r="W214" i="2"/>
  <c r="V214" i="2"/>
  <c r="U214" i="2"/>
  <c r="T214" i="2"/>
  <c r="S214" i="2"/>
  <c r="R214" i="2"/>
  <c r="Q214" i="2"/>
  <c r="P214" i="2"/>
  <c r="AB209" i="2"/>
  <c r="AA209" i="2"/>
  <c r="Z209" i="2"/>
  <c r="Y209" i="2"/>
  <c r="X209" i="2"/>
  <c r="W209" i="2"/>
  <c r="V209" i="2"/>
  <c r="U209" i="2"/>
  <c r="T209" i="2"/>
  <c r="S209" i="2"/>
  <c r="R209" i="2"/>
  <c r="Q209" i="2"/>
  <c r="P209" i="2"/>
  <c r="AB205" i="2"/>
  <c r="AA205" i="2"/>
  <c r="Z205" i="2"/>
  <c r="Y205" i="2"/>
  <c r="X205" i="2"/>
  <c r="W205" i="2"/>
  <c r="V205" i="2"/>
  <c r="U205" i="2"/>
  <c r="T205" i="2"/>
  <c r="S205" i="2"/>
  <c r="R205" i="2"/>
  <c r="Q205" i="2"/>
  <c r="P205" i="2"/>
  <c r="AB200" i="2"/>
  <c r="AA200" i="2"/>
  <c r="Z200" i="2"/>
  <c r="Y200" i="2"/>
  <c r="X200" i="2"/>
  <c r="W200" i="2"/>
  <c r="V200" i="2"/>
  <c r="U200" i="2"/>
  <c r="T200" i="2"/>
  <c r="S200" i="2"/>
  <c r="R200" i="2"/>
  <c r="Q200" i="2"/>
  <c r="P200" i="2"/>
  <c r="AB198" i="2"/>
  <c r="AA198" i="2"/>
  <c r="Z198" i="2"/>
  <c r="Y198" i="2"/>
  <c r="X198" i="2"/>
  <c r="W198" i="2"/>
  <c r="V198" i="2"/>
  <c r="U198" i="2"/>
  <c r="T198" i="2"/>
  <c r="S198" i="2"/>
  <c r="R198" i="2"/>
  <c r="Q198" i="2"/>
  <c r="P198" i="2"/>
  <c r="AB194" i="2"/>
  <c r="AA194" i="2"/>
  <c r="Z194" i="2"/>
  <c r="Y194" i="2"/>
  <c r="X194" i="2"/>
  <c r="W194" i="2"/>
  <c r="V194" i="2"/>
  <c r="U194" i="2"/>
  <c r="T194" i="2"/>
  <c r="S194" i="2"/>
  <c r="R194" i="2"/>
  <c r="Q194" i="2"/>
  <c r="P194" i="2"/>
  <c r="AB191" i="2"/>
  <c r="AA191" i="2"/>
  <c r="Z191" i="2"/>
  <c r="Y191" i="2"/>
  <c r="X191" i="2"/>
  <c r="W191" i="2"/>
  <c r="V191" i="2"/>
  <c r="U191" i="2"/>
  <c r="T191" i="2"/>
  <c r="S191" i="2"/>
  <c r="R191" i="2"/>
  <c r="Q191" i="2"/>
  <c r="P191" i="2"/>
  <c r="AB186" i="2"/>
  <c r="AA186" i="2"/>
  <c r="Z186" i="2"/>
  <c r="Y186" i="2"/>
  <c r="X186" i="2"/>
  <c r="W186" i="2"/>
  <c r="V186" i="2"/>
  <c r="U186" i="2"/>
  <c r="T186" i="2"/>
  <c r="S186" i="2"/>
  <c r="R186" i="2"/>
  <c r="Q186" i="2"/>
  <c r="P186" i="2"/>
  <c r="AB182" i="2"/>
  <c r="AA182" i="2"/>
  <c r="Z182" i="2"/>
  <c r="Y182" i="2"/>
  <c r="X182" i="2"/>
  <c r="W182" i="2"/>
  <c r="V182" i="2"/>
  <c r="U182" i="2"/>
  <c r="T182" i="2"/>
  <c r="S182" i="2"/>
  <c r="R182" i="2"/>
  <c r="Q182" i="2"/>
  <c r="P182" i="2"/>
  <c r="AB179" i="2"/>
  <c r="AA179" i="2"/>
  <c r="Z179" i="2"/>
  <c r="Y179" i="2"/>
  <c r="X179" i="2"/>
  <c r="W179" i="2"/>
  <c r="V179" i="2"/>
  <c r="U179" i="2"/>
  <c r="T179" i="2"/>
  <c r="S179" i="2"/>
  <c r="R179" i="2"/>
  <c r="Q179" i="2"/>
  <c r="P179" i="2"/>
  <c r="R178" i="2"/>
  <c r="S178" i="2" s="1"/>
  <c r="T178" i="2" s="1"/>
  <c r="U178" i="2" s="1"/>
  <c r="V178" i="2" s="1"/>
  <c r="W178" i="2" s="1"/>
  <c r="X178" i="2" s="1"/>
  <c r="Y178" i="2" s="1"/>
  <c r="Z178" i="2" s="1"/>
  <c r="AA178" i="2" s="1"/>
  <c r="AB178" i="2" s="1"/>
  <c r="DZ122" i="14" l="1"/>
  <c r="EA123" i="14" s="1"/>
  <c r="FP131" i="14"/>
  <c r="FQ132" i="14" s="1"/>
  <c r="DE117" i="14"/>
  <c r="DF118" i="14" s="1"/>
  <c r="EU127" i="14"/>
  <c r="EV128" i="14" s="1"/>
  <c r="EX127" i="14"/>
  <c r="EZ127" i="14" s="1"/>
  <c r="IA126" i="14"/>
  <c r="II122" i="14"/>
  <c r="EC122" i="14"/>
  <c r="EE122" i="14" s="1"/>
  <c r="DH116" i="14"/>
  <c r="DJ116" i="14" s="1"/>
  <c r="HS116" i="14" s="1"/>
  <c r="IE130" i="14"/>
  <c r="CO55" i="14"/>
  <c r="CK65" i="14"/>
  <c r="HO55" i="14" l="1"/>
  <c r="HW122" i="14"/>
  <c r="EC123" i="14"/>
  <c r="EE123" i="14" s="1"/>
  <c r="HF117" i="14"/>
  <c r="HG118" i="14" s="1"/>
  <c r="FP132" i="14"/>
  <c r="FQ133" i="14" s="1"/>
  <c r="EU128" i="14"/>
  <c r="EV129" i="14" s="1"/>
  <c r="DE118" i="14"/>
  <c r="DF119" i="14" s="1"/>
  <c r="EX128" i="14"/>
  <c r="EZ128" i="14" s="1"/>
  <c r="IA127" i="14"/>
  <c r="HI117" i="14"/>
  <c r="HK117" i="14" s="1"/>
  <c r="IM117" i="14" s="1"/>
  <c r="GN123" i="14"/>
  <c r="GP123" i="14" s="1"/>
  <c r="DH117" i="14"/>
  <c r="DJ117" i="14" s="1"/>
  <c r="HS117" i="14" s="1"/>
  <c r="FS131" i="14"/>
  <c r="FU131" i="14" s="1"/>
  <c r="CM56" i="14"/>
  <c r="CK66" i="14"/>
  <c r="EU129" i="14" l="1"/>
  <c r="EV130" i="14" s="1"/>
  <c r="DE119" i="14"/>
  <c r="DF120" i="14" s="1"/>
  <c r="FP133" i="14"/>
  <c r="FQ134" i="14" s="1"/>
  <c r="DZ123" i="14"/>
  <c r="EA124" i="14" s="1"/>
  <c r="EX129" i="14"/>
  <c r="EZ129" i="14" s="1"/>
  <c r="EX130" i="14" s="1"/>
  <c r="EZ130" i="14" s="1"/>
  <c r="IA128" i="14"/>
  <c r="GN124" i="14"/>
  <c r="GP124" i="14" s="1"/>
  <c r="II123" i="14"/>
  <c r="DH118" i="14"/>
  <c r="DJ118" i="14" s="1"/>
  <c r="HS118" i="14" s="1"/>
  <c r="IE131" i="14"/>
  <c r="HW123" i="14"/>
  <c r="CO56" i="14"/>
  <c r="CK67" i="14"/>
  <c r="HO56" i="14" l="1"/>
  <c r="DE120" i="14"/>
  <c r="DF121" i="14" s="1"/>
  <c r="DZ124" i="14"/>
  <c r="EA125" i="14" s="1"/>
  <c r="HF118" i="14"/>
  <c r="HG119" i="14" s="1"/>
  <c r="FP134" i="14"/>
  <c r="FQ135" i="14" s="1"/>
  <c r="EU130" i="14"/>
  <c r="EV131" i="14" s="1"/>
  <c r="IA129" i="14"/>
  <c r="IA130" i="14"/>
  <c r="HI118" i="14"/>
  <c r="HK118" i="14" s="1"/>
  <c r="IM118" i="14" s="1"/>
  <c r="II124" i="14"/>
  <c r="GN125" i="14"/>
  <c r="GP125" i="14" s="1"/>
  <c r="DH119" i="14"/>
  <c r="DJ119" i="14" s="1"/>
  <c r="HS119" i="14" s="1"/>
  <c r="FS132" i="14"/>
  <c r="FU132" i="14" s="1"/>
  <c r="EC124" i="14"/>
  <c r="EE124" i="14" s="1"/>
  <c r="EX131" i="14"/>
  <c r="EZ131" i="14" s="1"/>
  <c r="CM57" i="14"/>
  <c r="CK68" i="14"/>
  <c r="HW124" i="14" l="1"/>
  <c r="FP135" i="14"/>
  <c r="FQ136" i="14" s="1"/>
  <c r="EU131" i="14"/>
  <c r="EV132" i="14" s="1"/>
  <c r="DE121" i="14"/>
  <c r="DF122" i="14" s="1"/>
  <c r="II125" i="14"/>
  <c r="IE132" i="14"/>
  <c r="IA131" i="14"/>
  <c r="CK69" i="14"/>
  <c r="HF119" i="14" l="1"/>
  <c r="HG120" i="14" s="1"/>
  <c r="FP136" i="14"/>
  <c r="FQ137" i="14" s="1"/>
  <c r="DE122" i="14"/>
  <c r="DF123" i="14" s="1"/>
  <c r="EU132" i="14"/>
  <c r="EV133" i="14" s="1"/>
  <c r="DZ125" i="14"/>
  <c r="EA126" i="14" s="1"/>
  <c r="GN126" i="14"/>
  <c r="GP126" i="14" s="1"/>
  <c r="HI119" i="14"/>
  <c r="HK119" i="14" s="1"/>
  <c r="IM119" i="14" s="1"/>
  <c r="FS133" i="14"/>
  <c r="FU133" i="14" s="1"/>
  <c r="IE133" i="14" s="1"/>
  <c r="EC125" i="14"/>
  <c r="EE125" i="14" s="1"/>
  <c r="EX132" i="14"/>
  <c r="EZ132" i="14" s="1"/>
  <c r="DH120" i="14"/>
  <c r="DJ120" i="14" s="1"/>
  <c r="HS120" i="14" s="1"/>
  <c r="CO57" i="14"/>
  <c r="CK70" i="14"/>
  <c r="HO57" i="14" l="1"/>
  <c r="HW125" i="14"/>
  <c r="EU133" i="14"/>
  <c r="EV134" i="14" s="1"/>
  <c r="FP137" i="14"/>
  <c r="FQ138" i="14" s="1"/>
  <c r="DE123" i="14"/>
  <c r="DF124" i="14" s="1"/>
  <c r="II126" i="14"/>
  <c r="GN127" i="14"/>
  <c r="GP127" i="14" s="1"/>
  <c r="IA132" i="14"/>
  <c r="CM58" i="14"/>
  <c r="CK71" i="14"/>
  <c r="DE124" i="14" l="1"/>
  <c r="DF125" i="14" s="1"/>
  <c r="HF120" i="14"/>
  <c r="HG121" i="14" s="1"/>
  <c r="FP138" i="14"/>
  <c r="FQ139" i="14" s="1"/>
  <c r="DZ126" i="14"/>
  <c r="EA127" i="14" s="1"/>
  <c r="HI120" i="14"/>
  <c r="HK120" i="14" s="1"/>
  <c r="IM120" i="14" s="1"/>
  <c r="II127" i="14"/>
  <c r="FS134" i="14"/>
  <c r="FU134" i="14" s="1"/>
  <c r="FS135" i="14" s="1"/>
  <c r="FU135" i="14" s="1"/>
  <c r="IE135" i="14" s="1"/>
  <c r="EC126" i="14"/>
  <c r="EE126" i="14" s="1"/>
  <c r="EX133" i="14"/>
  <c r="EZ133" i="14" s="1"/>
  <c r="DH121" i="14"/>
  <c r="DJ121" i="14" s="1"/>
  <c r="HS121" i="14" s="1"/>
  <c r="CO58" i="14"/>
  <c r="CK72" i="14"/>
  <c r="HO58" i="14" l="1"/>
  <c r="HW126" i="14"/>
  <c r="FP139" i="14"/>
  <c r="FQ140" i="14" s="1"/>
  <c r="DE125" i="14"/>
  <c r="DF126" i="14" s="1"/>
  <c r="GN128" i="14"/>
  <c r="GP128" i="14" s="1"/>
  <c r="FS136" i="14"/>
  <c r="FU136" i="14" s="1"/>
  <c r="IE136" i="14" s="1"/>
  <c r="IE134" i="14"/>
  <c r="IA133" i="14"/>
  <c r="CM59" i="14"/>
  <c r="CK73" i="14"/>
  <c r="EU134" i="14" l="1"/>
  <c r="EV135" i="14" s="1"/>
  <c r="DE126" i="14"/>
  <c r="DF127" i="14" s="1"/>
  <c r="DZ127" i="14"/>
  <c r="EA128" i="14" s="1"/>
  <c r="HF121" i="14"/>
  <c r="HG122" i="14" s="1"/>
  <c r="FP140" i="14"/>
  <c r="FQ141" i="14" s="1"/>
  <c r="HI121" i="14"/>
  <c r="HK121" i="14" s="1"/>
  <c r="IM121" i="14" s="1"/>
  <c r="II128" i="14"/>
  <c r="EC127" i="14"/>
  <c r="EE127" i="14" s="1"/>
  <c r="EX134" i="14"/>
  <c r="EZ134" i="14" s="1"/>
  <c r="DH122" i="14"/>
  <c r="DJ122" i="14" s="1"/>
  <c r="HS122" i="14" s="1"/>
  <c r="CO59" i="14"/>
  <c r="CK74" i="14"/>
  <c r="HO59" i="14" l="1"/>
  <c r="HW127" i="14"/>
  <c r="GN129" i="14"/>
  <c r="GP129" i="14" s="1"/>
  <c r="II129" i="14" s="1"/>
  <c r="FP141" i="14"/>
  <c r="FQ142" i="14" s="1"/>
  <c r="DE127" i="14"/>
  <c r="DF128" i="14" s="1"/>
  <c r="FS137" i="14"/>
  <c r="FU137" i="14" s="1"/>
  <c r="IE137" i="14" s="1"/>
  <c r="IA134" i="14"/>
  <c r="CM60" i="14"/>
  <c r="CK75" i="14"/>
  <c r="GN130" i="14" l="1"/>
  <c r="GP130" i="14" s="1"/>
  <c r="II130" i="14" s="1"/>
  <c r="EU135" i="14"/>
  <c r="EV136" i="14" s="1"/>
  <c r="DE128" i="14"/>
  <c r="DF129" i="14" s="1"/>
  <c r="DZ128" i="14"/>
  <c r="EA129" i="14" s="1"/>
  <c r="HF122" i="14"/>
  <c r="HG123" i="14" s="1"/>
  <c r="FP142" i="14"/>
  <c r="FQ143" i="14" s="1"/>
  <c r="HI122" i="14"/>
  <c r="HK122" i="14" s="1"/>
  <c r="IM122" i="14" s="1"/>
  <c r="EC128" i="14"/>
  <c r="EE128" i="14" s="1"/>
  <c r="EX135" i="14"/>
  <c r="EZ135" i="14" s="1"/>
  <c r="FS138" i="14"/>
  <c r="FU138" i="14" s="1"/>
  <c r="DH123" i="14"/>
  <c r="DJ123" i="14" s="1"/>
  <c r="HS123" i="14" s="1"/>
  <c r="CK76" i="14"/>
  <c r="HW128" i="14" l="1"/>
  <c r="GN131" i="14"/>
  <c r="GP131" i="14" s="1"/>
  <c r="GN132" i="14" s="1"/>
  <c r="GP132" i="14" s="1"/>
  <c r="FP143" i="14"/>
  <c r="FQ144" i="14" s="1"/>
  <c r="DE129" i="14"/>
  <c r="DF130" i="14" s="1"/>
  <c r="EU136" i="14"/>
  <c r="EV137" i="14" s="1"/>
  <c r="EX136" i="14"/>
  <c r="EZ136" i="14" s="1"/>
  <c r="IA135" i="14"/>
  <c r="IE138" i="14"/>
  <c r="CO60" i="14"/>
  <c r="CK77" i="14"/>
  <c r="II131" i="14" l="1"/>
  <c r="HF123" i="14"/>
  <c r="HG124" i="14" s="1"/>
  <c r="FP144" i="14"/>
  <c r="FQ145" i="14" s="1"/>
  <c r="HO60" i="14"/>
  <c r="DE130" i="14"/>
  <c r="DF131" i="14" s="1"/>
  <c r="DZ129" i="14"/>
  <c r="EA130" i="14" s="1"/>
  <c r="HI123" i="14"/>
  <c r="HK123" i="14" s="1"/>
  <c r="IM123" i="14" s="1"/>
  <c r="EC129" i="14"/>
  <c r="EE129" i="14" s="1"/>
  <c r="II132" i="14"/>
  <c r="FS139" i="14"/>
  <c r="FU139" i="14" s="1"/>
  <c r="DH124" i="14"/>
  <c r="DJ124" i="14" s="1"/>
  <c r="HS124" i="14" s="1"/>
  <c r="CK78" i="14"/>
  <c r="IA136" i="14" l="1"/>
  <c r="HW129" i="14"/>
  <c r="DE131" i="14"/>
  <c r="DF132" i="14" s="1"/>
  <c r="EU137" i="14"/>
  <c r="EV138" i="14" s="1"/>
  <c r="FP145" i="14"/>
  <c r="FQ146" i="14" s="1"/>
  <c r="CM61" i="14"/>
  <c r="CO61" i="14" s="1"/>
  <c r="GN133" i="14"/>
  <c r="GP133" i="14" s="1"/>
  <c r="EX137" i="14"/>
  <c r="EZ137" i="14" s="1"/>
  <c r="IE139" i="14"/>
  <c r="CK79" i="14"/>
  <c r="EC130" i="14" l="1"/>
  <c r="EE130" i="14" s="1"/>
  <c r="DZ130" i="14"/>
  <c r="EA131" i="14" s="1"/>
  <c r="HF124" i="14"/>
  <c r="HG125" i="14" s="1"/>
  <c r="DE132" i="14"/>
  <c r="DF133" i="14" s="1"/>
  <c r="HO61" i="14"/>
  <c r="HI124" i="14"/>
  <c r="HK124" i="14" s="1"/>
  <c r="II133" i="14"/>
  <c r="FS140" i="14"/>
  <c r="FU140" i="14" s="1"/>
  <c r="DH125" i="14"/>
  <c r="DJ125" i="14" s="1"/>
  <c r="HS125" i="14" s="1"/>
  <c r="CK80" i="14"/>
  <c r="IA137" i="14" l="1"/>
  <c r="HW130" i="14"/>
  <c r="DE133" i="14"/>
  <c r="DF134" i="14" s="1"/>
  <c r="GK134" i="14"/>
  <c r="GL135" i="14" s="1"/>
  <c r="EU138" i="14"/>
  <c r="EV139" i="14" s="1"/>
  <c r="HF125" i="14"/>
  <c r="HG126" i="14" s="1"/>
  <c r="CM62" i="14"/>
  <c r="CO62" i="14" s="1"/>
  <c r="IM124" i="14"/>
  <c r="HI125" i="14"/>
  <c r="HK125" i="14" s="1"/>
  <c r="IM125" i="14" s="1"/>
  <c r="GN134" i="14"/>
  <c r="GP134" i="14" s="1"/>
  <c r="II134" i="14" s="1"/>
  <c r="EX138" i="14"/>
  <c r="EZ138" i="14" s="1"/>
  <c r="IE140" i="14"/>
  <c r="CK81" i="14"/>
  <c r="EC131" i="14" l="1"/>
  <c r="EE131" i="14" s="1"/>
  <c r="DZ131" i="14"/>
  <c r="EA132" i="14" s="1"/>
  <c r="EU139" i="14"/>
  <c r="EV140" i="14" s="1"/>
  <c r="DE134" i="14"/>
  <c r="DF135" i="14" s="1"/>
  <c r="IA138" i="14"/>
  <c r="EX139" i="14"/>
  <c r="EZ139" i="14" s="1"/>
  <c r="FS141" i="14"/>
  <c r="FU141" i="14" s="1"/>
  <c r="DH126" i="14"/>
  <c r="DJ126" i="14" s="1"/>
  <c r="HO62" i="14"/>
  <c r="CK82" i="14"/>
  <c r="HW131" i="14" l="1"/>
  <c r="EU140" i="14"/>
  <c r="EV141" i="14" s="1"/>
  <c r="GK135" i="14"/>
  <c r="GL136" i="14" s="1"/>
  <c r="HI126" i="14"/>
  <c r="HK126" i="14" s="1"/>
  <c r="IM126" i="14" s="1"/>
  <c r="DE135" i="14"/>
  <c r="DF136" i="14" s="1"/>
  <c r="DZ132" i="14"/>
  <c r="EA133" i="14" s="1"/>
  <c r="HF126" i="14"/>
  <c r="HG127" i="14" s="1"/>
  <c r="GN135" i="14"/>
  <c r="GP135" i="14" s="1"/>
  <c r="II135" i="14" s="1"/>
  <c r="IA139" i="14"/>
  <c r="EX140" i="14"/>
  <c r="EZ140" i="14" s="1"/>
  <c r="IE141" i="14"/>
  <c r="HS126" i="14"/>
  <c r="EC132" i="14"/>
  <c r="EE132" i="14" s="1"/>
  <c r="CM63" i="14"/>
  <c r="CK83" i="14"/>
  <c r="HW132" i="14" l="1"/>
  <c r="DE136" i="14"/>
  <c r="DF137" i="14" s="1"/>
  <c r="DH127" i="14"/>
  <c r="DJ127" i="14" s="1"/>
  <c r="HS127" i="14" s="1"/>
  <c r="FS142" i="14"/>
  <c r="FU142" i="14" s="1"/>
  <c r="CK84" i="14"/>
  <c r="IA140" i="14" l="1"/>
  <c r="DZ133" i="14"/>
  <c r="EA134" i="14" s="1"/>
  <c r="EU141" i="14"/>
  <c r="EV142" i="14" s="1"/>
  <c r="HI127" i="14"/>
  <c r="HK127" i="14" s="1"/>
  <c r="IM127" i="14" s="1"/>
  <c r="GK136" i="14"/>
  <c r="GL137" i="14" s="1"/>
  <c r="HF127" i="14"/>
  <c r="HG128" i="14" s="1"/>
  <c r="GN136" i="14"/>
  <c r="GP136" i="14" s="1"/>
  <c r="EX141" i="14"/>
  <c r="EZ141" i="14" s="1"/>
  <c r="IE142" i="14"/>
  <c r="FS143" i="14"/>
  <c r="FU143" i="14" s="1"/>
  <c r="EC133" i="14"/>
  <c r="EE133" i="14" s="1"/>
  <c r="CO63" i="14"/>
  <c r="CK85" i="14"/>
  <c r="HO63" i="14" l="1"/>
  <c r="HW133" i="14"/>
  <c r="HF128" i="14"/>
  <c r="HG129" i="14" s="1"/>
  <c r="GK137" i="14"/>
  <c r="GL138" i="14" s="1"/>
  <c r="GN137" i="14"/>
  <c r="GP137" i="14" s="1"/>
  <c r="II136" i="14"/>
  <c r="HI128" i="14"/>
  <c r="HK128" i="14" s="1"/>
  <c r="IM128" i="14" s="1"/>
  <c r="IE143" i="14"/>
  <c r="DH128" i="14"/>
  <c r="DJ128" i="14" s="1"/>
  <c r="FS144" i="14"/>
  <c r="FU144" i="14" s="1"/>
  <c r="CM64" i="14"/>
  <c r="CK86" i="14"/>
  <c r="IA141" i="14" l="1"/>
  <c r="DZ134" i="14"/>
  <c r="EA135" i="14" s="1"/>
  <c r="GK138" i="14"/>
  <c r="GL139" i="14" s="1"/>
  <c r="EU142" i="14"/>
  <c r="EV143" i="14" s="1"/>
  <c r="GN138" i="14"/>
  <c r="GP138" i="14" s="1"/>
  <c r="II138" i="14" s="1"/>
  <c r="II137" i="14"/>
  <c r="EX142" i="14"/>
  <c r="EZ142" i="14" s="1"/>
  <c r="FS145" i="14"/>
  <c r="FU145" i="14" s="1"/>
  <c r="DH129" i="14"/>
  <c r="DJ129" i="14" s="1"/>
  <c r="HS129" i="14" s="1"/>
  <c r="HS128" i="14"/>
  <c r="IE144" i="14"/>
  <c r="EC134" i="14"/>
  <c r="EE134" i="14" s="1"/>
  <c r="CO64" i="14"/>
  <c r="CK87" i="14"/>
  <c r="AA120" i="2"/>
  <c r="Z120" i="2"/>
  <c r="Y120" i="2"/>
  <c r="X120" i="2"/>
  <c r="W120" i="2"/>
  <c r="V120" i="2"/>
  <c r="U120" i="2"/>
  <c r="T120" i="2"/>
  <c r="S120" i="2"/>
  <c r="R120" i="2"/>
  <c r="Q120" i="2"/>
  <c r="P120" i="2"/>
  <c r="AB168" i="2"/>
  <c r="AA168" i="2"/>
  <c r="Z168" i="2"/>
  <c r="Y168" i="2"/>
  <c r="X168" i="2"/>
  <c r="W168" i="2"/>
  <c r="V168" i="2"/>
  <c r="U168" i="2"/>
  <c r="T168" i="2"/>
  <c r="S168" i="2"/>
  <c r="R168" i="2"/>
  <c r="Q168" i="2"/>
  <c r="P168" i="2"/>
  <c r="AB146" i="2"/>
  <c r="AA146" i="2"/>
  <c r="Z146" i="2"/>
  <c r="Y146" i="2"/>
  <c r="X146" i="2"/>
  <c r="W146" i="2"/>
  <c r="V146" i="2"/>
  <c r="U146" i="2"/>
  <c r="T146" i="2"/>
  <c r="S146" i="2"/>
  <c r="R146" i="2"/>
  <c r="Q146" i="2"/>
  <c r="P146" i="2"/>
  <c r="AB143" i="2"/>
  <c r="AA143" i="2"/>
  <c r="Z143" i="2"/>
  <c r="Y143" i="2"/>
  <c r="X143" i="2"/>
  <c r="W143" i="2"/>
  <c r="V143" i="2"/>
  <c r="U143" i="2"/>
  <c r="T143" i="2"/>
  <c r="S143" i="2"/>
  <c r="R143" i="2"/>
  <c r="Q143" i="2"/>
  <c r="P143" i="2"/>
  <c r="AB131" i="2"/>
  <c r="AA131" i="2"/>
  <c r="Z131" i="2"/>
  <c r="Y131" i="2"/>
  <c r="X131" i="2"/>
  <c r="W131" i="2"/>
  <c r="V131" i="2"/>
  <c r="U131" i="2"/>
  <c r="T131" i="2"/>
  <c r="S131" i="2"/>
  <c r="R131" i="2"/>
  <c r="Q131" i="2"/>
  <c r="P131" i="2"/>
  <c r="AA95" i="2"/>
  <c r="Z95" i="2"/>
  <c r="Y95" i="2"/>
  <c r="X95" i="2"/>
  <c r="W95" i="2"/>
  <c r="V95" i="2"/>
  <c r="U95" i="2"/>
  <c r="T95" i="2"/>
  <c r="S95" i="2"/>
  <c r="R95" i="2"/>
  <c r="Q95" i="2"/>
  <c r="P95" i="2"/>
  <c r="AA83" i="2"/>
  <c r="Z83" i="2"/>
  <c r="Y83" i="2"/>
  <c r="X83" i="2"/>
  <c r="W83" i="2"/>
  <c r="V83" i="2"/>
  <c r="U83" i="2"/>
  <c r="T83" i="2"/>
  <c r="S83" i="2"/>
  <c r="R83" i="2"/>
  <c r="Q83" i="2"/>
  <c r="P83" i="2"/>
  <c r="AB72" i="2"/>
  <c r="AA72" i="2"/>
  <c r="Z72" i="2"/>
  <c r="Y72" i="2"/>
  <c r="X72" i="2"/>
  <c r="W72" i="2"/>
  <c r="V72" i="2"/>
  <c r="U72" i="2"/>
  <c r="T72" i="2"/>
  <c r="S72" i="2"/>
  <c r="R72" i="2"/>
  <c r="Q72" i="2"/>
  <c r="P72" i="2"/>
  <c r="AB69" i="2"/>
  <c r="AA69" i="2"/>
  <c r="Z69" i="2"/>
  <c r="Y69" i="2"/>
  <c r="X69" i="2"/>
  <c r="W69" i="2"/>
  <c r="V69" i="2"/>
  <c r="U69" i="2"/>
  <c r="T69" i="2"/>
  <c r="S69" i="2"/>
  <c r="R69" i="2"/>
  <c r="Q69" i="2"/>
  <c r="P69" i="2"/>
  <c r="AB66" i="2"/>
  <c r="AA66" i="2"/>
  <c r="Z66" i="2"/>
  <c r="Y66" i="2"/>
  <c r="X66" i="2"/>
  <c r="W66" i="2"/>
  <c r="V66" i="2"/>
  <c r="U66" i="2"/>
  <c r="T66" i="2"/>
  <c r="S66" i="2"/>
  <c r="R66" i="2"/>
  <c r="Q66" i="2"/>
  <c r="P66" i="2"/>
  <c r="AB56" i="2"/>
  <c r="AA56" i="2"/>
  <c r="Z56" i="2"/>
  <c r="Y56" i="2"/>
  <c r="X56" i="2"/>
  <c r="W56" i="2"/>
  <c r="V56" i="2"/>
  <c r="U56" i="2"/>
  <c r="T56" i="2"/>
  <c r="S56" i="2"/>
  <c r="R56" i="2"/>
  <c r="Q56" i="2"/>
  <c r="P56" i="2"/>
  <c r="AB33" i="2"/>
  <c r="AA33" i="2"/>
  <c r="Z33" i="2"/>
  <c r="Y33" i="2"/>
  <c r="X33" i="2"/>
  <c r="W33" i="2"/>
  <c r="V33" i="2"/>
  <c r="U33" i="2"/>
  <c r="T33" i="2"/>
  <c r="S33" i="2"/>
  <c r="R33" i="2"/>
  <c r="Q33" i="2"/>
  <c r="P33" i="2"/>
  <c r="AB30" i="2"/>
  <c r="AA30" i="2"/>
  <c r="Z30" i="2"/>
  <c r="Y30" i="2"/>
  <c r="X30" i="2"/>
  <c r="W30" i="2"/>
  <c r="V30" i="2"/>
  <c r="U30" i="2"/>
  <c r="T30" i="2"/>
  <c r="S30" i="2"/>
  <c r="R30" i="2"/>
  <c r="Q30" i="2"/>
  <c r="P30" i="2"/>
  <c r="AB27" i="2"/>
  <c r="AA27" i="2"/>
  <c r="Z27" i="2"/>
  <c r="Y27" i="2"/>
  <c r="X27" i="2"/>
  <c r="W27" i="2"/>
  <c r="V27" i="2"/>
  <c r="U27" i="2"/>
  <c r="T27" i="2"/>
  <c r="S27" i="2"/>
  <c r="R27" i="2"/>
  <c r="Q27" i="2"/>
  <c r="P27" i="2"/>
  <c r="AB17" i="2"/>
  <c r="AA17" i="2"/>
  <c r="Z17" i="2"/>
  <c r="Y17" i="2"/>
  <c r="X17" i="2"/>
  <c r="W17" i="2"/>
  <c r="V17" i="2"/>
  <c r="U17" i="2"/>
  <c r="T17" i="2"/>
  <c r="S17" i="2"/>
  <c r="R17" i="2"/>
  <c r="Q17" i="2"/>
  <c r="P17" i="2"/>
  <c r="AB161" i="2"/>
  <c r="AA161" i="2"/>
  <c r="Z161" i="2"/>
  <c r="Y161" i="2"/>
  <c r="X161" i="2"/>
  <c r="W161" i="2"/>
  <c r="V161" i="2"/>
  <c r="U161" i="2"/>
  <c r="T161" i="2"/>
  <c r="S161" i="2"/>
  <c r="R161" i="2"/>
  <c r="Q161" i="2"/>
  <c r="P161" i="2"/>
  <c r="AB152" i="2"/>
  <c r="AA152" i="2"/>
  <c r="Z152" i="2"/>
  <c r="Y152" i="2"/>
  <c r="X152" i="2"/>
  <c r="W152" i="2"/>
  <c r="V152" i="2"/>
  <c r="U152" i="2"/>
  <c r="T152" i="2"/>
  <c r="S152" i="2"/>
  <c r="R152" i="2"/>
  <c r="Q152" i="2"/>
  <c r="P152" i="2"/>
  <c r="AB138" i="2"/>
  <c r="AA138" i="2"/>
  <c r="Z138" i="2"/>
  <c r="Y138" i="2"/>
  <c r="X138" i="2"/>
  <c r="W138" i="2"/>
  <c r="V138" i="2"/>
  <c r="U138" i="2"/>
  <c r="T138" i="2"/>
  <c r="S138" i="2"/>
  <c r="R138" i="2"/>
  <c r="Q138" i="2"/>
  <c r="P138" i="2"/>
  <c r="AA113" i="2"/>
  <c r="Z113" i="2"/>
  <c r="Y113" i="2"/>
  <c r="X113" i="2"/>
  <c r="W113" i="2"/>
  <c r="V113" i="2"/>
  <c r="U113" i="2"/>
  <c r="T113" i="2"/>
  <c r="S113" i="2"/>
  <c r="R113" i="2"/>
  <c r="Q113" i="2"/>
  <c r="P113" i="2"/>
  <c r="AA104" i="2"/>
  <c r="Z104" i="2"/>
  <c r="Y104" i="2"/>
  <c r="X104" i="2"/>
  <c r="W104" i="2"/>
  <c r="V104" i="2"/>
  <c r="U104" i="2"/>
  <c r="T104" i="2"/>
  <c r="S104" i="2"/>
  <c r="R104" i="2"/>
  <c r="Q104" i="2"/>
  <c r="P104" i="2"/>
  <c r="AA90" i="2"/>
  <c r="Z90" i="2"/>
  <c r="Y90" i="2"/>
  <c r="X90" i="2"/>
  <c r="W90" i="2"/>
  <c r="V90" i="2"/>
  <c r="U90" i="2"/>
  <c r="T90" i="2"/>
  <c r="S90" i="2"/>
  <c r="R90" i="2"/>
  <c r="Q90" i="2"/>
  <c r="P90" i="2"/>
  <c r="AB61" i="2"/>
  <c r="AA61" i="2"/>
  <c r="Z61" i="2"/>
  <c r="Y61" i="2"/>
  <c r="X61" i="2"/>
  <c r="W61" i="2"/>
  <c r="V61" i="2"/>
  <c r="U61" i="2"/>
  <c r="T61" i="2"/>
  <c r="S61" i="2"/>
  <c r="R61" i="2"/>
  <c r="Q61" i="2"/>
  <c r="P61" i="2"/>
  <c r="AB49" i="2"/>
  <c r="AA49" i="2"/>
  <c r="Z49" i="2"/>
  <c r="Y49" i="2"/>
  <c r="X49" i="2"/>
  <c r="W49" i="2"/>
  <c r="V49" i="2"/>
  <c r="U49" i="2"/>
  <c r="T49" i="2"/>
  <c r="S49" i="2"/>
  <c r="R49" i="2"/>
  <c r="Q49" i="2"/>
  <c r="P49" i="2"/>
  <c r="AB22" i="2"/>
  <c r="AA22" i="2"/>
  <c r="Z22" i="2"/>
  <c r="Y22" i="2"/>
  <c r="X22" i="2"/>
  <c r="W22" i="2"/>
  <c r="V22" i="2"/>
  <c r="U22" i="2"/>
  <c r="T22" i="2"/>
  <c r="S22" i="2"/>
  <c r="R22" i="2"/>
  <c r="Q22" i="2"/>
  <c r="P22" i="2"/>
  <c r="AB10" i="2"/>
  <c r="AA10" i="2"/>
  <c r="Z10" i="2"/>
  <c r="Y10" i="2"/>
  <c r="X10" i="2"/>
  <c r="W10" i="2"/>
  <c r="V10" i="2"/>
  <c r="U10" i="2"/>
  <c r="T10" i="2"/>
  <c r="S10" i="2"/>
  <c r="R10" i="2"/>
  <c r="Q10" i="2"/>
  <c r="P10" i="2"/>
  <c r="AB157" i="2"/>
  <c r="AA157" i="2"/>
  <c r="Z157" i="2"/>
  <c r="Y157" i="2"/>
  <c r="X157" i="2"/>
  <c r="W157" i="2"/>
  <c r="V157" i="2"/>
  <c r="U157" i="2"/>
  <c r="T157" i="2"/>
  <c r="S157" i="2"/>
  <c r="R157" i="2"/>
  <c r="Q157" i="2"/>
  <c r="P157" i="2"/>
  <c r="AB134" i="2"/>
  <c r="AA134" i="2"/>
  <c r="Z134" i="2"/>
  <c r="Y134" i="2"/>
  <c r="X134" i="2"/>
  <c r="W134" i="2"/>
  <c r="V134" i="2"/>
  <c r="U134" i="2"/>
  <c r="T134" i="2"/>
  <c r="S134" i="2"/>
  <c r="R134" i="2"/>
  <c r="Q134" i="2"/>
  <c r="P134" i="2"/>
  <c r="AA109" i="2"/>
  <c r="Z109" i="2"/>
  <c r="Y109" i="2"/>
  <c r="X109" i="2"/>
  <c r="W109" i="2"/>
  <c r="V109" i="2"/>
  <c r="U109" i="2"/>
  <c r="T109" i="2"/>
  <c r="S109" i="2"/>
  <c r="R109" i="2"/>
  <c r="Q109" i="2"/>
  <c r="P109" i="2"/>
  <c r="AA98" i="2"/>
  <c r="Z98" i="2"/>
  <c r="Y98" i="2"/>
  <c r="X98" i="2"/>
  <c r="W98" i="2"/>
  <c r="V98" i="2"/>
  <c r="U98" i="2"/>
  <c r="T98" i="2"/>
  <c r="S98" i="2"/>
  <c r="R98" i="2"/>
  <c r="Q98" i="2"/>
  <c r="P98" i="2"/>
  <c r="AA86" i="2"/>
  <c r="Z86" i="2"/>
  <c r="Y86" i="2"/>
  <c r="X86" i="2"/>
  <c r="W86" i="2"/>
  <c r="V86" i="2"/>
  <c r="U86" i="2"/>
  <c r="T86" i="2"/>
  <c r="S86" i="2"/>
  <c r="R86" i="2"/>
  <c r="Q86" i="2"/>
  <c r="P86" i="2"/>
  <c r="AB75" i="2"/>
  <c r="AA75" i="2"/>
  <c r="Z75" i="2"/>
  <c r="Y75" i="2"/>
  <c r="X75" i="2"/>
  <c r="W75" i="2"/>
  <c r="V75" i="2"/>
  <c r="U75" i="2"/>
  <c r="T75" i="2"/>
  <c r="S75" i="2"/>
  <c r="R75" i="2"/>
  <c r="Q75" i="2"/>
  <c r="P75" i="2"/>
  <c r="AB45" i="2"/>
  <c r="AA45" i="2"/>
  <c r="Z45" i="2"/>
  <c r="Y45" i="2"/>
  <c r="X45" i="2"/>
  <c r="W45" i="2"/>
  <c r="V45" i="2"/>
  <c r="U45" i="2"/>
  <c r="T45" i="2"/>
  <c r="S45" i="2"/>
  <c r="R45" i="2"/>
  <c r="Q45" i="2"/>
  <c r="P45" i="2"/>
  <c r="AB36" i="2"/>
  <c r="AA36" i="2"/>
  <c r="Z36" i="2"/>
  <c r="Y36" i="2"/>
  <c r="X36" i="2"/>
  <c r="W36" i="2"/>
  <c r="V36" i="2"/>
  <c r="U36" i="2"/>
  <c r="T36" i="2"/>
  <c r="S36" i="2"/>
  <c r="R36" i="2"/>
  <c r="Q36" i="2"/>
  <c r="P36" i="2"/>
  <c r="AB6" i="2"/>
  <c r="AA6" i="2"/>
  <c r="Z6" i="2"/>
  <c r="Y6" i="2"/>
  <c r="X6" i="2"/>
  <c r="W6" i="2"/>
  <c r="V6" i="2"/>
  <c r="U6" i="2"/>
  <c r="T6" i="2"/>
  <c r="S6" i="2"/>
  <c r="R6" i="2"/>
  <c r="Q6" i="2"/>
  <c r="P6" i="2"/>
  <c r="AB166" i="2"/>
  <c r="AA166" i="2"/>
  <c r="Z166" i="2"/>
  <c r="Y166" i="2"/>
  <c r="X166" i="2"/>
  <c r="W166" i="2"/>
  <c r="V166" i="2"/>
  <c r="U166" i="2"/>
  <c r="T166" i="2"/>
  <c r="S166" i="2"/>
  <c r="R166" i="2"/>
  <c r="Q166" i="2"/>
  <c r="P166" i="2"/>
  <c r="AB150" i="2"/>
  <c r="AA150" i="2"/>
  <c r="Z150" i="2"/>
  <c r="Y150" i="2"/>
  <c r="X150" i="2"/>
  <c r="W150" i="2"/>
  <c r="V150" i="2"/>
  <c r="U150" i="2"/>
  <c r="T150" i="2"/>
  <c r="S150" i="2"/>
  <c r="R150" i="2"/>
  <c r="Q150" i="2"/>
  <c r="P150" i="2"/>
  <c r="AA118" i="2"/>
  <c r="Z118" i="2"/>
  <c r="Y118" i="2"/>
  <c r="X118" i="2"/>
  <c r="W118" i="2"/>
  <c r="V118" i="2"/>
  <c r="U118" i="2"/>
  <c r="T118" i="2"/>
  <c r="S118" i="2"/>
  <c r="R118" i="2"/>
  <c r="Q118" i="2"/>
  <c r="P118" i="2"/>
  <c r="AA102" i="2"/>
  <c r="Z102" i="2"/>
  <c r="Y102" i="2"/>
  <c r="X102" i="2"/>
  <c r="W102" i="2"/>
  <c r="V102" i="2"/>
  <c r="U102" i="2"/>
  <c r="T102" i="2"/>
  <c r="S102" i="2"/>
  <c r="R102" i="2"/>
  <c r="Q102" i="2"/>
  <c r="P102" i="2"/>
  <c r="AB59" i="2"/>
  <c r="AA59" i="2"/>
  <c r="Z59" i="2"/>
  <c r="Y59" i="2"/>
  <c r="X59" i="2"/>
  <c r="W59" i="2"/>
  <c r="V59" i="2"/>
  <c r="U59" i="2"/>
  <c r="T59" i="2"/>
  <c r="S59" i="2"/>
  <c r="R59" i="2"/>
  <c r="Q59" i="2"/>
  <c r="P59" i="2"/>
  <c r="AB54" i="2"/>
  <c r="AA54" i="2"/>
  <c r="Z54" i="2"/>
  <c r="Y54" i="2"/>
  <c r="X54" i="2"/>
  <c r="W54" i="2"/>
  <c r="V54" i="2"/>
  <c r="U54" i="2"/>
  <c r="T54" i="2"/>
  <c r="S54" i="2"/>
  <c r="R54" i="2"/>
  <c r="Q54" i="2"/>
  <c r="P54" i="2"/>
  <c r="AB20" i="2"/>
  <c r="AA20" i="2"/>
  <c r="Z20" i="2"/>
  <c r="Y20" i="2"/>
  <c r="X20" i="2"/>
  <c r="W20" i="2"/>
  <c r="V20" i="2"/>
  <c r="U20" i="2"/>
  <c r="T20" i="2"/>
  <c r="S20" i="2"/>
  <c r="R20" i="2"/>
  <c r="Q20" i="2"/>
  <c r="P20" i="2"/>
  <c r="AB15" i="2"/>
  <c r="AA15" i="2"/>
  <c r="Z15" i="2"/>
  <c r="Y15" i="2"/>
  <c r="X15" i="2"/>
  <c r="W15" i="2"/>
  <c r="V15" i="2"/>
  <c r="U15" i="2"/>
  <c r="T15" i="2"/>
  <c r="S15" i="2"/>
  <c r="R15" i="2"/>
  <c r="Q15" i="2"/>
  <c r="P15" i="2"/>
  <c r="AB43" i="2"/>
  <c r="AA43" i="2"/>
  <c r="Z43" i="2"/>
  <c r="Y43" i="2"/>
  <c r="X43" i="2"/>
  <c r="W43" i="2"/>
  <c r="V43" i="2"/>
  <c r="U43" i="2"/>
  <c r="T43" i="2"/>
  <c r="S43" i="2"/>
  <c r="R43" i="2"/>
  <c r="Q43" i="2"/>
  <c r="P43" i="2"/>
  <c r="AB4" i="2"/>
  <c r="AA4" i="2"/>
  <c r="Z4" i="2"/>
  <c r="Y4" i="2"/>
  <c r="X4" i="2"/>
  <c r="W4" i="2"/>
  <c r="V4" i="2"/>
  <c r="U4" i="2"/>
  <c r="T4" i="2"/>
  <c r="S4" i="2"/>
  <c r="R4" i="2"/>
  <c r="Q4" i="2"/>
  <c r="P4" i="2"/>
  <c r="N175" i="2"/>
  <c r="M175" i="2"/>
  <c r="L175" i="2"/>
  <c r="K175" i="2"/>
  <c r="J175" i="2"/>
  <c r="I175" i="2"/>
  <c r="H175" i="2"/>
  <c r="G175" i="2"/>
  <c r="F175" i="2"/>
  <c r="E175" i="2"/>
  <c r="D175" i="2"/>
  <c r="C175" i="2"/>
  <c r="G129" i="2"/>
  <c r="H129" i="2" s="1"/>
  <c r="HO64" i="14" l="1"/>
  <c r="CM65" i="14"/>
  <c r="HW134" i="14"/>
  <c r="HF129" i="14"/>
  <c r="HG130" i="14" s="1"/>
  <c r="GK139" i="14"/>
  <c r="GL140" i="14" s="1"/>
  <c r="FP146" i="14"/>
  <c r="FQ147" i="14" s="1"/>
  <c r="GN139" i="14"/>
  <c r="GP139" i="14" s="1"/>
  <c r="HI129" i="14"/>
  <c r="HK129" i="14" s="1"/>
  <c r="IM129" i="14" s="1"/>
  <c r="FS146" i="14"/>
  <c r="FU146" i="14" s="1"/>
  <c r="IE145" i="14"/>
  <c r="CK88" i="14"/>
  <c r="I129" i="2"/>
  <c r="EX143" i="14" l="1"/>
  <c r="EZ143" i="14" s="1"/>
  <c r="IA142" i="14"/>
  <c r="DZ135" i="14"/>
  <c r="EA136" i="14" s="1"/>
  <c r="GK140" i="14"/>
  <c r="GL141" i="14" s="1"/>
  <c r="EU143" i="14"/>
  <c r="EV144" i="14" s="1"/>
  <c r="II139" i="14"/>
  <c r="GN140" i="14"/>
  <c r="GP140" i="14" s="1"/>
  <c r="II140" i="14" s="1"/>
  <c r="DH130" i="14"/>
  <c r="DJ130" i="14" s="1"/>
  <c r="HS130" i="14" s="1"/>
  <c r="IE146" i="14"/>
  <c r="FP147" i="14"/>
  <c r="FQ148" i="14" s="1"/>
  <c r="EC135" i="14"/>
  <c r="EE135" i="14" s="1"/>
  <c r="CK89" i="14"/>
  <c r="J129" i="2"/>
  <c r="L129" i="2" s="1"/>
  <c r="M129" i="2" s="1"/>
  <c r="N129" i="2" s="1"/>
  <c r="K129" i="2"/>
  <c r="IA143" i="14" l="1"/>
  <c r="HW135" i="14"/>
  <c r="EU144" i="14"/>
  <c r="EV145" i="14" s="1"/>
  <c r="HF130" i="14"/>
  <c r="HG131" i="14" s="1"/>
  <c r="HI130" i="14"/>
  <c r="HK130" i="14" s="1"/>
  <c r="IM130" i="14" s="1"/>
  <c r="EX144" i="14"/>
  <c r="EZ144" i="14" s="1"/>
  <c r="FS147" i="14"/>
  <c r="FU147" i="14" s="1"/>
  <c r="CO65" i="14"/>
  <c r="CK90" i="14"/>
  <c r="C127" i="2"/>
  <c r="D127" i="2"/>
  <c r="E127" i="2"/>
  <c r="F127" i="2"/>
  <c r="G127" i="2"/>
  <c r="H127" i="2"/>
  <c r="I127" i="2"/>
  <c r="J127" i="2"/>
  <c r="K127" i="2"/>
  <c r="L127" i="2"/>
  <c r="M127" i="2"/>
  <c r="HO65" i="14" l="1"/>
  <c r="CM66" i="14"/>
  <c r="GK141" i="14"/>
  <c r="GL142" i="14" s="1"/>
  <c r="DZ136" i="14"/>
  <c r="EA137" i="14" s="1"/>
  <c r="GN141" i="14"/>
  <c r="GP141" i="14" s="1"/>
  <c r="II141" i="14" s="1"/>
  <c r="DH131" i="14"/>
  <c r="DJ131" i="14" s="1"/>
  <c r="HS131" i="14" s="1"/>
  <c r="IE147" i="14"/>
  <c r="FP148" i="14"/>
  <c r="FQ149" i="14" s="1"/>
  <c r="EC136" i="14"/>
  <c r="EE136" i="14" s="1"/>
  <c r="CK91" i="14"/>
  <c r="N79" i="2"/>
  <c r="M79" i="2"/>
  <c r="L79" i="2"/>
  <c r="K79" i="2"/>
  <c r="J79" i="2"/>
  <c r="I79" i="2"/>
  <c r="H79" i="2"/>
  <c r="G79" i="2"/>
  <c r="F79" i="2"/>
  <c r="E79" i="2"/>
  <c r="D79" i="2"/>
  <c r="C79" i="2"/>
  <c r="IA144" i="14" l="1"/>
  <c r="HW136" i="14"/>
  <c r="HI131" i="14"/>
  <c r="HK131" i="14" s="1"/>
  <c r="IM131" i="14" s="1"/>
  <c r="EU145" i="14"/>
  <c r="EV146" i="14" s="1"/>
  <c r="HF131" i="14"/>
  <c r="HG132" i="14" s="1"/>
  <c r="EX145" i="14"/>
  <c r="EZ145" i="14" s="1"/>
  <c r="FS148" i="14"/>
  <c r="FU148" i="14" s="1"/>
  <c r="CK92" i="14"/>
  <c r="N40" i="2"/>
  <c r="DZ137" i="14" l="1"/>
  <c r="EA138" i="14" s="1"/>
  <c r="GK142" i="14"/>
  <c r="GL143" i="14" s="1"/>
  <c r="GN142" i="14"/>
  <c r="GP142" i="14" s="1"/>
  <c r="II142" i="14" s="1"/>
  <c r="DH132" i="14"/>
  <c r="DJ132" i="14" s="1"/>
  <c r="IE148" i="14"/>
  <c r="FP149" i="14"/>
  <c r="FQ150" i="14" s="1"/>
  <c r="EC137" i="14"/>
  <c r="EE137" i="14" s="1"/>
  <c r="HI132" i="14"/>
  <c r="HK132" i="14" s="1"/>
  <c r="IM132" i="14" s="1"/>
  <c r="CO66" i="14"/>
  <c r="CK93" i="14"/>
  <c r="M40" i="2"/>
  <c r="IA145" i="14" l="1"/>
  <c r="HO66" i="14"/>
  <c r="HW137" i="14"/>
  <c r="HF132" i="14"/>
  <c r="HG133" i="14" s="1"/>
  <c r="EU146" i="14"/>
  <c r="EV147" i="14" s="1"/>
  <c r="HS132" i="14"/>
  <c r="DH133" i="14"/>
  <c r="DJ133" i="14" s="1"/>
  <c r="HS133" i="14" s="1"/>
  <c r="EX146" i="14"/>
  <c r="EZ146" i="14" s="1"/>
  <c r="FS149" i="14"/>
  <c r="FU149" i="14" s="1"/>
  <c r="CM67" i="14"/>
  <c r="CK94" i="14"/>
  <c r="L40" i="2"/>
  <c r="HF133" i="14" l="1"/>
  <c r="HG134" i="14" s="1"/>
  <c r="EU147" i="14"/>
  <c r="EV148" i="14" s="1"/>
  <c r="GK143" i="14"/>
  <c r="GL144" i="14" s="1"/>
  <c r="DZ138" i="14"/>
  <c r="EA139" i="14" s="1"/>
  <c r="GN143" i="14"/>
  <c r="GP143" i="14" s="1"/>
  <c r="IA146" i="14"/>
  <c r="EX147" i="14"/>
  <c r="EZ147" i="14" s="1"/>
  <c r="IE149" i="14"/>
  <c r="EC138" i="14"/>
  <c r="EE138" i="14" s="1"/>
  <c r="HI133" i="14"/>
  <c r="HK133" i="14" s="1"/>
  <c r="IM133" i="14" s="1"/>
  <c r="CK95" i="14"/>
  <c r="K40" i="2"/>
  <c r="HW138" i="14" l="1"/>
  <c r="DH134" i="14"/>
  <c r="DJ134" i="14" s="1"/>
  <c r="HS134" i="14" s="1"/>
  <c r="FP150" i="14"/>
  <c r="FQ151" i="14" s="1"/>
  <c r="II143" i="14"/>
  <c r="FS150" i="14"/>
  <c r="FU150" i="14" s="1"/>
  <c r="CO67" i="14"/>
  <c r="CK96" i="14"/>
  <c r="J40" i="2"/>
  <c r="I40" i="2"/>
  <c r="H40" i="2"/>
  <c r="G40" i="2"/>
  <c r="F40" i="2"/>
  <c r="E40" i="2"/>
  <c r="D40" i="2"/>
  <c r="C40" i="2"/>
  <c r="IA147" i="14" l="1"/>
  <c r="HO67" i="14"/>
  <c r="DZ139" i="14"/>
  <c r="EA140" i="14" s="1"/>
  <c r="HF134" i="14"/>
  <c r="HG135" i="14" s="1"/>
  <c r="EU148" i="14"/>
  <c r="EV149" i="14" s="1"/>
  <c r="GK144" i="14"/>
  <c r="GL145" i="14" s="1"/>
  <c r="GN144" i="14"/>
  <c r="GP144" i="14" s="1"/>
  <c r="EX148" i="14"/>
  <c r="EZ148" i="14" s="1"/>
  <c r="IE150" i="14"/>
  <c r="FP151" i="14"/>
  <c r="FQ152" i="14" s="1"/>
  <c r="EC139" i="14"/>
  <c r="EE139" i="14" s="1"/>
  <c r="DH135" i="14"/>
  <c r="DJ135" i="14" s="1"/>
  <c r="HS135" i="14" s="1"/>
  <c r="HI134" i="14"/>
  <c r="HK134" i="14" s="1"/>
  <c r="IM134" i="14" s="1"/>
  <c r="CM68" i="14"/>
  <c r="CK97" i="14" l="1"/>
  <c r="II144" i="14"/>
  <c r="FS151" i="14"/>
  <c r="FU151" i="14" s="1"/>
  <c r="EC140" i="14"/>
  <c r="EE140" i="14" s="1"/>
  <c r="HW139" i="14"/>
  <c r="IA148" i="14" l="1"/>
  <c r="CK98" i="14"/>
  <c r="HW140" i="14"/>
  <c r="EU149" i="14"/>
  <c r="EV150" i="14" s="1"/>
  <c r="HF135" i="14"/>
  <c r="HG136" i="14" s="1"/>
  <c r="DZ140" i="14"/>
  <c r="EA141" i="14" s="1"/>
  <c r="GK145" i="14"/>
  <c r="GL146" i="14" s="1"/>
  <c r="GN145" i="14"/>
  <c r="GP145" i="14" s="1"/>
  <c r="EX149" i="14"/>
  <c r="EZ149" i="14" s="1"/>
  <c r="IE151" i="14"/>
  <c r="DH136" i="14"/>
  <c r="DJ136" i="14" s="1"/>
  <c r="HS136" i="14" s="1"/>
  <c r="HI135" i="14"/>
  <c r="HK135" i="14" s="1"/>
  <c r="IM135" i="14" s="1"/>
  <c r="CO68" i="14"/>
  <c r="CK99" i="14" l="1"/>
  <c r="HO68" i="14"/>
  <c r="CM69" i="14"/>
  <c r="DZ141" i="14"/>
  <c r="EA142" i="14" s="1"/>
  <c r="FP152" i="14"/>
  <c r="FQ153" i="14" s="1"/>
  <c r="II145" i="14"/>
  <c r="FS152" i="14"/>
  <c r="FU152" i="14" s="1"/>
  <c r="EC141" i="14"/>
  <c r="EE141" i="14" s="1"/>
  <c r="IA149" i="14" l="1"/>
  <c r="CK100" i="14"/>
  <c r="HW141" i="14"/>
  <c r="HF136" i="14"/>
  <c r="HG137" i="14" s="1"/>
  <c r="DE137" i="14"/>
  <c r="DF138" i="14" s="1"/>
  <c r="EU150" i="14"/>
  <c r="EV151" i="14" s="1"/>
  <c r="GK146" i="14"/>
  <c r="GL147" i="14" s="1"/>
  <c r="EX150" i="14"/>
  <c r="EZ150" i="14" s="1"/>
  <c r="GN146" i="14"/>
  <c r="GP146" i="14" s="1"/>
  <c r="IE152" i="14"/>
  <c r="DH137" i="14"/>
  <c r="DJ137" i="14" s="1"/>
  <c r="HI136" i="14"/>
  <c r="HK136" i="14" s="1"/>
  <c r="IM136" i="14" s="1"/>
  <c r="CO69" i="14"/>
  <c r="HO69" i="14" l="1"/>
  <c r="CM70" i="14"/>
  <c r="FP153" i="14"/>
  <c r="FQ154" i="14" s="1"/>
  <c r="DZ142" i="14"/>
  <c r="EA143" i="14" s="1"/>
  <c r="II146" i="14"/>
  <c r="EC142" i="14"/>
  <c r="EE142" i="14" s="1"/>
  <c r="FS153" i="14"/>
  <c r="FU153" i="14" s="1"/>
  <c r="DH138" i="14"/>
  <c r="DJ138" i="14" s="1"/>
  <c r="HS137" i="14"/>
  <c r="IA150" i="14" l="1"/>
  <c r="CK102" i="14"/>
  <c r="HW142" i="14"/>
  <c r="GK147" i="14"/>
  <c r="GL148" i="14" s="1"/>
  <c r="DE138" i="14"/>
  <c r="DF139" i="14" s="1"/>
  <c r="DH139" i="14" s="1"/>
  <c r="DJ139" i="14" s="1"/>
  <c r="HF137" i="14"/>
  <c r="HG138" i="14" s="1"/>
  <c r="EU151" i="14"/>
  <c r="EV152" i="14" s="1"/>
  <c r="EX151" i="14"/>
  <c r="EZ151" i="14" s="1"/>
  <c r="GN147" i="14"/>
  <c r="GP147" i="14" s="1"/>
  <c r="IE153" i="14"/>
  <c r="FP154" i="14"/>
  <c r="FQ155" i="14" s="1"/>
  <c r="HS138" i="14"/>
  <c r="HI137" i="14"/>
  <c r="HK137" i="14" s="1"/>
  <c r="IM137" i="14" s="1"/>
  <c r="EX152" i="14" l="1"/>
  <c r="EZ152" i="14" s="1"/>
  <c r="CK103" i="14"/>
  <c r="DZ143" i="14"/>
  <c r="EA144" i="14" s="1"/>
  <c r="DE139" i="14"/>
  <c r="DF140" i="14" s="1"/>
  <c r="DH140" i="14" s="1"/>
  <c r="DJ140" i="14" s="1"/>
  <c r="HS140" i="14" s="1"/>
  <c r="II147" i="14"/>
  <c r="EC143" i="14"/>
  <c r="EE143" i="14" s="1"/>
  <c r="FS154" i="14"/>
  <c r="FU154" i="14" s="1"/>
  <c r="HS139" i="14"/>
  <c r="CO70" i="14"/>
  <c r="IA151" i="14" l="1"/>
  <c r="HO70" i="14"/>
  <c r="HW143" i="14"/>
  <c r="DE140" i="14"/>
  <c r="DF141" i="14" s="1"/>
  <c r="DH141" i="14" s="1"/>
  <c r="DJ141" i="14" s="1"/>
  <c r="HS141" i="14" s="1"/>
  <c r="GK148" i="14"/>
  <c r="GL149" i="14" s="1"/>
  <c r="HF138" i="14"/>
  <c r="HG139" i="14" s="1"/>
  <c r="EU152" i="14"/>
  <c r="EV153" i="14" s="1"/>
  <c r="GN148" i="14"/>
  <c r="GP148" i="14" s="1"/>
  <c r="IA152" i="14"/>
  <c r="IE154" i="14"/>
  <c r="HI138" i="14"/>
  <c r="HK138" i="14" s="1"/>
  <c r="CM71" i="14"/>
  <c r="EU153" i="14" l="1"/>
  <c r="EV154" i="14" s="1"/>
  <c r="DZ144" i="14"/>
  <c r="EA145" i="14" s="1"/>
  <c r="FP155" i="14"/>
  <c r="FQ156" i="14" s="1"/>
  <c r="DE141" i="14"/>
  <c r="DF142" i="14" s="1"/>
  <c r="DH142" i="14" s="1"/>
  <c r="DJ142" i="14" s="1"/>
  <c r="HS142" i="14" s="1"/>
  <c r="EC144" i="14"/>
  <c r="EE144" i="14" s="1"/>
  <c r="II148" i="14"/>
  <c r="EX153" i="14"/>
  <c r="EZ153" i="14" s="1"/>
  <c r="FS155" i="14"/>
  <c r="FU155" i="14" s="1"/>
  <c r="IM138" i="14"/>
  <c r="HW144" i="14" l="1"/>
  <c r="GK149" i="14"/>
  <c r="GL150" i="14" s="1"/>
  <c r="HF139" i="14"/>
  <c r="HG140" i="14" s="1"/>
  <c r="DE142" i="14"/>
  <c r="DF143" i="14" s="1"/>
  <c r="GN149" i="14"/>
  <c r="GP149" i="14" s="1"/>
  <c r="II149" i="14" s="1"/>
  <c r="IA153" i="14"/>
  <c r="IE155" i="14"/>
  <c r="HI139" i="14"/>
  <c r="HK139" i="14" s="1"/>
  <c r="IM139" i="14" s="1"/>
  <c r="CO71" i="14"/>
  <c r="HO71" i="14" l="1"/>
  <c r="CM72" i="14"/>
  <c r="DZ145" i="14"/>
  <c r="EA146" i="14" s="1"/>
  <c r="DE143" i="14"/>
  <c r="DF144" i="14" s="1"/>
  <c r="EU154" i="14"/>
  <c r="EV155" i="14" s="1"/>
  <c r="FP156" i="14"/>
  <c r="FQ157" i="14" s="1"/>
  <c r="EC145" i="14"/>
  <c r="EE145" i="14" s="1"/>
  <c r="EX154" i="14"/>
  <c r="EZ154" i="14" s="1"/>
  <c r="FS156" i="14"/>
  <c r="FU156" i="14" s="1"/>
  <c r="DH143" i="14"/>
  <c r="DJ143" i="14" s="1"/>
  <c r="HS143" i="14" s="1"/>
  <c r="HW145" i="14" l="1"/>
  <c r="EC146" i="14"/>
  <c r="EE146" i="14" s="1"/>
  <c r="HF140" i="14"/>
  <c r="HG141" i="14" s="1"/>
  <c r="GK150" i="14"/>
  <c r="GL151" i="14" s="1"/>
  <c r="GN150" i="14"/>
  <c r="GP150" i="14" s="1"/>
  <c r="IA154" i="14"/>
  <c r="HI140" i="14"/>
  <c r="HK140" i="14" s="1"/>
  <c r="IM140" i="14" s="1"/>
  <c r="IE156" i="14"/>
  <c r="CO72" i="14"/>
  <c r="HO72" i="14" l="1"/>
  <c r="CM73" i="14"/>
  <c r="HW146" i="14"/>
  <c r="DE144" i="14"/>
  <c r="DF145" i="14" s="1"/>
  <c r="FP157" i="14"/>
  <c r="FQ158" i="14" s="1"/>
  <c r="GK151" i="14"/>
  <c r="GL152" i="14" s="1"/>
  <c r="DZ146" i="14"/>
  <c r="EA147" i="14" s="1"/>
  <c r="EU155" i="14"/>
  <c r="EV156" i="14" s="1"/>
  <c r="II150" i="14"/>
  <c r="GN151" i="14"/>
  <c r="GP151" i="14" s="1"/>
  <c r="EX155" i="14"/>
  <c r="EZ155" i="14" s="1"/>
  <c r="FS157" i="14"/>
  <c r="FU157" i="14" s="1"/>
  <c r="DH144" i="14"/>
  <c r="DJ144" i="14" s="1"/>
  <c r="HS144" i="14" s="1"/>
  <c r="HF141" i="14" l="1"/>
  <c r="HG142" i="14" s="1"/>
  <c r="GK152" i="14"/>
  <c r="GL153" i="14" s="1"/>
  <c r="DZ147" i="14"/>
  <c r="EA148" i="14" s="1"/>
  <c r="II151" i="14"/>
  <c r="GN152" i="14"/>
  <c r="GP152" i="14" s="1"/>
  <c r="HI141" i="14"/>
  <c r="HK141" i="14" s="1"/>
  <c r="IM141" i="14" s="1"/>
  <c r="IA155" i="14"/>
  <c r="IE157" i="14"/>
  <c r="FP158" i="14"/>
  <c r="FQ159" i="14" s="1"/>
  <c r="EC147" i="14"/>
  <c r="EE147" i="14" s="1"/>
  <c r="HW147" i="14" l="1"/>
  <c r="EC148" i="14"/>
  <c r="DE145" i="14"/>
  <c r="DF146" i="14" s="1"/>
  <c r="EU156" i="14"/>
  <c r="EV157" i="14" s="1"/>
  <c r="GK153" i="14"/>
  <c r="GL154" i="14" s="1"/>
  <c r="II152" i="14"/>
  <c r="GN153" i="14"/>
  <c r="GP153" i="14" s="1"/>
  <c r="EX156" i="14"/>
  <c r="EZ156" i="14" s="1"/>
  <c r="FS158" i="14"/>
  <c r="FU158" i="14" s="1"/>
  <c r="DH145" i="14"/>
  <c r="DJ145" i="14" s="1"/>
  <c r="CO73" i="14"/>
  <c r="HO73" i="14" l="1"/>
  <c r="DZ148" i="14"/>
  <c r="EA149" i="14" s="1"/>
  <c r="HF142" i="14"/>
  <c r="HG143" i="14" s="1"/>
  <c r="DE146" i="14"/>
  <c r="DF147" i="14" s="1"/>
  <c r="II153" i="14"/>
  <c r="HI142" i="14"/>
  <c r="HK142" i="14" s="1"/>
  <c r="IM142" i="14" s="1"/>
  <c r="IA156" i="14"/>
  <c r="HS145" i="14"/>
  <c r="IE158" i="14"/>
  <c r="DH146" i="14"/>
  <c r="DJ146" i="14" s="1"/>
  <c r="HS146" i="14" s="1"/>
  <c r="EE148" i="14"/>
  <c r="CM74" i="14"/>
  <c r="HW148" i="14" l="1"/>
  <c r="GK154" i="14"/>
  <c r="GL155" i="14" s="1"/>
  <c r="FS159" i="14"/>
  <c r="FU159" i="14" s="1"/>
  <c r="IE159" i="14" s="1"/>
  <c r="FP159" i="14"/>
  <c r="FQ160" i="14" s="1"/>
  <c r="EU157" i="14"/>
  <c r="EV158" i="14" s="1"/>
  <c r="GN154" i="14"/>
  <c r="GP154" i="14" s="1"/>
  <c r="II154" i="14" s="1"/>
  <c r="EX157" i="14"/>
  <c r="EZ157" i="14" s="1"/>
  <c r="FS160" i="14" l="1"/>
  <c r="FU160" i="14" s="1"/>
  <c r="IE160" i="14" s="1"/>
  <c r="FP160" i="14"/>
  <c r="FQ161" i="14" s="1"/>
  <c r="DZ149" i="14"/>
  <c r="EA150" i="14" s="1"/>
  <c r="HF143" i="14"/>
  <c r="HG144" i="14" s="1"/>
  <c r="DE147" i="14"/>
  <c r="DF148" i="14" s="1"/>
  <c r="HI143" i="14"/>
  <c r="HK143" i="14" s="1"/>
  <c r="IM143" i="14" s="1"/>
  <c r="IA157" i="14"/>
  <c r="DH147" i="14"/>
  <c r="DJ147" i="14" s="1"/>
  <c r="HS147" i="14" s="1"/>
  <c r="EC149" i="14"/>
  <c r="EE149" i="14" s="1"/>
  <c r="CO74" i="14"/>
  <c r="HO74" i="14" l="1"/>
  <c r="FS161" i="14"/>
  <c r="FU161" i="14" s="1"/>
  <c r="IE161" i="14" s="1"/>
  <c r="GK155" i="14"/>
  <c r="GL156" i="14" s="1"/>
  <c r="EU158" i="14"/>
  <c r="EV159" i="14" s="1"/>
  <c r="FP161" i="14"/>
  <c r="FQ162" i="14" s="1"/>
  <c r="GN155" i="14"/>
  <c r="GP155" i="14" s="1"/>
  <c r="II155" i="14" s="1"/>
  <c r="EX158" i="14"/>
  <c r="EZ158" i="14" s="1"/>
  <c r="EC150" i="14"/>
  <c r="EE150" i="14" s="1"/>
  <c r="HW149" i="14"/>
  <c r="CM75" i="14"/>
  <c r="HW150" i="14" l="1"/>
  <c r="FS162" i="14"/>
  <c r="FU162" i="14" s="1"/>
  <c r="IE162" i="14" s="1"/>
  <c r="DZ150" i="14"/>
  <c r="EA151" i="14" s="1"/>
  <c r="EC151" i="14" s="1"/>
  <c r="EE151" i="14" s="1"/>
  <c r="DE148" i="14"/>
  <c r="DF149" i="14" s="1"/>
  <c r="FP162" i="14"/>
  <c r="FQ163" i="14" s="1"/>
  <c r="HF144" i="14"/>
  <c r="HG145" i="14" s="1"/>
  <c r="HI144" i="14"/>
  <c r="HK144" i="14" s="1"/>
  <c r="IM144" i="14" s="1"/>
  <c r="IA158" i="14"/>
  <c r="DH148" i="14"/>
  <c r="DJ148" i="14" s="1"/>
  <c r="HS148" i="14" s="1"/>
  <c r="FS163" i="14" l="1"/>
  <c r="FU163" i="14" s="1"/>
  <c r="IE163" i="14" s="1"/>
  <c r="HW151" i="14"/>
  <c r="EU159" i="14"/>
  <c r="EV160" i="14" s="1"/>
  <c r="FP163" i="14"/>
  <c r="FQ164" i="14" s="1"/>
  <c r="GK156" i="14"/>
  <c r="GL157" i="14" s="1"/>
  <c r="DZ151" i="14"/>
  <c r="GN156" i="14"/>
  <c r="GP156" i="14" s="1"/>
  <c r="II156" i="14" s="1"/>
  <c r="EX159" i="14"/>
  <c r="EZ159" i="14" s="1"/>
  <c r="CO75" i="14"/>
  <c r="FS164" i="14" l="1"/>
  <c r="FU164" i="14" s="1"/>
  <c r="HO75" i="14"/>
  <c r="EA152" i="14"/>
  <c r="EC152" i="14" s="1"/>
  <c r="EE152" i="14" s="1"/>
  <c r="HW152" i="14" s="1"/>
  <c r="HF145" i="14"/>
  <c r="HG146" i="14" s="1"/>
  <c r="FP164" i="14"/>
  <c r="DE149" i="14"/>
  <c r="DF150" i="14" s="1"/>
  <c r="HI145" i="14"/>
  <c r="HK145" i="14" s="1"/>
  <c r="IM145" i="14" s="1"/>
  <c r="DH149" i="14"/>
  <c r="DJ149" i="14" s="1"/>
  <c r="HS149" i="14" s="1"/>
  <c r="IA159" i="14"/>
  <c r="CM76" i="14"/>
  <c r="DZ152" i="14" l="1"/>
  <c r="EA153" i="14" s="1"/>
  <c r="EC153" i="14" s="1"/>
  <c r="EE153" i="14" s="1"/>
  <c r="GN157" i="14"/>
  <c r="GP157" i="14" s="1"/>
  <c r="GK157" i="14"/>
  <c r="GL158" i="14" s="1"/>
  <c r="EU160" i="14"/>
  <c r="EV161" i="14" s="1"/>
  <c r="EX160" i="14"/>
  <c r="EZ160" i="14" s="1"/>
  <c r="IE164" i="14"/>
  <c r="FN165" i="14"/>
  <c r="FM165" i="14"/>
  <c r="DZ153" i="14" l="1"/>
  <c r="EA154" i="14" s="1"/>
  <c r="EC154" i="14" s="1"/>
  <c r="EE154" i="14" s="1"/>
  <c r="HW153" i="14"/>
  <c r="II157" i="14"/>
  <c r="DE150" i="14"/>
  <c r="DF151" i="14" s="1"/>
  <c r="GK158" i="14"/>
  <c r="GL159" i="14" s="1"/>
  <c r="HF146" i="14"/>
  <c r="HG147" i="14" s="1"/>
  <c r="DH150" i="14"/>
  <c r="DJ150" i="14" s="1"/>
  <c r="HS150" i="14" s="1"/>
  <c r="GN158" i="14"/>
  <c r="GP158" i="14" s="1"/>
  <c r="HI146" i="14"/>
  <c r="HK146" i="14" s="1"/>
  <c r="IM146" i="14" s="1"/>
  <c r="IA160" i="14"/>
  <c r="FO165" i="14"/>
  <c r="FQ165" i="14" s="1"/>
  <c r="FS165" i="14" s="1"/>
  <c r="FT165" i="14" s="1"/>
  <c r="CO76" i="14"/>
  <c r="HO76" i="14" l="1"/>
  <c r="HW154" i="14"/>
  <c r="DZ154" i="14"/>
  <c r="FP165" i="14"/>
  <c r="GK159" i="14"/>
  <c r="GL160" i="14" s="1"/>
  <c r="EU161" i="14"/>
  <c r="EV162" i="14" s="1"/>
  <c r="GN159" i="14"/>
  <c r="GP159" i="14" s="1"/>
  <c r="II158" i="14"/>
  <c r="EX161" i="14"/>
  <c r="EZ161" i="14" s="1"/>
  <c r="CM77" i="14"/>
  <c r="FU165" i="14" l="1"/>
  <c r="EA155" i="14"/>
  <c r="HF147" i="14"/>
  <c r="HG148" i="14" s="1"/>
  <c r="DH151" i="14"/>
  <c r="DJ151" i="14" s="1"/>
  <c r="HS151" i="14" s="1"/>
  <c r="DE151" i="14"/>
  <c r="DF152" i="14" s="1"/>
  <c r="II159" i="14"/>
  <c r="HI147" i="14"/>
  <c r="HK147" i="14" s="1"/>
  <c r="IA161" i="14"/>
  <c r="DZ155" i="14" l="1"/>
  <c r="EA156" i="14" s="1"/>
  <c r="EC155" i="14"/>
  <c r="EE155" i="14" s="1"/>
  <c r="HW155" i="14" s="1"/>
  <c r="GK160" i="14"/>
  <c r="GL161" i="14" s="1"/>
  <c r="EU162" i="14"/>
  <c r="EV163" i="14" s="1"/>
  <c r="HF148" i="14"/>
  <c r="HG149" i="14" s="1"/>
  <c r="GN160" i="14"/>
  <c r="GP160" i="14" s="1"/>
  <c r="HI148" i="14"/>
  <c r="HK148" i="14" s="1"/>
  <c r="IM148" i="14" s="1"/>
  <c r="IM147" i="14"/>
  <c r="EX162" i="14"/>
  <c r="EZ162" i="14" s="1"/>
  <c r="IE165" i="14"/>
  <c r="FM166" i="14"/>
  <c r="FN166" i="14"/>
  <c r="CO77" i="14"/>
  <c r="DZ156" i="14" l="1"/>
  <c r="EA157" i="14" s="1"/>
  <c r="EC156" i="14"/>
  <c r="EE156" i="14" s="1"/>
  <c r="HW156" i="14" s="1"/>
  <c r="HO77" i="14"/>
  <c r="CM78" i="14"/>
  <c r="DH152" i="14"/>
  <c r="DJ152" i="14" s="1"/>
  <c r="HS152" i="14" s="1"/>
  <c r="DE152" i="14"/>
  <c r="DF153" i="14" s="1"/>
  <c r="GN161" i="14"/>
  <c r="GP161" i="14" s="1"/>
  <c r="II160" i="14"/>
  <c r="IA162" i="14"/>
  <c r="FO166" i="14"/>
  <c r="FQ166" i="14" s="1"/>
  <c r="FS166" i="14" s="1"/>
  <c r="FT166" i="14" s="1"/>
  <c r="DZ157" i="14" l="1"/>
  <c r="EA158" i="14" s="1"/>
  <c r="EC157" i="14"/>
  <c r="EE157" i="14" s="1"/>
  <c r="HW157" i="14" s="1"/>
  <c r="FP166" i="14"/>
  <c r="DH153" i="14"/>
  <c r="DJ153" i="14" s="1"/>
  <c r="HS153" i="14" s="1"/>
  <c r="GK161" i="14"/>
  <c r="GL162" i="14" s="1"/>
  <c r="DE153" i="14"/>
  <c r="DF154" i="14" s="1"/>
  <c r="EU163" i="14"/>
  <c r="EV164" i="14" s="1"/>
  <c r="HF149" i="14"/>
  <c r="HG150" i="14" s="1"/>
  <c r="II161" i="14"/>
  <c r="HI149" i="14"/>
  <c r="HK149" i="14" s="1"/>
  <c r="EX163" i="14"/>
  <c r="EZ163" i="14" s="1"/>
  <c r="FU166" i="14" l="1"/>
  <c r="DH154" i="14"/>
  <c r="DJ154" i="14" s="1"/>
  <c r="HS154" i="14" s="1"/>
  <c r="GK162" i="14"/>
  <c r="GL163" i="14" s="1"/>
  <c r="DE154" i="14"/>
  <c r="DF155" i="14" s="1"/>
  <c r="DZ158" i="14"/>
  <c r="EA159" i="14" s="1"/>
  <c r="GN162" i="14"/>
  <c r="GP162" i="14" s="1"/>
  <c r="IM149" i="14"/>
  <c r="EC158" i="14"/>
  <c r="EE158" i="14" s="1"/>
  <c r="CO78" i="14"/>
  <c r="IA163" i="14" l="1"/>
  <c r="HO78" i="14"/>
  <c r="HW158" i="14"/>
  <c r="DE155" i="14"/>
  <c r="DF156" i="14" s="1"/>
  <c r="HF150" i="14"/>
  <c r="HG151" i="14" s="1"/>
  <c r="EU164" i="14"/>
  <c r="GN163" i="14"/>
  <c r="GP163" i="14" s="1"/>
  <c r="II162" i="14"/>
  <c r="HI150" i="14"/>
  <c r="HK150" i="14" s="1"/>
  <c r="EX164" i="14"/>
  <c r="EZ164" i="14" s="1"/>
  <c r="IE166" i="14"/>
  <c r="DH155" i="14"/>
  <c r="DJ155" i="14" s="1"/>
  <c r="HS155" i="14" s="1"/>
  <c r="FN167" i="14"/>
  <c r="FM167" i="14"/>
  <c r="CM79" i="14"/>
  <c r="ES165" i="14" l="1"/>
  <c r="GK163" i="14"/>
  <c r="GL164" i="14" s="1"/>
  <c r="GN164" i="14" s="1"/>
  <c r="GP164" i="14" s="1"/>
  <c r="DZ159" i="14"/>
  <c r="EA160" i="14" s="1"/>
  <c r="II163" i="14"/>
  <c r="IM150" i="14"/>
  <c r="EC159" i="14"/>
  <c r="EE159" i="14" s="1"/>
  <c r="FO167" i="14"/>
  <c r="FQ167" i="14" s="1"/>
  <c r="FS167" i="14" s="1"/>
  <c r="FT167" i="14" s="1"/>
  <c r="CO79" i="14"/>
  <c r="IA164" i="14" l="1"/>
  <c r="ER165" i="14"/>
  <c r="ET165" i="14" s="1"/>
  <c r="EV165" i="14" s="1"/>
  <c r="EX165" i="14" s="1"/>
  <c r="HO79" i="14"/>
  <c r="FP167" i="14"/>
  <c r="DE156" i="14"/>
  <c r="DF157" i="14" s="1"/>
  <c r="GK164" i="14"/>
  <c r="HF151" i="14"/>
  <c r="HG152" i="14" s="1"/>
  <c r="GI165" i="14"/>
  <c r="II164" i="14"/>
  <c r="GH165" i="14"/>
  <c r="HI151" i="14"/>
  <c r="HK151" i="14" s="1"/>
  <c r="HW159" i="14"/>
  <c r="DH156" i="14"/>
  <c r="DJ156" i="14" s="1"/>
  <c r="HS156" i="14" s="1"/>
  <c r="CM80" i="14"/>
  <c r="FU167" i="14" l="1"/>
  <c r="DZ160" i="14"/>
  <c r="EA161" i="14" s="1"/>
  <c r="HF152" i="14"/>
  <c r="HG153" i="14" s="1"/>
  <c r="GJ165" i="14"/>
  <c r="GL165" i="14" s="1"/>
  <c r="GN165" i="14" s="1"/>
  <c r="GO165" i="14" s="1"/>
  <c r="IM151" i="14"/>
  <c r="HI152" i="14"/>
  <c r="HK152" i="14" s="1"/>
  <c r="IM152" i="14" s="1"/>
  <c r="EC160" i="14"/>
  <c r="EE160" i="14" s="1"/>
  <c r="EU165" i="14" l="1"/>
  <c r="HW160" i="14"/>
  <c r="DE157" i="14"/>
  <c r="DF158" i="14" s="1"/>
  <c r="IE167" i="14"/>
  <c r="DH157" i="14"/>
  <c r="DJ157" i="14" s="1"/>
  <c r="HS157" i="14" s="1"/>
  <c r="FN168" i="14"/>
  <c r="FM168" i="14"/>
  <c r="CO80" i="14"/>
  <c r="EY165" i="14" l="1"/>
  <c r="EZ165" i="14" s="1"/>
  <c r="HO80" i="14"/>
  <c r="DZ161" i="14"/>
  <c r="EA162" i="14" s="1"/>
  <c r="GK165" i="14"/>
  <c r="HF153" i="14"/>
  <c r="HG154" i="14" s="1"/>
  <c r="HI153" i="14"/>
  <c r="HK153" i="14" s="1"/>
  <c r="IM153" i="14" s="1"/>
  <c r="EC161" i="14"/>
  <c r="EE161" i="14" s="1"/>
  <c r="FO168" i="14"/>
  <c r="FQ168" i="14" s="1"/>
  <c r="FS168" i="14" s="1"/>
  <c r="FT168" i="14" s="1"/>
  <c r="CM81" i="14"/>
  <c r="GP165" i="14" l="1"/>
  <c r="ER166" i="14"/>
  <c r="ES166" i="14"/>
  <c r="IA165" i="14"/>
  <c r="HW161" i="14"/>
  <c r="DE158" i="14"/>
  <c r="DF159" i="14" s="1"/>
  <c r="FP168" i="14"/>
  <c r="DH158" i="14"/>
  <c r="DJ158" i="14" s="1"/>
  <c r="HS158" i="14" s="1"/>
  <c r="FU168" i="14" l="1"/>
  <c r="GI166" i="14"/>
  <c r="II165" i="14"/>
  <c r="GH166" i="14"/>
  <c r="ET166" i="14"/>
  <c r="EV166" i="14" s="1"/>
  <c r="EX166" i="14" s="1"/>
  <c r="DZ162" i="14"/>
  <c r="EA163" i="14" s="1"/>
  <c r="HF154" i="14"/>
  <c r="HG155" i="14" s="1"/>
  <c r="HI154" i="14"/>
  <c r="HK154" i="14" s="1"/>
  <c r="IM154" i="14" s="1"/>
  <c r="EC162" i="14"/>
  <c r="EE162" i="14" s="1"/>
  <c r="CO81" i="14"/>
  <c r="GJ166" i="14" l="1"/>
  <c r="GL166" i="14" s="1"/>
  <c r="GN166" i="14" s="1"/>
  <c r="GO166" i="14" s="1"/>
  <c r="EU166" i="14"/>
  <c r="HO81" i="14"/>
  <c r="DE159" i="14"/>
  <c r="DF160" i="14" s="1"/>
  <c r="DZ163" i="14"/>
  <c r="EA164" i="14" s="1"/>
  <c r="HW162" i="14"/>
  <c r="IE168" i="14"/>
  <c r="FN169" i="14"/>
  <c r="FM169" i="14"/>
  <c r="EC163" i="14"/>
  <c r="EE163" i="14" s="1"/>
  <c r="DH159" i="14"/>
  <c r="DJ159" i="14" s="1"/>
  <c r="CM82" i="14"/>
  <c r="GK166" i="14" l="1"/>
  <c r="EY166" i="14"/>
  <c r="EZ166" i="14" s="1"/>
  <c r="GP166" i="14"/>
  <c r="HI155" i="14"/>
  <c r="HK155" i="14" s="1"/>
  <c r="IM155" i="14" s="1"/>
  <c r="HF155" i="14"/>
  <c r="HG156" i="14" s="1"/>
  <c r="FO169" i="14"/>
  <c r="FQ169" i="14" s="1"/>
  <c r="FS169" i="14" s="1"/>
  <c r="FT169" i="14" s="1"/>
  <c r="DZ164" i="14"/>
  <c r="HW163" i="14"/>
  <c r="HS159" i="14"/>
  <c r="GI167" i="14" l="1"/>
  <c r="ER167" i="14"/>
  <c r="ES167" i="14"/>
  <c r="IA166" i="14"/>
  <c r="II166" i="14"/>
  <c r="GH167" i="14"/>
  <c r="HI156" i="14"/>
  <c r="HK156" i="14" s="1"/>
  <c r="DE160" i="14"/>
  <c r="DF161" i="14" s="1"/>
  <c r="HF156" i="14"/>
  <c r="HG157" i="14" s="1"/>
  <c r="DH160" i="14"/>
  <c r="DJ160" i="14" s="1"/>
  <c r="EC164" i="14"/>
  <c r="EE164" i="14" s="1"/>
  <c r="CO82" i="14"/>
  <c r="GJ167" i="14" l="1"/>
  <c r="GL167" i="14" s="1"/>
  <c r="GN167" i="14" s="1"/>
  <c r="GO167" i="14" s="1"/>
  <c r="ET167" i="14"/>
  <c r="EV167" i="14" s="1"/>
  <c r="EX167" i="14" s="1"/>
  <c r="HO82" i="14"/>
  <c r="HI157" i="14"/>
  <c r="HK157" i="14" s="1"/>
  <c r="IM157" i="14" s="1"/>
  <c r="IM156" i="14"/>
  <c r="FP169" i="14"/>
  <c r="DE161" i="14"/>
  <c r="DF162" i="14" s="1"/>
  <c r="HF157" i="14"/>
  <c r="HG158" i="14" s="1"/>
  <c r="HS160" i="14"/>
  <c r="DH161" i="14"/>
  <c r="DJ161" i="14" s="1"/>
  <c r="HS161" i="14" s="1"/>
  <c r="HW164" i="14"/>
  <c r="DX165" i="14"/>
  <c r="DW165" i="14"/>
  <c r="CM83" i="14"/>
  <c r="DY165" i="14" l="1"/>
  <c r="EA165" i="14" s="1"/>
  <c r="EC165" i="14" s="1"/>
  <c r="ED165" i="14" s="1"/>
  <c r="FU169" i="14"/>
  <c r="EU167" i="14"/>
  <c r="HI158" i="14"/>
  <c r="HK158" i="14" s="1"/>
  <c r="IM158" i="14" s="1"/>
  <c r="HF158" i="14"/>
  <c r="HG159" i="14" s="1"/>
  <c r="GK167" i="14"/>
  <c r="CO83" i="14"/>
  <c r="EY167" i="14" l="1"/>
  <c r="EZ167" i="14" s="1"/>
  <c r="GP167" i="14"/>
  <c r="FM170" i="14"/>
  <c r="HI159" i="14"/>
  <c r="HK159" i="14" s="1"/>
  <c r="IM159" i="14" s="1"/>
  <c r="IE169" i="14"/>
  <c r="FN170" i="14"/>
  <c r="HO83" i="14"/>
  <c r="HF159" i="14"/>
  <c r="HG160" i="14" s="1"/>
  <c r="DE162" i="14"/>
  <c r="DF163" i="14" s="1"/>
  <c r="DH162" i="14"/>
  <c r="DJ162" i="14" s="1"/>
  <c r="HS162" i="14" s="1"/>
  <c r="CM84" i="14"/>
  <c r="FO170" i="14" l="1"/>
  <c r="FQ170" i="14" s="1"/>
  <c r="FS170" i="14" s="1"/>
  <c r="FT170" i="14" s="1"/>
  <c r="II167" i="14"/>
  <c r="GH168" i="14"/>
  <c r="GI168" i="14"/>
  <c r="ES168" i="14"/>
  <c r="HI160" i="14"/>
  <c r="HK160" i="14" s="1"/>
  <c r="IM160" i="14" s="1"/>
  <c r="ER168" i="14"/>
  <c r="IA167" i="14"/>
  <c r="DZ165" i="14"/>
  <c r="HF160" i="14"/>
  <c r="HG161" i="14" s="1"/>
  <c r="CO84" i="14"/>
  <c r="HI161" i="14" l="1"/>
  <c r="HK161" i="14" s="1"/>
  <c r="IM161" i="14" s="1"/>
  <c r="FP170" i="14"/>
  <c r="GJ168" i="14"/>
  <c r="GL168" i="14" s="1"/>
  <c r="GN168" i="14" s="1"/>
  <c r="GO168" i="14" s="1"/>
  <c r="FU170" i="14"/>
  <c r="ET168" i="14"/>
  <c r="EV168" i="14" s="1"/>
  <c r="EX168" i="14" s="1"/>
  <c r="EE165" i="14"/>
  <c r="HO84" i="14"/>
  <c r="HF161" i="14"/>
  <c r="HG162" i="14" s="1"/>
  <c r="DE163" i="14"/>
  <c r="DF164" i="14" s="1"/>
  <c r="DH163" i="14"/>
  <c r="DJ163" i="14" s="1"/>
  <c r="HS163" i="14" s="1"/>
  <c r="GK168" i="14" l="1"/>
  <c r="DX166" i="14"/>
  <c r="IE170" i="14"/>
  <c r="FN171" i="14"/>
  <c r="FM171" i="14"/>
  <c r="DW166" i="14"/>
  <c r="DY166" i="14" s="1"/>
  <c r="EA166" i="14" s="1"/>
  <c r="EC166" i="14" s="1"/>
  <c r="ED166" i="14" s="1"/>
  <c r="HW165" i="14"/>
  <c r="EU168" i="14"/>
  <c r="HI162" i="14"/>
  <c r="HK162" i="14" s="1"/>
  <c r="HF162" i="14"/>
  <c r="HG163" i="14" s="1"/>
  <c r="CM85" i="14"/>
  <c r="CO85" i="14" s="1"/>
  <c r="EY168" i="14" l="1"/>
  <c r="EZ168" i="14" s="1"/>
  <c r="FO171" i="14"/>
  <c r="FQ171" i="14" s="1"/>
  <c r="FS171" i="14" s="1"/>
  <c r="FT171" i="14" s="1"/>
  <c r="GP168" i="14"/>
  <c r="II168" i="14" s="1"/>
  <c r="HO85" i="14"/>
  <c r="IM162" i="14"/>
  <c r="HI163" i="14"/>
  <c r="HK163" i="14" s="1"/>
  <c r="HF163" i="14"/>
  <c r="HG164" i="14" s="1"/>
  <c r="DE164" i="14"/>
  <c r="DH164" i="14"/>
  <c r="DJ164" i="14" s="1"/>
  <c r="DZ166" i="14"/>
  <c r="CM86" i="14"/>
  <c r="HS164" i="14" l="1"/>
  <c r="DC165" i="14"/>
  <c r="DB165" i="14"/>
  <c r="GH169" i="14"/>
  <c r="GI169" i="14"/>
  <c r="FP171" i="14"/>
  <c r="IA168" i="14"/>
  <c r="ES169" i="14"/>
  <c r="ER169" i="14"/>
  <c r="IM163" i="14"/>
  <c r="HI164" i="14"/>
  <c r="HK164" i="14" s="1"/>
  <c r="HF164" i="14"/>
  <c r="DD165" i="14" l="1"/>
  <c r="DF165" i="14" s="1"/>
  <c r="DH165" i="14" s="1"/>
  <c r="DI165" i="14" s="1"/>
  <c r="GJ169" i="14"/>
  <c r="GL169" i="14" s="1"/>
  <c r="GN169" i="14" s="1"/>
  <c r="GO169" i="14" s="1"/>
  <c r="IM164" i="14"/>
  <c r="FU171" i="14"/>
  <c r="FN172" i="14" s="1"/>
  <c r="ET169" i="14"/>
  <c r="EV169" i="14" s="1"/>
  <c r="EX169" i="14" s="1"/>
  <c r="EE166" i="14"/>
  <c r="CO86" i="14"/>
  <c r="GK169" i="14" l="1"/>
  <c r="FM172" i="14"/>
  <c r="FO172" i="14" s="1"/>
  <c r="FQ172" i="14" s="1"/>
  <c r="FS172" i="14" s="1"/>
  <c r="FT172" i="14" s="1"/>
  <c r="IE171" i="14"/>
  <c r="HW166" i="14"/>
  <c r="EU169" i="14"/>
  <c r="DW167" i="14"/>
  <c r="GP169" i="14"/>
  <c r="DX167" i="14"/>
  <c r="HO86" i="14"/>
  <c r="CM87" i="14"/>
  <c r="EY169" i="14" l="1"/>
  <c r="EZ169" i="14" s="1"/>
  <c r="II169" i="14"/>
  <c r="FP172" i="14"/>
  <c r="DY167" i="14"/>
  <c r="EA167" i="14" s="1"/>
  <c r="EC167" i="14" s="1"/>
  <c r="ED167" i="14" s="1"/>
  <c r="GH170" i="14"/>
  <c r="GI170" i="14"/>
  <c r="DE165" i="14"/>
  <c r="HC165" i="14"/>
  <c r="HD165" i="14"/>
  <c r="GJ170" i="14" l="1"/>
  <c r="GL170" i="14" s="1"/>
  <c r="GN170" i="14" s="1"/>
  <c r="GO170" i="14" s="1"/>
  <c r="FU172" i="14"/>
  <c r="DJ165" i="14"/>
  <c r="ES170" i="14"/>
  <c r="ER170" i="14"/>
  <c r="IA169" i="14"/>
  <c r="DZ167" i="14"/>
  <c r="HE165" i="14"/>
  <c r="HG165" i="14" s="1"/>
  <c r="HI165" i="14" s="1"/>
  <c r="HJ165" i="14" s="1"/>
  <c r="CO87" i="14"/>
  <c r="GK170" i="14" l="1"/>
  <c r="EE167" i="14"/>
  <c r="HS165" i="14"/>
  <c r="IE172" i="14"/>
  <c r="FM173" i="14"/>
  <c r="FN173" i="14"/>
  <c r="DB166" i="14"/>
  <c r="DC166" i="14"/>
  <c r="ET170" i="14"/>
  <c r="EV170" i="14" s="1"/>
  <c r="EX170" i="14" s="1"/>
  <c r="HO87" i="14"/>
  <c r="HF165" i="14"/>
  <c r="CM88" i="14"/>
  <c r="FO173" i="14" l="1"/>
  <c r="FQ173" i="14" s="1"/>
  <c r="FS173" i="14" s="1"/>
  <c r="FT173" i="14" s="1"/>
  <c r="DD166" i="14"/>
  <c r="DF166" i="14" s="1"/>
  <c r="DH166" i="14" s="1"/>
  <c r="DI166" i="14" s="1"/>
  <c r="DX168" i="14"/>
  <c r="DW168" i="14"/>
  <c r="HW167" i="14"/>
  <c r="GP170" i="14"/>
  <c r="DE166" i="14" l="1"/>
  <c r="DY168" i="14"/>
  <c r="EA168" i="14" s="1"/>
  <c r="EC168" i="14" s="1"/>
  <c r="ED168" i="14" s="1"/>
  <c r="GH171" i="14"/>
  <c r="FP173" i="14"/>
  <c r="EU170" i="14"/>
  <c r="II170" i="14"/>
  <c r="GI171" i="14"/>
  <c r="HK165" i="14"/>
  <c r="CO88" i="14"/>
  <c r="HD166" i="14" l="1"/>
  <c r="DZ168" i="14"/>
  <c r="DJ166" i="14"/>
  <c r="EY170" i="14"/>
  <c r="EZ170" i="14" s="1"/>
  <c r="FU173" i="14"/>
  <c r="GJ171" i="14"/>
  <c r="IM165" i="14"/>
  <c r="HC166" i="14"/>
  <c r="HO88" i="14"/>
  <c r="CM89" i="14"/>
  <c r="HE166" i="14" l="1"/>
  <c r="HG166" i="14" s="1"/>
  <c r="HI166" i="14" s="1"/>
  <c r="HJ166" i="14" s="1"/>
  <c r="GL171" i="14"/>
  <c r="GN171" i="14" s="1"/>
  <c r="GO171" i="14" s="1"/>
  <c r="HS166" i="14"/>
  <c r="EE168" i="14"/>
  <c r="DB167" i="14"/>
  <c r="DC167" i="14"/>
  <c r="FM174" i="14"/>
  <c r="FN174" i="14"/>
  <c r="IE173" i="14"/>
  <c r="ER171" i="14"/>
  <c r="ES171" i="14"/>
  <c r="IA170" i="14"/>
  <c r="DD167" i="14" l="1"/>
  <c r="DF167" i="14" s="1"/>
  <c r="DH167" i="14" s="1"/>
  <c r="DI167" i="14" s="1"/>
  <c r="DJ167" i="14" s="1"/>
  <c r="GK171" i="14"/>
  <c r="DW169" i="14"/>
  <c r="DX169" i="14"/>
  <c r="HW168" i="14"/>
  <c r="GP171" i="14"/>
  <c r="FO174" i="14"/>
  <c r="FQ174" i="14" s="1"/>
  <c r="FS174" i="14" s="1"/>
  <c r="FT174" i="14" s="1"/>
  <c r="ET171" i="14"/>
  <c r="EV171" i="14" s="1"/>
  <c r="EX171" i="14" s="1"/>
  <c r="HK166" i="14"/>
  <c r="HF166" i="14"/>
  <c r="CO89" i="14"/>
  <c r="DY169" i="14" l="1"/>
  <c r="EA169" i="14" s="1"/>
  <c r="EC169" i="14" s="1"/>
  <c r="ED169" i="14" s="1"/>
  <c r="EE169" i="14" s="1"/>
  <c r="DE167" i="14"/>
  <c r="HC167" i="14"/>
  <c r="DC168" i="14"/>
  <c r="GI172" i="14"/>
  <c r="GH172" i="14"/>
  <c r="II171" i="14"/>
  <c r="FP174" i="14"/>
  <c r="DB168" i="14"/>
  <c r="HS167" i="14"/>
  <c r="EU171" i="14"/>
  <c r="HD167" i="14"/>
  <c r="IM166" i="14"/>
  <c r="HO89" i="14"/>
  <c r="CM90" i="14"/>
  <c r="DZ169" i="14" l="1"/>
  <c r="HE167" i="14"/>
  <c r="HG167" i="14" s="1"/>
  <c r="HI167" i="14" s="1"/>
  <c r="HJ167" i="14" s="1"/>
  <c r="GJ172" i="14"/>
  <c r="GL172" i="14" s="1"/>
  <c r="GN172" i="14" s="1"/>
  <c r="GO172" i="14" s="1"/>
  <c r="DD168" i="14"/>
  <c r="DF168" i="14" s="1"/>
  <c r="DH168" i="14" s="1"/>
  <c r="DI168" i="14" s="1"/>
  <c r="EY171" i="14"/>
  <c r="EZ171" i="14" s="1"/>
  <c r="FU174" i="14"/>
  <c r="HW169" i="14"/>
  <c r="DX170" i="14"/>
  <c r="DW170" i="14"/>
  <c r="DE168" i="14" l="1"/>
  <c r="HF167" i="14"/>
  <c r="GK172" i="14"/>
  <c r="DJ168" i="14"/>
  <c r="FM175" i="14"/>
  <c r="IE174" i="14"/>
  <c r="FN175" i="14"/>
  <c r="DY170" i="14"/>
  <c r="EA170" i="14" s="1"/>
  <c r="EC170" i="14" s="1"/>
  <c r="ED170" i="14" s="1"/>
  <c r="ES172" i="14"/>
  <c r="IA171" i="14"/>
  <c r="ER172" i="14"/>
  <c r="GP172" i="14"/>
  <c r="HK167" i="14"/>
  <c r="CO90" i="14"/>
  <c r="HD168" i="14" l="1"/>
  <c r="FO175" i="14"/>
  <c r="FQ175" i="14" s="1"/>
  <c r="FS175" i="14" s="1"/>
  <c r="FT175" i="14" s="1"/>
  <c r="GI173" i="14"/>
  <c r="HS168" i="14"/>
  <c r="ET172" i="14"/>
  <c r="EV172" i="14" s="1"/>
  <c r="EX172" i="14" s="1"/>
  <c r="II172" i="14"/>
  <c r="GH173" i="14"/>
  <c r="GJ173" i="14" s="1"/>
  <c r="GL173" i="14" s="1"/>
  <c r="GN173" i="14" s="1"/>
  <c r="GO173" i="14" s="1"/>
  <c r="DB169" i="14"/>
  <c r="DC169" i="14"/>
  <c r="IM167" i="14"/>
  <c r="HC168" i="14"/>
  <c r="HO90" i="14"/>
  <c r="DZ170" i="14"/>
  <c r="CM91" i="14"/>
  <c r="HE168" i="14" l="1"/>
  <c r="HG168" i="14" s="1"/>
  <c r="HI168" i="14" s="1"/>
  <c r="HJ168" i="14" s="1"/>
  <c r="FP175" i="14"/>
  <c r="EE170" i="14"/>
  <c r="EU172" i="14"/>
  <c r="DD169" i="14"/>
  <c r="DF169" i="14" s="1"/>
  <c r="DH169" i="14" s="1"/>
  <c r="DI169" i="14" s="1"/>
  <c r="HF168" i="14" l="1"/>
  <c r="EY172" i="14"/>
  <c r="EZ172" i="14" s="1"/>
  <c r="FU175" i="14"/>
  <c r="IE175" i="14" s="1"/>
  <c r="DX171" i="14"/>
  <c r="HW170" i="14"/>
  <c r="DW171" i="14"/>
  <c r="DE169" i="14"/>
  <c r="GK173" i="14"/>
  <c r="CO91" i="14"/>
  <c r="FN176" i="14" l="1"/>
  <c r="DY171" i="14"/>
  <c r="EA171" i="14" s="1"/>
  <c r="EC171" i="14" s="1"/>
  <c r="ED171" i="14" s="1"/>
  <c r="DJ169" i="14"/>
  <c r="FM176" i="14"/>
  <c r="FO176" i="14" s="1"/>
  <c r="FQ176" i="14" s="1"/>
  <c r="FS176" i="14" s="1"/>
  <c r="FT176" i="14" s="1"/>
  <c r="GP173" i="14"/>
  <c r="ES173" i="14"/>
  <c r="IA172" i="14"/>
  <c r="ER173" i="14"/>
  <c r="HK168" i="14"/>
  <c r="HO91" i="14"/>
  <c r="CM92" i="14"/>
  <c r="HD169" i="14" l="1"/>
  <c r="DZ171" i="14"/>
  <c r="HS169" i="14"/>
  <c r="FP176" i="14"/>
  <c r="GH174" i="14"/>
  <c r="II173" i="14"/>
  <c r="GI174" i="14"/>
  <c r="DB170" i="14"/>
  <c r="DC170" i="14"/>
  <c r="ET173" i="14"/>
  <c r="EV173" i="14" s="1"/>
  <c r="EX173" i="14" s="1"/>
  <c r="HC169" i="14"/>
  <c r="IM168" i="14"/>
  <c r="HE169" i="14" l="1"/>
  <c r="HG169" i="14" s="1"/>
  <c r="HI169" i="14" s="1"/>
  <c r="HJ169" i="14" s="1"/>
  <c r="HK169" i="14" s="1"/>
  <c r="GJ174" i="14"/>
  <c r="GL174" i="14" s="1"/>
  <c r="GN174" i="14" s="1"/>
  <c r="GO174" i="14" s="1"/>
  <c r="EE171" i="14"/>
  <c r="DX172" i="14" s="1"/>
  <c r="DD170" i="14"/>
  <c r="DF170" i="14" s="1"/>
  <c r="DH170" i="14" s="1"/>
  <c r="DI170" i="14" s="1"/>
  <c r="EU173" i="14"/>
  <c r="CO92" i="14"/>
  <c r="GK174" i="14" l="1"/>
  <c r="HF169" i="14"/>
  <c r="HC170" i="14"/>
  <c r="DW172" i="14"/>
  <c r="DY172" i="14" s="1"/>
  <c r="HW171" i="14"/>
  <c r="DE170" i="14"/>
  <c r="EY173" i="14"/>
  <c r="EZ173" i="14" s="1"/>
  <c r="FU176" i="14"/>
  <c r="GP174" i="14"/>
  <c r="IM169" i="14"/>
  <c r="HD170" i="14"/>
  <c r="HE170" i="14" s="1"/>
  <c r="HG170" i="14" s="1"/>
  <c r="HI170" i="14" s="1"/>
  <c r="HJ170" i="14" s="1"/>
  <c r="HO92" i="14"/>
  <c r="CM93" i="14"/>
  <c r="EA172" i="14" l="1"/>
  <c r="EC172" i="14" s="1"/>
  <c r="ED172" i="14" s="1"/>
  <c r="EE172" i="14" s="1"/>
  <c r="FM177" i="14"/>
  <c r="FN177" i="14"/>
  <c r="IE176" i="14"/>
  <c r="GH175" i="14"/>
  <c r="ER174" i="14"/>
  <c r="IA173" i="14"/>
  <c r="ES174" i="14"/>
  <c r="II174" i="14"/>
  <c r="GI175" i="14"/>
  <c r="DZ172" i="14" l="1"/>
  <c r="ET174" i="14"/>
  <c r="EV174" i="14" s="1"/>
  <c r="EX174" i="14" s="1"/>
  <c r="FO177" i="14"/>
  <c r="FQ177" i="14" s="1"/>
  <c r="FS177" i="14" s="1"/>
  <c r="FT177" i="14" s="1"/>
  <c r="FU177" i="14" s="1"/>
  <c r="DJ170" i="14"/>
  <c r="GJ175" i="14"/>
  <c r="GL175" i="14" s="1"/>
  <c r="GN175" i="14" s="1"/>
  <c r="GO175" i="14" s="1"/>
  <c r="HW172" i="14"/>
  <c r="DW173" i="14"/>
  <c r="DX173" i="14"/>
  <c r="HF170" i="14"/>
  <c r="HK170" i="14"/>
  <c r="CO93" i="14"/>
  <c r="EU174" i="14" l="1"/>
  <c r="HD171" i="14"/>
  <c r="GK175" i="14"/>
  <c r="FP177" i="14"/>
  <c r="HS170" i="14"/>
  <c r="DC171" i="14"/>
  <c r="DB171" i="14"/>
  <c r="EY174" i="14"/>
  <c r="EZ174" i="14" s="1"/>
  <c r="FN178" i="14"/>
  <c r="FM178" i="14"/>
  <c r="IE177" i="14"/>
  <c r="DY173" i="14"/>
  <c r="EA173" i="14" s="1"/>
  <c r="EC173" i="14" s="1"/>
  <c r="ED173" i="14" s="1"/>
  <c r="IM170" i="14"/>
  <c r="HC171" i="14"/>
  <c r="HO93" i="14"/>
  <c r="CM94" i="14"/>
  <c r="HE171" i="14" l="1"/>
  <c r="HG171" i="14" s="1"/>
  <c r="HI171" i="14" s="1"/>
  <c r="HJ171" i="14" s="1"/>
  <c r="DD171" i="14"/>
  <c r="DF171" i="14" s="1"/>
  <c r="DH171" i="14" s="1"/>
  <c r="DI171" i="14" s="1"/>
  <c r="GP175" i="14"/>
  <c r="II175" i="14" s="1"/>
  <c r="FO178" i="14"/>
  <c r="FQ178" i="14" s="1"/>
  <c r="FS178" i="14" s="1"/>
  <c r="FT178" i="14" s="1"/>
  <c r="DZ173" i="14"/>
  <c r="ES175" i="14"/>
  <c r="IA174" i="14"/>
  <c r="ER175" i="14"/>
  <c r="GH176" i="14" l="1"/>
  <c r="GI176" i="14"/>
  <c r="EE173" i="14"/>
  <c r="FP178" i="14"/>
  <c r="ET175" i="14"/>
  <c r="EV175" i="14" s="1"/>
  <c r="EX175" i="14" s="1"/>
  <c r="HF171" i="14"/>
  <c r="CO94" i="14"/>
  <c r="GJ176" i="14" l="1"/>
  <c r="GL176" i="14" s="1"/>
  <c r="GN176" i="14" s="1"/>
  <c r="GO176" i="14" s="1"/>
  <c r="GP176" i="14" s="1"/>
  <c r="DE171" i="14"/>
  <c r="FU178" i="14"/>
  <c r="DX174" i="14"/>
  <c r="DW174" i="14"/>
  <c r="HW173" i="14"/>
  <c r="EU175" i="14"/>
  <c r="HK171" i="14"/>
  <c r="HO94" i="14"/>
  <c r="CM95" i="14"/>
  <c r="GK176" i="14" l="1"/>
  <c r="HD172" i="14"/>
  <c r="GI177" i="14"/>
  <c r="GH177" i="14"/>
  <c r="DY174" i="14"/>
  <c r="EA174" i="14" s="1"/>
  <c r="EC174" i="14" s="1"/>
  <c r="ED174" i="14" s="1"/>
  <c r="DJ171" i="14"/>
  <c r="EY175" i="14"/>
  <c r="EZ175" i="14" s="1"/>
  <c r="II176" i="14"/>
  <c r="FN179" i="14"/>
  <c r="IE178" i="14"/>
  <c r="FM179" i="14"/>
  <c r="HC172" i="14"/>
  <c r="IM171" i="14"/>
  <c r="HE172" i="14" l="1"/>
  <c r="HG172" i="14" s="1"/>
  <c r="HI172" i="14" s="1"/>
  <c r="HJ172" i="14" s="1"/>
  <c r="GJ177" i="14"/>
  <c r="GL177" i="14" s="1"/>
  <c r="GN177" i="14" s="1"/>
  <c r="GO177" i="14" s="1"/>
  <c r="DZ174" i="14"/>
  <c r="DB172" i="14"/>
  <c r="HS171" i="14"/>
  <c r="DC172" i="14"/>
  <c r="FO179" i="14"/>
  <c r="FQ179" i="14" s="1"/>
  <c r="FS179" i="14" s="1"/>
  <c r="FT179" i="14" s="1"/>
  <c r="ER176" i="14"/>
  <c r="IA175" i="14"/>
  <c r="ES176" i="14"/>
  <c r="CO95" i="14"/>
  <c r="GK177" i="14" l="1"/>
  <c r="DD172" i="14"/>
  <c r="DF172" i="14" s="1"/>
  <c r="DH172" i="14" s="1"/>
  <c r="DI172" i="14" s="1"/>
  <c r="ET176" i="14"/>
  <c r="EV176" i="14" s="1"/>
  <c r="EX176" i="14" s="1"/>
  <c r="GP177" i="14"/>
  <c r="FP179" i="14"/>
  <c r="EE174" i="14"/>
  <c r="HO95" i="14"/>
  <c r="CM96" i="14"/>
  <c r="HF172" i="14"/>
  <c r="EU176" i="14" l="1"/>
  <c r="DE172" i="14"/>
  <c r="EY176" i="14"/>
  <c r="EZ176" i="14" s="1"/>
  <c r="FU179" i="14"/>
  <c r="HW174" i="14"/>
  <c r="DX175" i="14"/>
  <c r="DW175" i="14"/>
  <c r="HK172" i="14"/>
  <c r="II177" i="14"/>
  <c r="GH178" i="14"/>
  <c r="GI178" i="14"/>
  <c r="EQ181" i="14"/>
  <c r="HD173" i="14" l="1"/>
  <c r="DJ172" i="14"/>
  <c r="FN180" i="14"/>
  <c r="FM180" i="14"/>
  <c r="IE179" i="14"/>
  <c r="DY175" i="14"/>
  <c r="EA175" i="14" s="1"/>
  <c r="EC175" i="14" s="1"/>
  <c r="ED175" i="14" s="1"/>
  <c r="ES177" i="14"/>
  <c r="IM172" i="14"/>
  <c r="ER177" i="14"/>
  <c r="IA176" i="14"/>
  <c r="GJ178" i="14"/>
  <c r="GL178" i="14" s="1"/>
  <c r="GN178" i="14" s="1"/>
  <c r="GO178" i="14" s="1"/>
  <c r="HC173" i="14"/>
  <c r="CO96" i="14"/>
  <c r="FO180" i="14" l="1"/>
  <c r="FQ180" i="14" s="1"/>
  <c r="FS180" i="14" s="1"/>
  <c r="FT180" i="14" s="1"/>
  <c r="HE173" i="14"/>
  <c r="HG173" i="14" s="1"/>
  <c r="HI173" i="14" s="1"/>
  <c r="HJ173" i="14" s="1"/>
  <c r="HS172" i="14"/>
  <c r="DB173" i="14"/>
  <c r="DC173" i="14"/>
  <c r="FP180" i="14"/>
  <c r="DZ175" i="14"/>
  <c r="ET177" i="14"/>
  <c r="EV177" i="14" s="1"/>
  <c r="EX177" i="14" s="1"/>
  <c r="GK178" i="14"/>
  <c r="HO96" i="14"/>
  <c r="CM97" i="14"/>
  <c r="HF173" i="14" l="1"/>
  <c r="DD173" i="14"/>
  <c r="DF173" i="14" s="1"/>
  <c r="DH173" i="14" s="1"/>
  <c r="DI173" i="14" s="1"/>
  <c r="GP178" i="14"/>
  <c r="FU180" i="14"/>
  <c r="HK173" i="14"/>
  <c r="DE173" i="14" l="1"/>
  <c r="HD174" i="14"/>
  <c r="GI179" i="14"/>
  <c r="GH179" i="14"/>
  <c r="II178" i="14"/>
  <c r="IE180" i="14"/>
  <c r="FN181" i="14"/>
  <c r="FM181" i="14"/>
  <c r="EE175" i="14"/>
  <c r="EU177" i="14"/>
  <c r="IM173" i="14"/>
  <c r="HC174" i="14"/>
  <c r="EQ182" i="14"/>
  <c r="CO97" i="14"/>
  <c r="HE174" i="14" l="1"/>
  <c r="HG174" i="14" s="1"/>
  <c r="HI174" i="14" s="1"/>
  <c r="HJ174" i="14" s="1"/>
  <c r="DJ173" i="14"/>
  <c r="EY177" i="14"/>
  <c r="EZ177" i="14" s="1"/>
  <c r="FO181" i="14"/>
  <c r="FQ181" i="14" s="1"/>
  <c r="FS181" i="14" s="1"/>
  <c r="FT181" i="14" s="1"/>
  <c r="GJ179" i="14"/>
  <c r="GL179" i="14" s="1"/>
  <c r="GN179" i="14" s="1"/>
  <c r="GO179" i="14" s="1"/>
  <c r="DX176" i="14"/>
  <c r="HW175" i="14"/>
  <c r="DW176" i="14"/>
  <c r="HO97" i="14"/>
  <c r="CM98" i="14"/>
  <c r="DC174" i="14" l="1"/>
  <c r="HS173" i="14"/>
  <c r="DB174" i="14"/>
  <c r="FP181" i="14"/>
  <c r="GK179" i="14"/>
  <c r="DY176" i="14"/>
  <c r="EA176" i="14" s="1"/>
  <c r="EC176" i="14" s="1"/>
  <c r="ED176" i="14" s="1"/>
  <c r="ES178" i="14"/>
  <c r="ER178" i="14"/>
  <c r="IA177" i="14"/>
  <c r="HK174" i="14"/>
  <c r="HF174" i="14"/>
  <c r="IM174" i="14" l="1"/>
  <c r="DD174" i="14"/>
  <c r="DF174" i="14" s="1"/>
  <c r="DH174" i="14" s="1"/>
  <c r="DI174" i="14" s="1"/>
  <c r="FU181" i="14"/>
  <c r="GP179" i="14"/>
  <c r="DZ176" i="14"/>
  <c r="ET178" i="14"/>
  <c r="EV178" i="14" s="1"/>
  <c r="EX178" i="14" s="1"/>
  <c r="HC175" i="14"/>
  <c r="HD175" i="14"/>
  <c r="CO98" i="14"/>
  <c r="IE181" i="14" l="1"/>
  <c r="DE174" i="14"/>
  <c r="FN182" i="14"/>
  <c r="FM182" i="14"/>
  <c r="GI180" i="14"/>
  <c r="GH180" i="14"/>
  <c r="II179" i="14"/>
  <c r="EU178" i="14"/>
  <c r="HE175" i="14"/>
  <c r="HO98" i="14"/>
  <c r="EQ183" i="14"/>
  <c r="CM99" i="14"/>
  <c r="HG175" i="14" l="1"/>
  <c r="HI175" i="14" s="1"/>
  <c r="HJ175" i="14" s="1"/>
  <c r="GJ180" i="14"/>
  <c r="GL180" i="14" s="1"/>
  <c r="GN180" i="14" s="1"/>
  <c r="GO180" i="14" s="1"/>
  <c r="FO182" i="14"/>
  <c r="FQ182" i="14" s="1"/>
  <c r="FS182" i="14" s="1"/>
  <c r="FT182" i="14" s="1"/>
  <c r="EY178" i="14"/>
  <c r="EZ178" i="14" s="1"/>
  <c r="EE176" i="14"/>
  <c r="HF175" i="14" l="1"/>
  <c r="GK180" i="14"/>
  <c r="FP182" i="14"/>
  <c r="DJ174" i="14"/>
  <c r="FU182" i="14"/>
  <c r="GP180" i="14"/>
  <c r="DX177" i="14"/>
  <c r="HW176" i="14"/>
  <c r="DW177" i="14"/>
  <c r="ES179" i="14"/>
  <c r="ER179" i="14"/>
  <c r="IA178" i="14"/>
  <c r="HK175" i="14"/>
  <c r="EQ184" i="14"/>
  <c r="CO99" i="14"/>
  <c r="HC176" i="14" l="1"/>
  <c r="DY177" i="14"/>
  <c r="EA177" i="14" s="1"/>
  <c r="EC177" i="14" s="1"/>
  <c r="ED177" i="14" s="1"/>
  <c r="ET179" i="14"/>
  <c r="EV179" i="14" s="1"/>
  <c r="EX179" i="14" s="1"/>
  <c r="HS174" i="14"/>
  <c r="DC175" i="14"/>
  <c r="DB175" i="14"/>
  <c r="II180" i="14"/>
  <c r="GH181" i="14"/>
  <c r="GI181" i="14"/>
  <c r="IE182" i="14"/>
  <c r="FN183" i="14"/>
  <c r="FM183" i="14"/>
  <c r="HD176" i="14"/>
  <c r="IM175" i="14"/>
  <c r="HO99" i="14"/>
  <c r="CM100" i="14"/>
  <c r="DD175" i="14" l="1"/>
  <c r="DF175" i="14" s="1"/>
  <c r="DH175" i="14" s="1"/>
  <c r="DI175" i="14" s="1"/>
  <c r="GJ181" i="14"/>
  <c r="GL181" i="14" s="1"/>
  <c r="GN181" i="14" s="1"/>
  <c r="GO181" i="14" s="1"/>
  <c r="HE176" i="14"/>
  <c r="HG176" i="14" s="1"/>
  <c r="HI176" i="14" s="1"/>
  <c r="HJ176" i="14" s="1"/>
  <c r="DZ177" i="14"/>
  <c r="EU179" i="14"/>
  <c r="EY179" i="14"/>
  <c r="EZ179" i="14" s="1"/>
  <c r="FO183" i="14"/>
  <c r="DE175" i="14" l="1"/>
  <c r="GK181" i="14"/>
  <c r="FQ183" i="14"/>
  <c r="FS183" i="14" s="1"/>
  <c r="FT183" i="14" s="1"/>
  <c r="GP181" i="14"/>
  <c r="II181" i="14" s="1"/>
  <c r="EE177" i="14"/>
  <c r="ES180" i="14"/>
  <c r="ER180" i="14"/>
  <c r="IA179" i="14"/>
  <c r="HF176" i="14"/>
  <c r="CO100" i="14"/>
  <c r="GH182" i="14" l="1"/>
  <c r="FP183" i="14"/>
  <c r="DJ175" i="14"/>
  <c r="ET180" i="14"/>
  <c r="EV180" i="14" s="1"/>
  <c r="EX180" i="14" s="1"/>
  <c r="FU183" i="14"/>
  <c r="GI182" i="14"/>
  <c r="GJ182" i="14" s="1"/>
  <c r="GL182" i="14" s="1"/>
  <c r="GN182" i="14" s="1"/>
  <c r="GO182" i="14" s="1"/>
  <c r="DW178" i="14"/>
  <c r="HW177" i="14"/>
  <c r="DX178" i="14"/>
  <c r="HK176" i="14"/>
  <c r="HO100" i="14"/>
  <c r="EQ185" i="14"/>
  <c r="CM101" i="14"/>
  <c r="DY178" i="14" l="1"/>
  <c r="EA178" i="14" s="1"/>
  <c r="EC178" i="14" s="1"/>
  <c r="ED178" i="14" s="1"/>
  <c r="EU180" i="14"/>
  <c r="IM176" i="14"/>
  <c r="FN184" i="14"/>
  <c r="FM184" i="14"/>
  <c r="IE183" i="14"/>
  <c r="HS175" i="14"/>
  <c r="DB176" i="14"/>
  <c r="DC176" i="14"/>
  <c r="EY180" i="14"/>
  <c r="EZ180" i="14" s="1"/>
  <c r="GK182" i="14"/>
  <c r="HD177" i="14"/>
  <c r="HC177" i="14"/>
  <c r="DZ178" i="14" l="1"/>
  <c r="FO184" i="14"/>
  <c r="FQ184" i="14" s="1"/>
  <c r="FS184" i="14" s="1"/>
  <c r="FT184" i="14" s="1"/>
  <c r="DD176" i="14"/>
  <c r="DF176" i="14" s="1"/>
  <c r="DH176" i="14" s="1"/>
  <c r="DI176" i="14" s="1"/>
  <c r="GP182" i="14"/>
  <c r="ES181" i="14"/>
  <c r="IA180" i="14"/>
  <c r="ER181" i="14"/>
  <c r="HE177" i="14"/>
  <c r="HG177" i="14" s="1"/>
  <c r="HI177" i="14" s="1"/>
  <c r="HJ177" i="14" s="1"/>
  <c r="CO101" i="14"/>
  <c r="FP184" i="14" l="1"/>
  <c r="DE176" i="14"/>
  <c r="ET181" i="14"/>
  <c r="EV181" i="14" s="1"/>
  <c r="EX181" i="14" s="1"/>
  <c r="GH183" i="14"/>
  <c r="II182" i="14"/>
  <c r="GI183" i="14"/>
  <c r="EE178" i="14"/>
  <c r="HF177" i="14"/>
  <c r="HO101" i="14"/>
  <c r="EQ186" i="14"/>
  <c r="CM102" i="14"/>
  <c r="GJ183" i="14" l="1"/>
  <c r="GL183" i="14" s="1"/>
  <c r="GN183" i="14" s="1"/>
  <c r="GO183" i="14" s="1"/>
  <c r="DW179" i="14"/>
  <c r="DX179" i="14"/>
  <c r="HW178" i="14"/>
  <c r="FU184" i="14"/>
  <c r="EU181" i="14"/>
  <c r="GK183" i="14" l="1"/>
  <c r="DJ176" i="14"/>
  <c r="EY181" i="14"/>
  <c r="EZ181" i="14" s="1"/>
  <c r="GP183" i="14"/>
  <c r="DY179" i="14"/>
  <c r="EA179" i="14" s="1"/>
  <c r="EC179" i="14" s="1"/>
  <c r="ED179" i="14" s="1"/>
  <c r="FM185" i="14"/>
  <c r="FN185" i="14"/>
  <c r="IE184" i="14"/>
  <c r="HK177" i="14"/>
  <c r="EQ187" i="14"/>
  <c r="CO102" i="14"/>
  <c r="GI184" i="14" l="1"/>
  <c r="HS176" i="14"/>
  <c r="DB177" i="14"/>
  <c r="DC177" i="14"/>
  <c r="FO185" i="14"/>
  <c r="II183" i="14"/>
  <c r="GH184" i="14"/>
  <c r="ES182" i="14"/>
  <c r="IA181" i="14"/>
  <c r="ER182" i="14"/>
  <c r="IM177" i="14"/>
  <c r="HC178" i="14"/>
  <c r="HD178" i="14"/>
  <c r="HO102" i="14"/>
  <c r="CM103" i="14"/>
  <c r="DD177" i="14" l="1"/>
  <c r="DF177" i="14" s="1"/>
  <c r="DH177" i="14" s="1"/>
  <c r="DI177" i="14" s="1"/>
  <c r="GJ184" i="14"/>
  <c r="GL184" i="14" s="1"/>
  <c r="GN184" i="14" s="1"/>
  <c r="GO184" i="14" s="1"/>
  <c r="FQ185" i="14"/>
  <c r="FS185" i="14" s="1"/>
  <c r="FT185" i="14" s="1"/>
  <c r="DZ179" i="14"/>
  <c r="ET182" i="14"/>
  <c r="EV182" i="14" s="1"/>
  <c r="EX182" i="14" s="1"/>
  <c r="HE178" i="14"/>
  <c r="DE177" i="14" l="1"/>
  <c r="HG178" i="14"/>
  <c r="HI178" i="14" s="1"/>
  <c r="HJ178" i="14" s="1"/>
  <c r="GK184" i="14"/>
  <c r="FP185" i="14"/>
  <c r="EE179" i="14"/>
  <c r="GP184" i="14"/>
  <c r="EU182" i="14"/>
  <c r="FU185" i="14"/>
  <c r="EQ188" i="14"/>
  <c r="CO103" i="14"/>
  <c r="HF178" i="14" l="1"/>
  <c r="GI185" i="14"/>
  <c r="DW180" i="14"/>
  <c r="DX180" i="14"/>
  <c r="HW179" i="14"/>
  <c r="DJ177" i="14"/>
  <c r="EY182" i="14"/>
  <c r="EZ182" i="14" s="1"/>
  <c r="GH185" i="14"/>
  <c r="II184" i="14"/>
  <c r="FM186" i="14"/>
  <c r="IE185" i="14"/>
  <c r="FN186" i="14"/>
  <c r="HK178" i="14"/>
  <c r="HO103" i="14"/>
  <c r="IM178" i="14" l="1"/>
  <c r="GJ185" i="14"/>
  <c r="GL185" i="14" s="1"/>
  <c r="GN185" i="14" s="1"/>
  <c r="GO185" i="14" s="1"/>
  <c r="DY180" i="14"/>
  <c r="EA180" i="14" s="1"/>
  <c r="EC180" i="14" s="1"/>
  <c r="ED180" i="14" s="1"/>
  <c r="DB178" i="14"/>
  <c r="DC178" i="14"/>
  <c r="HS177" i="14"/>
  <c r="ES183" i="14"/>
  <c r="ER183" i="14"/>
  <c r="ET183" i="14" s="1"/>
  <c r="EV183" i="14" s="1"/>
  <c r="EX183" i="14" s="1"/>
  <c r="IA182" i="14"/>
  <c r="FO186" i="14"/>
  <c r="FQ186" i="14" s="1"/>
  <c r="FS186" i="14" s="1"/>
  <c r="FT186" i="14" s="1"/>
  <c r="HC179" i="14"/>
  <c r="HD179" i="14"/>
  <c r="DD178" i="14" l="1"/>
  <c r="DF178" i="14" s="1"/>
  <c r="DH178" i="14" s="1"/>
  <c r="DI178" i="14" s="1"/>
  <c r="GK185" i="14"/>
  <c r="GP185" i="14"/>
  <c r="EU183" i="14"/>
  <c r="HE179" i="14"/>
  <c r="HG179" i="14" s="1"/>
  <c r="HI179" i="14" s="1"/>
  <c r="HJ179" i="14" s="1"/>
  <c r="FP186" i="14"/>
  <c r="FQ187" i="14" s="1"/>
  <c r="DE178" i="14" l="1"/>
  <c r="DZ180" i="14"/>
  <c r="EY183" i="14"/>
  <c r="EZ183" i="14" s="1"/>
  <c r="FU186" i="14"/>
  <c r="GH186" i="14"/>
  <c r="FP187" i="14"/>
  <c r="HK179" i="14"/>
  <c r="HF179" i="14"/>
  <c r="II185" i="14"/>
  <c r="GI186" i="14"/>
  <c r="EQ189" i="14"/>
  <c r="HD180" i="14" l="1"/>
  <c r="FS187" i="14"/>
  <c r="FT187" i="14" s="1"/>
  <c r="EE180" i="14"/>
  <c r="DJ178" i="14"/>
  <c r="ER184" i="14"/>
  <c r="ES184" i="14"/>
  <c r="GJ186" i="14"/>
  <c r="GL186" i="14" s="1"/>
  <c r="GN186" i="14" s="1"/>
  <c r="GO186" i="14" s="1"/>
  <c r="IA183" i="14"/>
  <c r="HC180" i="14"/>
  <c r="IM179" i="14"/>
  <c r="FN188" i="14"/>
  <c r="FM188" i="14"/>
  <c r="IE186" i="14"/>
  <c r="ET184" i="14" l="1"/>
  <c r="EV184" i="14" s="1"/>
  <c r="EX184" i="14" s="1"/>
  <c r="HE180" i="14"/>
  <c r="DX181" i="14"/>
  <c r="DW181" i="14"/>
  <c r="DY181" i="14" s="1"/>
  <c r="EA181" i="14" s="1"/>
  <c r="EC181" i="14" s="1"/>
  <c r="ED181" i="14" s="1"/>
  <c r="HW180" i="14"/>
  <c r="HS178" i="14"/>
  <c r="DB179" i="14"/>
  <c r="DC179" i="14"/>
  <c r="EU184" i="14"/>
  <c r="FO188" i="14"/>
  <c r="FQ188" i="14" s="1"/>
  <c r="FS188" i="14" s="1"/>
  <c r="FT188" i="14" s="1"/>
  <c r="GK186" i="14"/>
  <c r="GL187" i="14" s="1"/>
  <c r="DD179" i="14" l="1"/>
  <c r="DF179" i="14" s="1"/>
  <c r="DH179" i="14" s="1"/>
  <c r="DI179" i="14" s="1"/>
  <c r="HG180" i="14"/>
  <c r="HI180" i="14" s="1"/>
  <c r="HJ180" i="14" s="1"/>
  <c r="HK180" i="14" s="1"/>
  <c r="HF180" i="14"/>
  <c r="DZ181" i="14"/>
  <c r="EY184" i="14"/>
  <c r="EZ184" i="14" s="1"/>
  <c r="GP186" i="14"/>
  <c r="GK187" i="14"/>
  <c r="FP188" i="14"/>
  <c r="DE179" i="14" l="1"/>
  <c r="HD181" i="14"/>
  <c r="HC181" i="14"/>
  <c r="IM180" i="14"/>
  <c r="II186" i="14"/>
  <c r="GN187" i="14"/>
  <c r="GO187" i="14" s="1"/>
  <c r="GH188" i="14"/>
  <c r="ES185" i="14"/>
  <c r="ER185" i="14"/>
  <c r="GI188" i="14"/>
  <c r="IA184" i="14"/>
  <c r="FU188" i="14"/>
  <c r="EQ190" i="14"/>
  <c r="ET185" i="14" l="1"/>
  <c r="EV185" i="14" s="1"/>
  <c r="EX185" i="14" s="1"/>
  <c r="GJ188" i="14"/>
  <c r="GL188" i="14" s="1"/>
  <c r="GN188" i="14" s="1"/>
  <c r="GO188" i="14" s="1"/>
  <c r="HE181" i="14"/>
  <c r="EE181" i="14"/>
  <c r="DJ179" i="14"/>
  <c r="IE188" i="14"/>
  <c r="FN189" i="14"/>
  <c r="FM189" i="14"/>
  <c r="EU185" i="14" l="1"/>
  <c r="GK188" i="14"/>
  <c r="HG181" i="14"/>
  <c r="HI181" i="14" s="1"/>
  <c r="HJ181" i="14" s="1"/>
  <c r="HK181" i="14" s="1"/>
  <c r="HF181" i="14"/>
  <c r="HW181" i="14"/>
  <c r="DX182" i="14"/>
  <c r="DW182" i="14"/>
  <c r="DB180" i="14"/>
  <c r="HS179" i="14"/>
  <c r="DC180" i="14"/>
  <c r="EY185" i="14"/>
  <c r="EZ185" i="14" s="1"/>
  <c r="GP188" i="14"/>
  <c r="FO189" i="14"/>
  <c r="FQ189" i="14" s="1"/>
  <c r="FS189" i="14" s="1"/>
  <c r="FT189" i="14" s="1"/>
  <c r="IM181" i="14" l="1"/>
  <c r="HC182" i="14"/>
  <c r="HD182" i="14"/>
  <c r="HE182" i="14" s="1"/>
  <c r="HG182" i="14" s="1"/>
  <c r="HI182" i="14" s="1"/>
  <c r="HJ182" i="14" s="1"/>
  <c r="DD180" i="14"/>
  <c r="DF180" i="14" s="1"/>
  <c r="DH180" i="14" s="1"/>
  <c r="DI180" i="14" s="1"/>
  <c r="DY182" i="14"/>
  <c r="EA182" i="14" s="1"/>
  <c r="EC182" i="14" s="1"/>
  <c r="ED182" i="14" s="1"/>
  <c r="FP189" i="14"/>
  <c r="GI189" i="14"/>
  <c r="ES186" i="14"/>
  <c r="IA185" i="14"/>
  <c r="ER186" i="14"/>
  <c r="GH189" i="14"/>
  <c r="II188" i="14"/>
  <c r="GJ189" i="14" l="1"/>
  <c r="GL189" i="14" s="1"/>
  <c r="GN189" i="14" s="1"/>
  <c r="GO189" i="14" s="1"/>
  <c r="ET186" i="14"/>
  <c r="EV186" i="14" s="1"/>
  <c r="EX186" i="14" s="1"/>
  <c r="DE180" i="14"/>
  <c r="HF182" i="14"/>
  <c r="GK189" i="14"/>
  <c r="EQ191" i="14"/>
  <c r="HK182" i="14"/>
  <c r="DZ182" i="14" l="1"/>
  <c r="DJ180" i="14"/>
  <c r="FU189" i="14"/>
  <c r="EU186" i="14"/>
  <c r="IM182" i="14"/>
  <c r="HD183" i="14"/>
  <c r="HC183" i="14"/>
  <c r="FN190" i="14" l="1"/>
  <c r="EE182" i="14"/>
  <c r="HS180" i="14"/>
  <c r="DC181" i="14"/>
  <c r="DB181" i="14"/>
  <c r="EY186" i="14"/>
  <c r="EZ186" i="14" s="1"/>
  <c r="FM190" i="14"/>
  <c r="IE189" i="14"/>
  <c r="GP189" i="14"/>
  <c r="HE183" i="14"/>
  <c r="HG183" i="14" s="1"/>
  <c r="HI183" i="14" s="1"/>
  <c r="HJ183" i="14" s="1"/>
  <c r="GG200" i="14"/>
  <c r="DD181" i="14" l="1"/>
  <c r="DF181" i="14" s="1"/>
  <c r="DH181" i="14" s="1"/>
  <c r="DI181" i="14" s="1"/>
  <c r="FO190" i="14"/>
  <c r="FQ190" i="14" s="1"/>
  <c r="FS190" i="14" s="1"/>
  <c r="FT190" i="14" s="1"/>
  <c r="DW183" i="14"/>
  <c r="HW182" i="14"/>
  <c r="DX183" i="14"/>
  <c r="GH190" i="14"/>
  <c r="ES187" i="14"/>
  <c r="ER187" i="14"/>
  <c r="IA186" i="14"/>
  <c r="II189" i="14"/>
  <c r="GI190" i="14"/>
  <c r="FP190" i="14" l="1"/>
  <c r="GJ190" i="14"/>
  <c r="GL190" i="14" s="1"/>
  <c r="GN190" i="14" s="1"/>
  <c r="GO190" i="14" s="1"/>
  <c r="DY183" i="14"/>
  <c r="EA183" i="14" s="1"/>
  <c r="EC183" i="14" s="1"/>
  <c r="ED183" i="14" s="1"/>
  <c r="ET187" i="14"/>
  <c r="EV187" i="14" s="1"/>
  <c r="EX187" i="14" s="1"/>
  <c r="DE181" i="14"/>
  <c r="FU190" i="14"/>
  <c r="HF183" i="14"/>
  <c r="EQ192" i="14"/>
  <c r="HK183" i="14"/>
  <c r="HD184" i="14" l="1"/>
  <c r="DZ183" i="14"/>
  <c r="EU187" i="14"/>
  <c r="DJ181" i="14"/>
  <c r="EY187" i="14"/>
  <c r="EZ187" i="14" s="1"/>
  <c r="FM191" i="14"/>
  <c r="IE190" i="14"/>
  <c r="FN191" i="14"/>
  <c r="GK190" i="14"/>
  <c r="HC184" i="14"/>
  <c r="IM183" i="14"/>
  <c r="HE184" i="14" l="1"/>
  <c r="HG184" i="14" s="1"/>
  <c r="HI184" i="14" s="1"/>
  <c r="HJ184" i="14" s="1"/>
  <c r="EE183" i="14"/>
  <c r="HS181" i="14"/>
  <c r="DC182" i="14"/>
  <c r="DB182" i="14"/>
  <c r="FO191" i="14"/>
  <c r="GP190" i="14"/>
  <c r="ES188" i="14"/>
  <c r="ER188" i="14"/>
  <c r="IA187" i="14"/>
  <c r="GG201" i="14"/>
  <c r="DD182" i="14" l="1"/>
  <c r="DF182" i="14" s="1"/>
  <c r="DH182" i="14" s="1"/>
  <c r="DI182" i="14" s="1"/>
  <c r="FQ191" i="14"/>
  <c r="FS191" i="14" s="1"/>
  <c r="FT191" i="14" s="1"/>
  <c r="DX184" i="14"/>
  <c r="DW184" i="14"/>
  <c r="HW183" i="14"/>
  <c r="GI191" i="14"/>
  <c r="II190" i="14"/>
  <c r="GH191" i="14"/>
  <c r="ET188" i="14"/>
  <c r="EV188" i="14" s="1"/>
  <c r="EX188" i="14" s="1"/>
  <c r="HF184" i="14"/>
  <c r="EQ193" i="14"/>
  <c r="DE182" i="14" l="1"/>
  <c r="GJ191" i="14"/>
  <c r="GL191" i="14" s="1"/>
  <c r="GN191" i="14" s="1"/>
  <c r="GO191" i="14" s="1"/>
  <c r="FP191" i="14"/>
  <c r="DY184" i="14"/>
  <c r="EA184" i="14" s="1"/>
  <c r="EC184" i="14" s="1"/>
  <c r="ED184" i="14" s="1"/>
  <c r="FU191" i="14"/>
  <c r="HK184" i="14"/>
  <c r="EU188" i="14"/>
  <c r="GK191" i="14" l="1"/>
  <c r="IM184" i="14"/>
  <c r="DZ184" i="14"/>
  <c r="DJ182" i="14"/>
  <c r="EY188" i="14"/>
  <c r="EZ188" i="14" s="1"/>
  <c r="GP191" i="14"/>
  <c r="IE191" i="14"/>
  <c r="FN192" i="14"/>
  <c r="FM192" i="14"/>
  <c r="HD185" i="14"/>
  <c r="HC185" i="14"/>
  <c r="GG202" i="14"/>
  <c r="DB183" i="14" l="1"/>
  <c r="HS182" i="14"/>
  <c r="DC183" i="14"/>
  <c r="GH192" i="14"/>
  <c r="II191" i="14"/>
  <c r="GI192" i="14"/>
  <c r="ES189" i="14"/>
  <c r="FO192" i="14"/>
  <c r="FQ192" i="14" s="1"/>
  <c r="FS192" i="14" s="1"/>
  <c r="FT192" i="14" s="1"/>
  <c r="HE185" i="14"/>
  <c r="HG185" i="14" s="1"/>
  <c r="HI185" i="14" s="1"/>
  <c r="HJ185" i="14" s="1"/>
  <c r="IA188" i="14"/>
  <c r="ER189" i="14"/>
  <c r="GJ192" i="14" l="1"/>
  <c r="GL192" i="14" s="1"/>
  <c r="GN192" i="14" s="1"/>
  <c r="GO192" i="14" s="1"/>
  <c r="DD183" i="14"/>
  <c r="DF183" i="14" s="1"/>
  <c r="DH183" i="14" s="1"/>
  <c r="DI183" i="14" s="1"/>
  <c r="EE184" i="14"/>
  <c r="ET189" i="14"/>
  <c r="EV189" i="14" s="1"/>
  <c r="EX189" i="14" s="1"/>
  <c r="FP192" i="14"/>
  <c r="HF185" i="14"/>
  <c r="HK185" i="14"/>
  <c r="EQ194" i="14"/>
  <c r="GK192" i="14" l="1"/>
  <c r="HD186" i="14"/>
  <c r="DX185" i="14"/>
  <c r="HW184" i="14"/>
  <c r="DW185" i="14"/>
  <c r="DE183" i="14"/>
  <c r="GP192" i="14"/>
  <c r="FU192" i="14"/>
  <c r="EU189" i="14"/>
  <c r="HC186" i="14"/>
  <c r="IM185" i="14"/>
  <c r="HE186" i="14" l="1"/>
  <c r="HG186" i="14" s="1"/>
  <c r="HI186" i="14" s="1"/>
  <c r="HJ186" i="14" s="1"/>
  <c r="DY185" i="14"/>
  <c r="EA185" i="14" s="1"/>
  <c r="EC185" i="14" s="1"/>
  <c r="ED185" i="14" s="1"/>
  <c r="DJ183" i="14"/>
  <c r="EY189" i="14"/>
  <c r="EZ189" i="14" s="1"/>
  <c r="GI193" i="14"/>
  <c r="IE192" i="14"/>
  <c r="FN193" i="14"/>
  <c r="FM193" i="14"/>
  <c r="GH193" i="14"/>
  <c r="GJ193" i="14" s="1"/>
  <c r="GL193" i="14" s="1"/>
  <c r="GN193" i="14" s="1"/>
  <c r="GO193" i="14" s="1"/>
  <c r="II192" i="14"/>
  <c r="EQ195" i="14"/>
  <c r="GG203" i="14"/>
  <c r="DC184" i="14" l="1"/>
  <c r="HS183" i="14"/>
  <c r="DB184" i="14"/>
  <c r="ES190" i="14"/>
  <c r="FO193" i="14"/>
  <c r="FQ193" i="14" s="1"/>
  <c r="FS193" i="14" s="1"/>
  <c r="FT193" i="14" s="1"/>
  <c r="IA189" i="14"/>
  <c r="ER190" i="14"/>
  <c r="GK193" i="14"/>
  <c r="HF186" i="14"/>
  <c r="HG187" i="14" s="1"/>
  <c r="HK186" i="14"/>
  <c r="HI187" i="14" l="1"/>
  <c r="HJ187" i="14" s="1"/>
  <c r="DD184" i="14"/>
  <c r="DF184" i="14" s="1"/>
  <c r="DH184" i="14" s="1"/>
  <c r="DI184" i="14" s="1"/>
  <c r="DZ185" i="14"/>
  <c r="ET190" i="14"/>
  <c r="EV190" i="14" s="1"/>
  <c r="EX190" i="14" s="1"/>
  <c r="FP193" i="14"/>
  <c r="HF187" i="14"/>
  <c r="IM186" i="14"/>
  <c r="HD188" i="14"/>
  <c r="HC188" i="14"/>
  <c r="EE185" i="14" l="1"/>
  <c r="DE184" i="14"/>
  <c r="GP193" i="14"/>
  <c r="HE188" i="14"/>
  <c r="HG188" i="14" s="1"/>
  <c r="HI188" i="14" s="1"/>
  <c r="HJ188" i="14" s="1"/>
  <c r="HW185" i="14" l="1"/>
  <c r="DW186" i="14"/>
  <c r="DX186" i="14"/>
  <c r="DJ184" i="14"/>
  <c r="GI194" i="14"/>
  <c r="EU190" i="14"/>
  <c r="FU193" i="14"/>
  <c r="II193" i="14"/>
  <c r="GH194" i="14"/>
  <c r="EQ196" i="14"/>
  <c r="GG204" i="14"/>
  <c r="GJ194" i="14" l="1"/>
  <c r="GL194" i="14" s="1"/>
  <c r="GN194" i="14" s="1"/>
  <c r="GO194" i="14" s="1"/>
  <c r="DY186" i="14"/>
  <c r="EA186" i="14" s="1"/>
  <c r="EC186" i="14" s="1"/>
  <c r="ED186" i="14" s="1"/>
  <c r="DB185" i="14"/>
  <c r="DC185" i="14"/>
  <c r="HS184" i="14"/>
  <c r="EY190" i="14"/>
  <c r="EZ190" i="14" s="1"/>
  <c r="IE193" i="14"/>
  <c r="FM194" i="14"/>
  <c r="FN194" i="14"/>
  <c r="HF188" i="14"/>
  <c r="HK188" i="14"/>
  <c r="FO194" i="14" l="1"/>
  <c r="FQ194" i="14" s="1"/>
  <c r="FS194" i="14" s="1"/>
  <c r="FT194" i="14" s="1"/>
  <c r="GK194" i="14"/>
  <c r="DD185" i="14"/>
  <c r="DF185" i="14" s="1"/>
  <c r="DH185" i="14" s="1"/>
  <c r="DI185" i="14" s="1"/>
  <c r="DZ186" i="14"/>
  <c r="EA187" i="14" s="1"/>
  <c r="GP194" i="14"/>
  <c r="ES191" i="14"/>
  <c r="ER191" i="14"/>
  <c r="IA190" i="14"/>
  <c r="IM188" i="14"/>
  <c r="HD189" i="14"/>
  <c r="HC189" i="14"/>
  <c r="FP194" i="14" l="1"/>
  <c r="DE185" i="14"/>
  <c r="ET191" i="14"/>
  <c r="EV191" i="14" s="1"/>
  <c r="EX191" i="14" s="1"/>
  <c r="DZ187" i="14"/>
  <c r="GI195" i="14"/>
  <c r="FU194" i="14"/>
  <c r="GH195" i="14"/>
  <c r="II194" i="14"/>
  <c r="EQ197" i="14"/>
  <c r="HE189" i="14"/>
  <c r="HG189" i="14" s="1"/>
  <c r="HI189" i="14" s="1"/>
  <c r="HJ189" i="14" s="1"/>
  <c r="EE186" i="14" l="1"/>
  <c r="DJ185" i="14"/>
  <c r="FM195" i="14"/>
  <c r="IE194" i="14"/>
  <c r="FN195" i="14"/>
  <c r="GJ195" i="14"/>
  <c r="GL195" i="14" s="1"/>
  <c r="GN195" i="14" s="1"/>
  <c r="GO195" i="14" s="1"/>
  <c r="EU191" i="14"/>
  <c r="FL200" i="14"/>
  <c r="EC187" i="14" l="1"/>
  <c r="ED187" i="14" s="1"/>
  <c r="DW188" i="14"/>
  <c r="HW186" i="14"/>
  <c r="DX188" i="14"/>
  <c r="DC186" i="14"/>
  <c r="DB186" i="14"/>
  <c r="HS185" i="14"/>
  <c r="EY191" i="14"/>
  <c r="EZ191" i="14" s="1"/>
  <c r="FO195" i="14"/>
  <c r="FQ195" i="14" s="1"/>
  <c r="FS195" i="14" s="1"/>
  <c r="FT195" i="14" s="1"/>
  <c r="GK195" i="14"/>
  <c r="HF189" i="14"/>
  <c r="HK189" i="14"/>
  <c r="DY188" i="14" l="1"/>
  <c r="EA188" i="14" s="1"/>
  <c r="EC188" i="14" s="1"/>
  <c r="ED188" i="14" s="1"/>
  <c r="DD186" i="14"/>
  <c r="DF186" i="14" s="1"/>
  <c r="DH186" i="14" s="1"/>
  <c r="DI186" i="14" s="1"/>
  <c r="ES192" i="14"/>
  <c r="GP195" i="14"/>
  <c r="ER192" i="14"/>
  <c r="IA191" i="14"/>
  <c r="HD190" i="14"/>
  <c r="HC190" i="14"/>
  <c r="IM189" i="14"/>
  <c r="DZ188" i="14" l="1"/>
  <c r="DE186" i="14"/>
  <c r="DF187" i="14" s="1"/>
  <c r="FP195" i="14"/>
  <c r="ET192" i="14"/>
  <c r="EV192" i="14" s="1"/>
  <c r="EX192" i="14" s="1"/>
  <c r="II195" i="14"/>
  <c r="GI196" i="14"/>
  <c r="GH196" i="14"/>
  <c r="EQ198" i="14"/>
  <c r="HE190" i="14"/>
  <c r="HG190" i="14" s="1"/>
  <c r="HI190" i="14" s="1"/>
  <c r="HJ190" i="14" s="1"/>
  <c r="EE188" i="14" l="1"/>
  <c r="DE187" i="14"/>
  <c r="DJ186" i="14"/>
  <c r="FU195" i="14"/>
  <c r="EU192" i="14"/>
  <c r="GJ196" i="14"/>
  <c r="GL196" i="14" s="1"/>
  <c r="GN196" i="14" s="1"/>
  <c r="GO196" i="14" s="1"/>
  <c r="FL201" i="14"/>
  <c r="DH187" i="14" l="1"/>
  <c r="DI187" i="14" s="1"/>
  <c r="DX189" i="14"/>
  <c r="HW188" i="14"/>
  <c r="DW189" i="14"/>
  <c r="DC188" i="14"/>
  <c r="HS186" i="14"/>
  <c r="DB188" i="14"/>
  <c r="EY192" i="14"/>
  <c r="EZ192" i="14" s="1"/>
  <c r="FM196" i="14"/>
  <c r="IE195" i="14"/>
  <c r="FN196" i="14"/>
  <c r="GK196" i="14"/>
  <c r="HF190" i="14"/>
  <c r="EQ199" i="14"/>
  <c r="HK190" i="14"/>
  <c r="FO196" i="14" l="1"/>
  <c r="FQ196" i="14" s="1"/>
  <c r="FS196" i="14" s="1"/>
  <c r="FT196" i="14" s="1"/>
  <c r="DD188" i="14"/>
  <c r="DY189" i="14"/>
  <c r="EA189" i="14" s="1"/>
  <c r="EC189" i="14" s="1"/>
  <c r="ED189" i="14" s="1"/>
  <c r="ES193" i="14"/>
  <c r="IA192" i="14"/>
  <c r="ER193" i="14"/>
  <c r="HD191" i="14"/>
  <c r="IM190" i="14"/>
  <c r="HC191" i="14"/>
  <c r="FP196" i="14" l="1"/>
  <c r="DF188" i="14"/>
  <c r="DH188" i="14" s="1"/>
  <c r="DI188" i="14" s="1"/>
  <c r="DJ188" i="14" s="1"/>
  <c r="DC189" i="14" s="1"/>
  <c r="ET193" i="14"/>
  <c r="EV193" i="14" s="1"/>
  <c r="EX193" i="14" s="1"/>
  <c r="GP196" i="14"/>
  <c r="HE191" i="14"/>
  <c r="HG191" i="14" s="1"/>
  <c r="HI191" i="14" s="1"/>
  <c r="HJ191" i="14" s="1"/>
  <c r="DE188" i="14" l="1"/>
  <c r="DB189" i="14"/>
  <c r="DD189" i="14" s="1"/>
  <c r="HS188" i="14"/>
  <c r="DZ189" i="14"/>
  <c r="FU196" i="14"/>
  <c r="GI197" i="14"/>
  <c r="II196" i="14"/>
  <c r="GH197" i="14"/>
  <c r="EQ200" i="14"/>
  <c r="FL202" i="14"/>
  <c r="DF189" i="14" l="1"/>
  <c r="DH189" i="14" s="1"/>
  <c r="DI189" i="14" s="1"/>
  <c r="EE189" i="14"/>
  <c r="IE196" i="14"/>
  <c r="FM197" i="14"/>
  <c r="FN197" i="14"/>
  <c r="EU193" i="14"/>
  <c r="GJ197" i="14"/>
  <c r="GL197" i="14" s="1"/>
  <c r="GN197" i="14" s="1"/>
  <c r="GO197" i="14" s="1"/>
  <c r="HF191" i="14"/>
  <c r="HK191" i="14"/>
  <c r="DV200" i="14"/>
  <c r="DE189" i="14" l="1"/>
  <c r="IM191" i="14"/>
  <c r="FO197" i="14"/>
  <c r="FQ197" i="14" s="1"/>
  <c r="FS197" i="14" s="1"/>
  <c r="FT197" i="14" s="1"/>
  <c r="DW190" i="14"/>
  <c r="HW189" i="14"/>
  <c r="DX190" i="14"/>
  <c r="EY193" i="14"/>
  <c r="EZ193" i="14" s="1"/>
  <c r="GK197" i="14"/>
  <c r="HD192" i="14"/>
  <c r="HC192" i="14"/>
  <c r="EQ201" i="14"/>
  <c r="DA200" i="14"/>
  <c r="DY190" i="14" l="1"/>
  <c r="EA190" i="14" s="1"/>
  <c r="EC190" i="14" s="1"/>
  <c r="ED190" i="14" s="1"/>
  <c r="HE192" i="14"/>
  <c r="HG192" i="14" s="1"/>
  <c r="HI192" i="14" s="1"/>
  <c r="HJ192" i="14" s="1"/>
  <c r="FP197" i="14"/>
  <c r="DJ189" i="14"/>
  <c r="ES194" i="14"/>
  <c r="ER194" i="14"/>
  <c r="IA193" i="14"/>
  <c r="DZ190" i="14" l="1"/>
  <c r="DB190" i="14"/>
  <c r="DC190" i="14"/>
  <c r="HS189" i="14"/>
  <c r="ET194" i="14"/>
  <c r="EV194" i="14" s="1"/>
  <c r="EX194" i="14" s="1"/>
  <c r="FU197" i="14"/>
  <c r="GP197" i="14"/>
  <c r="HF192" i="14"/>
  <c r="HK192" i="14"/>
  <c r="FL203" i="14"/>
  <c r="DD190" i="14" l="1"/>
  <c r="DF190" i="14" s="1"/>
  <c r="DH190" i="14" s="1"/>
  <c r="DI190" i="14" s="1"/>
  <c r="EE190" i="14"/>
  <c r="FM198" i="14"/>
  <c r="IE197" i="14"/>
  <c r="FN198" i="14"/>
  <c r="EU194" i="14"/>
  <c r="GH198" i="14"/>
  <c r="II197" i="14"/>
  <c r="GI198" i="14"/>
  <c r="HD193" i="14"/>
  <c r="IM192" i="14"/>
  <c r="HC193" i="14"/>
  <c r="EQ202" i="14"/>
  <c r="DV201" i="14"/>
  <c r="DE190" i="14" l="1"/>
  <c r="HW190" i="14"/>
  <c r="DX191" i="14"/>
  <c r="DW191" i="14"/>
  <c r="EY194" i="14"/>
  <c r="EZ194" i="14" s="1"/>
  <c r="FO198" i="14"/>
  <c r="FQ198" i="14" s="1"/>
  <c r="FS198" i="14" s="1"/>
  <c r="FT198" i="14" s="1"/>
  <c r="GJ198" i="14"/>
  <c r="GL198" i="14" s="1"/>
  <c r="GN198" i="14" s="1"/>
  <c r="GO198" i="14" s="1"/>
  <c r="HE193" i="14"/>
  <c r="HG193" i="14" s="1"/>
  <c r="HI193" i="14" s="1"/>
  <c r="HJ193" i="14" s="1"/>
  <c r="DY191" i="14" l="1"/>
  <c r="EA191" i="14" s="1"/>
  <c r="EC191" i="14" s="1"/>
  <c r="ED191" i="14" s="1"/>
  <c r="DJ190" i="14"/>
  <c r="ES195" i="14"/>
  <c r="GK198" i="14"/>
  <c r="ER195" i="14"/>
  <c r="IA194" i="14"/>
  <c r="DA201" i="14"/>
  <c r="DZ191" i="14" l="1"/>
  <c r="DC191" i="14"/>
  <c r="HS190" i="14"/>
  <c r="DB191" i="14"/>
  <c r="FP198" i="14"/>
  <c r="GP198" i="14"/>
  <c r="ET195" i="14"/>
  <c r="EV195" i="14" s="1"/>
  <c r="EX195" i="14" s="1"/>
  <c r="HF193" i="14"/>
  <c r="HK193" i="14"/>
  <c r="DD191" i="14" l="1"/>
  <c r="DF191" i="14" s="1"/>
  <c r="DH191" i="14" s="1"/>
  <c r="DI191" i="14" s="1"/>
  <c r="HC194" i="14"/>
  <c r="EE191" i="14"/>
  <c r="DE191" i="14"/>
  <c r="FU198" i="14"/>
  <c r="GH199" i="14"/>
  <c r="GI199" i="14"/>
  <c r="II198" i="14"/>
  <c r="HD194" i="14"/>
  <c r="IM193" i="14"/>
  <c r="FL204" i="14"/>
  <c r="HE194" i="14" l="1"/>
  <c r="HG194" i="14" s="1"/>
  <c r="HI194" i="14" s="1"/>
  <c r="HJ194" i="14" s="1"/>
  <c r="DW192" i="14"/>
  <c r="HW191" i="14"/>
  <c r="DX192" i="14"/>
  <c r="IE198" i="14"/>
  <c r="FN199" i="14"/>
  <c r="FM199" i="14"/>
  <c r="EU195" i="14"/>
  <c r="GJ199" i="14"/>
  <c r="GL199" i="14" s="1"/>
  <c r="GN199" i="14" s="1"/>
  <c r="GO199" i="14" s="1"/>
  <c r="EQ203" i="14"/>
  <c r="DV202" i="14"/>
  <c r="HF194" i="14" l="1"/>
  <c r="FO199" i="14"/>
  <c r="FQ199" i="14" s="1"/>
  <c r="FS199" i="14" s="1"/>
  <c r="FT199" i="14" s="1"/>
  <c r="DY192" i="14"/>
  <c r="EA192" i="14" s="1"/>
  <c r="EC192" i="14" s="1"/>
  <c r="ED192" i="14" s="1"/>
  <c r="DJ191" i="14"/>
  <c r="EY195" i="14"/>
  <c r="EZ195" i="14" s="1"/>
  <c r="GK199" i="14"/>
  <c r="DA202" i="14"/>
  <c r="FP199" i="14" l="1"/>
  <c r="DZ192" i="14"/>
  <c r="DB192" i="14"/>
  <c r="HS191" i="14"/>
  <c r="DC192" i="14"/>
  <c r="GP199" i="14"/>
  <c r="ES196" i="14"/>
  <c r="HK194" i="14"/>
  <c r="ER196" i="14"/>
  <c r="IA195" i="14"/>
  <c r="DD192" i="14" l="1"/>
  <c r="DF192" i="14" s="1"/>
  <c r="DH192" i="14" s="1"/>
  <c r="DI192" i="14" s="1"/>
  <c r="HD195" i="14"/>
  <c r="EE192" i="14"/>
  <c r="ET196" i="14"/>
  <c r="EV196" i="14" s="1"/>
  <c r="EX196" i="14" s="1"/>
  <c r="FU199" i="14"/>
  <c r="HC195" i="14"/>
  <c r="IM194" i="14"/>
  <c r="II199" i="14"/>
  <c r="GI200" i="14"/>
  <c r="GH200" i="14"/>
  <c r="EQ204" i="14"/>
  <c r="DE192" i="14" l="1"/>
  <c r="HE195" i="14"/>
  <c r="HG195" i="14" s="1"/>
  <c r="HI195" i="14" s="1"/>
  <c r="HJ195" i="14" s="1"/>
  <c r="DX193" i="14"/>
  <c r="HW192" i="14"/>
  <c r="DW193" i="14"/>
  <c r="FN200" i="14"/>
  <c r="IE199" i="14"/>
  <c r="FM200" i="14"/>
  <c r="EU196" i="14"/>
  <c r="GJ200" i="14"/>
  <c r="GL200" i="14" s="1"/>
  <c r="GN200" i="14" s="1"/>
  <c r="GO200" i="14" s="1"/>
  <c r="DV203" i="14"/>
  <c r="DY193" i="14" l="1"/>
  <c r="EA193" i="14" s="1"/>
  <c r="EC193" i="14" s="1"/>
  <c r="ED193" i="14" s="1"/>
  <c r="DJ192" i="14"/>
  <c r="EY196" i="14"/>
  <c r="EZ196" i="14" s="1"/>
  <c r="FO200" i="14"/>
  <c r="FQ200" i="14" s="1"/>
  <c r="FS200" i="14" s="1"/>
  <c r="FT200" i="14" s="1"/>
  <c r="GK200" i="14"/>
  <c r="HK195" i="14"/>
  <c r="HF195" i="14"/>
  <c r="DA203" i="14"/>
  <c r="IM195" i="14" l="1"/>
  <c r="DZ193" i="14"/>
  <c r="DC193" i="14"/>
  <c r="HS192" i="14"/>
  <c r="DB193" i="14"/>
  <c r="ES197" i="14"/>
  <c r="HD196" i="14"/>
  <c r="HC196" i="14"/>
  <c r="ER197" i="14"/>
  <c r="IA196" i="14"/>
  <c r="DD193" i="14" l="1"/>
  <c r="DF193" i="14" s="1"/>
  <c r="DH193" i="14" s="1"/>
  <c r="DI193" i="14" s="1"/>
  <c r="ET197" i="14"/>
  <c r="EV197" i="14" s="1"/>
  <c r="EX197" i="14" s="1"/>
  <c r="FP200" i="14"/>
  <c r="GP200" i="14"/>
  <c r="HE196" i="14"/>
  <c r="HG196" i="14" s="1"/>
  <c r="HI196" i="14" s="1"/>
  <c r="HJ196" i="14" s="1"/>
  <c r="DE193" i="14" l="1"/>
  <c r="EE193" i="14"/>
  <c r="FU200" i="14"/>
  <c r="EU197" i="14"/>
  <c r="HF196" i="14"/>
  <c r="II200" i="14"/>
  <c r="GI201" i="14"/>
  <c r="GH201" i="14"/>
  <c r="HK196" i="14"/>
  <c r="FL206" i="14"/>
  <c r="DV204" i="14"/>
  <c r="HC197" i="14" l="1"/>
  <c r="HW193" i="14"/>
  <c r="DX194" i="14"/>
  <c r="DW194" i="14"/>
  <c r="DJ193" i="14"/>
  <c r="EY197" i="14"/>
  <c r="EZ197" i="14" s="1"/>
  <c r="FM201" i="14"/>
  <c r="FN201" i="14"/>
  <c r="IE200" i="14"/>
  <c r="IM196" i="14"/>
  <c r="HD197" i="14"/>
  <c r="GJ201" i="14"/>
  <c r="GL201" i="14" s="1"/>
  <c r="GN201" i="14" s="1"/>
  <c r="GO201" i="14" s="1"/>
  <c r="DA204" i="14"/>
  <c r="HE197" i="14" l="1"/>
  <c r="HG197" i="14" s="1"/>
  <c r="HI197" i="14" s="1"/>
  <c r="HJ197" i="14" s="1"/>
  <c r="FO201" i="14"/>
  <c r="FQ201" i="14" s="1"/>
  <c r="FS201" i="14" s="1"/>
  <c r="FT201" i="14" s="1"/>
  <c r="DY194" i="14"/>
  <c r="EA194" i="14" s="1"/>
  <c r="EC194" i="14" s="1"/>
  <c r="ED194" i="14" s="1"/>
  <c r="HS193" i="14"/>
  <c r="DB194" i="14"/>
  <c r="DC194" i="14"/>
  <c r="ES198" i="14"/>
  <c r="GK201" i="14"/>
  <c r="ER198" i="14"/>
  <c r="IA197" i="14"/>
  <c r="DD194" i="14" l="1"/>
  <c r="DF194" i="14" s="1"/>
  <c r="DH194" i="14" s="1"/>
  <c r="DI194" i="14" s="1"/>
  <c r="DZ194" i="14"/>
  <c r="FP201" i="14"/>
  <c r="ET198" i="14"/>
  <c r="EV198" i="14" s="1"/>
  <c r="EX198" i="14" s="1"/>
  <c r="HF197" i="14"/>
  <c r="HK197" i="14"/>
  <c r="DE194" i="14" l="1"/>
  <c r="EE194" i="14"/>
  <c r="FU201" i="14"/>
  <c r="EU198" i="14"/>
  <c r="GP201" i="14"/>
  <c r="IM197" i="14"/>
  <c r="HD198" i="14"/>
  <c r="HC198" i="14"/>
  <c r="HW194" i="14" l="1"/>
  <c r="DX195" i="14"/>
  <c r="DW195" i="14"/>
  <c r="DJ194" i="14"/>
  <c r="EY198" i="14"/>
  <c r="EZ198" i="14" s="1"/>
  <c r="FN202" i="14"/>
  <c r="IE201" i="14"/>
  <c r="FM202" i="14"/>
  <c r="II201" i="14"/>
  <c r="GH202" i="14"/>
  <c r="GI202" i="14"/>
  <c r="HE198" i="14"/>
  <c r="HG198" i="14" s="1"/>
  <c r="HI198" i="14" s="1"/>
  <c r="HJ198" i="14" s="1"/>
  <c r="DY195" i="14" l="1"/>
  <c r="EA195" i="14" s="1"/>
  <c r="EC195" i="14" s="1"/>
  <c r="ED195" i="14" s="1"/>
  <c r="HS194" i="14"/>
  <c r="DC195" i="14"/>
  <c r="DB195" i="14"/>
  <c r="FO202" i="14"/>
  <c r="FQ202" i="14" s="1"/>
  <c r="FS202" i="14" s="1"/>
  <c r="FT202" i="14" s="1"/>
  <c r="ES199" i="14"/>
  <c r="GJ202" i="14"/>
  <c r="GL202" i="14" s="1"/>
  <c r="GN202" i="14" s="1"/>
  <c r="GO202" i="14" s="1"/>
  <c r="ER199" i="14"/>
  <c r="IA198" i="14"/>
  <c r="GE205" i="14"/>
  <c r="DD195" i="14" l="1"/>
  <c r="DF195" i="14" s="1"/>
  <c r="DH195" i="14" s="1"/>
  <c r="DI195" i="14" s="1"/>
  <c r="DZ195" i="14"/>
  <c r="FP202" i="14"/>
  <c r="GK202" i="14"/>
  <c r="ET199" i="14"/>
  <c r="EV199" i="14" s="1"/>
  <c r="EX199" i="14" s="1"/>
  <c r="HF198" i="14"/>
  <c r="GG205" i="14"/>
  <c r="HK198" i="14"/>
  <c r="DE195" i="14" l="1"/>
  <c r="EE195" i="14"/>
  <c r="EU199" i="14"/>
  <c r="FJ205" i="14"/>
  <c r="FL205" i="14" s="1"/>
  <c r="GP202" i="14"/>
  <c r="IM198" i="14"/>
  <c r="HD199" i="14"/>
  <c r="HC199" i="14"/>
  <c r="DX196" i="14" l="1"/>
  <c r="HW195" i="14"/>
  <c r="DW196" i="14"/>
  <c r="DJ195" i="14"/>
  <c r="EY199" i="14"/>
  <c r="EZ199" i="14" s="1"/>
  <c r="FU202" i="14"/>
  <c r="II202" i="14"/>
  <c r="GI203" i="14"/>
  <c r="GH203" i="14"/>
  <c r="HE199" i="14"/>
  <c r="HG199" i="14" s="1"/>
  <c r="HI199" i="14" s="1"/>
  <c r="HJ199" i="14" s="1"/>
  <c r="DY196" i="14" l="1"/>
  <c r="EA196" i="14" s="1"/>
  <c r="EC196" i="14" s="1"/>
  <c r="ED196" i="14" s="1"/>
  <c r="DC196" i="14"/>
  <c r="DB196" i="14"/>
  <c r="HS195" i="14"/>
  <c r="FM203" i="14"/>
  <c r="FN203" i="14"/>
  <c r="IE202" i="14"/>
  <c r="ES200" i="14"/>
  <c r="GJ203" i="14"/>
  <c r="GL203" i="14" s="1"/>
  <c r="GN203" i="14" s="1"/>
  <c r="GO203" i="14" s="1"/>
  <c r="ER200" i="14"/>
  <c r="IA199" i="14"/>
  <c r="FO203" i="14" l="1"/>
  <c r="FQ203" i="14" s="1"/>
  <c r="FS203" i="14" s="1"/>
  <c r="FT203" i="14" s="1"/>
  <c r="ET200" i="14"/>
  <c r="EV200" i="14" s="1"/>
  <c r="EX200" i="14" s="1"/>
  <c r="DD196" i="14"/>
  <c r="DF196" i="14" s="1"/>
  <c r="DH196" i="14" s="1"/>
  <c r="DI196" i="14" s="1"/>
  <c r="GK203" i="14"/>
  <c r="HF199" i="14"/>
  <c r="GG206" i="14"/>
  <c r="HK199" i="14"/>
  <c r="DZ196" i="14" l="1"/>
  <c r="DE196" i="14"/>
  <c r="FP203" i="14"/>
  <c r="GP203" i="14"/>
  <c r="EU200" i="14"/>
  <c r="EO205" i="14"/>
  <c r="IM199" i="14"/>
  <c r="HD200" i="14"/>
  <c r="HC200" i="14"/>
  <c r="EE196" i="14" l="1"/>
  <c r="EY200" i="14"/>
  <c r="EZ200" i="14" s="1"/>
  <c r="FU203" i="14"/>
  <c r="GI204" i="14"/>
  <c r="GH204" i="14"/>
  <c r="II203" i="14"/>
  <c r="EQ205" i="14"/>
  <c r="HE200" i="14"/>
  <c r="HG200" i="14" s="1"/>
  <c r="HI200" i="14" s="1"/>
  <c r="HJ200" i="14" s="1"/>
  <c r="GJ204" i="14" l="1"/>
  <c r="GL204" i="14" s="1"/>
  <c r="GN204" i="14" s="1"/>
  <c r="GO204" i="14" s="1"/>
  <c r="HW196" i="14"/>
  <c r="DX197" i="14"/>
  <c r="DW197" i="14"/>
  <c r="DJ196" i="14"/>
  <c r="FN204" i="14"/>
  <c r="FM204" i="14"/>
  <c r="IE203" i="14"/>
  <c r="ES201" i="14"/>
  <c r="IA200" i="14"/>
  <c r="ER201" i="14"/>
  <c r="FO204" i="14" l="1"/>
  <c r="FQ204" i="14" s="1"/>
  <c r="FS204" i="14" s="1"/>
  <c r="FT204" i="14" s="1"/>
  <c r="GK204" i="14"/>
  <c r="DY197" i="14"/>
  <c r="EA197" i="14" s="1"/>
  <c r="EC197" i="14" s="1"/>
  <c r="ED197" i="14" s="1"/>
  <c r="HS196" i="14"/>
  <c r="DC197" i="14"/>
  <c r="DB197" i="14"/>
  <c r="GP204" i="14"/>
  <c r="ET201" i="14"/>
  <c r="EV201" i="14" s="1"/>
  <c r="EX201" i="14" s="1"/>
  <c r="HF200" i="14"/>
  <c r="HK200" i="14"/>
  <c r="DZ197" i="14" l="1"/>
  <c r="DD197" i="14"/>
  <c r="DF197" i="14" s="1"/>
  <c r="DH197" i="14" s="1"/>
  <c r="DI197" i="14" s="1"/>
  <c r="FP204" i="14"/>
  <c r="II204" i="14"/>
  <c r="GI205" i="14"/>
  <c r="GH205" i="14"/>
  <c r="EU201" i="14"/>
  <c r="IM200" i="14"/>
  <c r="HD201" i="14"/>
  <c r="HC201" i="14"/>
  <c r="EE197" i="14" l="1"/>
  <c r="DE197" i="14"/>
  <c r="EY201" i="14"/>
  <c r="EZ201" i="14" s="1"/>
  <c r="FU204" i="14"/>
  <c r="FJ207" i="14"/>
  <c r="FL207" i="14" s="1"/>
  <c r="GJ205" i="14"/>
  <c r="GL205" i="14" s="1"/>
  <c r="GN205" i="14" s="1"/>
  <c r="GO205" i="14" s="1"/>
  <c r="GG207" i="14"/>
  <c r="HE201" i="14"/>
  <c r="HG201" i="14" s="1"/>
  <c r="HI201" i="14" s="1"/>
  <c r="HJ201" i="14" s="1"/>
  <c r="HW197" i="14" l="1"/>
  <c r="DX198" i="14"/>
  <c r="DW198" i="14"/>
  <c r="IE204" i="14"/>
  <c r="FM205" i="14"/>
  <c r="FN205" i="14"/>
  <c r="ES202" i="14"/>
  <c r="GK205" i="14"/>
  <c r="IA201" i="14"/>
  <c r="ER202" i="14"/>
  <c r="EO206" i="14"/>
  <c r="EQ206" i="14" s="1"/>
  <c r="DV205" i="14"/>
  <c r="DY198" i="14" l="1"/>
  <c r="EA198" i="14" s="1"/>
  <c r="EC198" i="14" s="1"/>
  <c r="ED198" i="14" s="1"/>
  <c r="DJ197" i="14"/>
  <c r="FO205" i="14"/>
  <c r="FQ205" i="14" s="1"/>
  <c r="FS205" i="14" s="1"/>
  <c r="FT205" i="14" s="1"/>
  <c r="ET202" i="14"/>
  <c r="EV202" i="14" s="1"/>
  <c r="EX202" i="14" s="1"/>
  <c r="HF201" i="14"/>
  <c r="HK201" i="14"/>
  <c r="DZ198" i="14" l="1"/>
  <c r="DB198" i="14"/>
  <c r="DC198" i="14"/>
  <c r="DD198" i="14" s="1"/>
  <c r="DF198" i="14" s="1"/>
  <c r="DH198" i="14" s="1"/>
  <c r="DI198" i="14" s="1"/>
  <c r="HS197" i="14"/>
  <c r="FP205" i="14"/>
  <c r="GP205" i="14"/>
  <c r="IM201" i="14"/>
  <c r="HC202" i="14"/>
  <c r="HD202" i="14"/>
  <c r="EE198" i="14" l="1"/>
  <c r="DE198" i="14"/>
  <c r="EU202" i="14"/>
  <c r="II205" i="14"/>
  <c r="GI206" i="14"/>
  <c r="GH206" i="14"/>
  <c r="FL211" i="14"/>
  <c r="HE202" i="14"/>
  <c r="HG202" i="14" s="1"/>
  <c r="HI202" i="14" s="1"/>
  <c r="HJ202" i="14" s="1"/>
  <c r="DW199" i="14" l="1"/>
  <c r="DX199" i="14"/>
  <c r="HW198" i="14"/>
  <c r="EY202" i="14"/>
  <c r="EZ202" i="14" s="1"/>
  <c r="FU205" i="14"/>
  <c r="FJ208" i="14"/>
  <c r="FL208" i="14" s="1"/>
  <c r="GJ206" i="14"/>
  <c r="GL206" i="14" s="1"/>
  <c r="GN206" i="14" s="1"/>
  <c r="GO206" i="14" s="1"/>
  <c r="EQ207" i="14"/>
  <c r="DA205" i="14"/>
  <c r="DY199" i="14" l="1"/>
  <c r="EA199" i="14" s="1"/>
  <c r="EC199" i="14" s="1"/>
  <c r="ED199" i="14" s="1"/>
  <c r="DJ198" i="14"/>
  <c r="FM206" i="14"/>
  <c r="FN206" i="14"/>
  <c r="IE205" i="14"/>
  <c r="ES203" i="14"/>
  <c r="GK206" i="14"/>
  <c r="IA202" i="14"/>
  <c r="ER203" i="14"/>
  <c r="HF202" i="14"/>
  <c r="GG208" i="14"/>
  <c r="HK202" i="14"/>
  <c r="DZ199" i="14" l="1"/>
  <c r="HS198" i="14"/>
  <c r="DC199" i="14"/>
  <c r="DB199" i="14"/>
  <c r="FO206" i="14"/>
  <c r="FQ206" i="14" s="1"/>
  <c r="FS206" i="14" s="1"/>
  <c r="FT206" i="14" s="1"/>
  <c r="ET203" i="14"/>
  <c r="EV203" i="14" s="1"/>
  <c r="EX203" i="14" s="1"/>
  <c r="DV206" i="14"/>
  <c r="IM202" i="14"/>
  <c r="HC203" i="14"/>
  <c r="HD203" i="14"/>
  <c r="EE199" i="14" l="1"/>
  <c r="DD199" i="14"/>
  <c r="DF199" i="14" s="1"/>
  <c r="DH199" i="14" s="1"/>
  <c r="DI199" i="14" s="1"/>
  <c r="GP206" i="14"/>
  <c r="EU203" i="14"/>
  <c r="EQ208" i="14"/>
  <c r="HE203" i="14"/>
  <c r="HG203" i="14" s="1"/>
  <c r="HI203" i="14" s="1"/>
  <c r="HJ203" i="14" s="1"/>
  <c r="DW200" i="14" l="1"/>
  <c r="HW199" i="14"/>
  <c r="DX200" i="14"/>
  <c r="DE199" i="14"/>
  <c r="EY203" i="14"/>
  <c r="EZ203" i="14" s="1"/>
  <c r="FP206" i="14"/>
  <c r="II206" i="14"/>
  <c r="GH207" i="14"/>
  <c r="GI207" i="14"/>
  <c r="FL212" i="14"/>
  <c r="DA206" i="14"/>
  <c r="DY200" i="14" l="1"/>
  <c r="EA200" i="14" s="1"/>
  <c r="EC200" i="14" s="1"/>
  <c r="ED200" i="14" s="1"/>
  <c r="FU206" i="14"/>
  <c r="ES204" i="14"/>
  <c r="FL209" i="14"/>
  <c r="GJ207" i="14"/>
  <c r="GL207" i="14" s="1"/>
  <c r="GN207" i="14" s="1"/>
  <c r="GO207" i="14" s="1"/>
  <c r="IA203" i="14"/>
  <c r="ER204" i="14"/>
  <c r="HF203" i="14"/>
  <c r="HK203" i="14"/>
  <c r="DZ200" i="14" l="1"/>
  <c r="DJ199" i="14"/>
  <c r="FN207" i="14"/>
  <c r="IE206" i="14"/>
  <c r="FM207" i="14"/>
  <c r="GK207" i="14"/>
  <c r="ET204" i="14"/>
  <c r="EV204" i="14" s="1"/>
  <c r="EX204" i="14" s="1"/>
  <c r="HC204" i="14"/>
  <c r="HD204" i="14"/>
  <c r="IM203" i="14"/>
  <c r="EE200" i="14" l="1"/>
  <c r="DC200" i="14"/>
  <c r="DB200" i="14"/>
  <c r="HS199" i="14"/>
  <c r="FO207" i="14"/>
  <c r="FQ207" i="14" s="1"/>
  <c r="FS207" i="14" s="1"/>
  <c r="FT207" i="14" s="1"/>
  <c r="GP207" i="14"/>
  <c r="EQ209" i="14"/>
  <c r="GG209" i="14"/>
  <c r="DV207" i="14"/>
  <c r="HE204" i="14"/>
  <c r="HG204" i="14" s="1"/>
  <c r="HI204" i="14" s="1"/>
  <c r="HJ204" i="14" s="1"/>
  <c r="DD200" i="14" l="1"/>
  <c r="DF200" i="14" s="1"/>
  <c r="DH200" i="14" s="1"/>
  <c r="DI200" i="14" s="1"/>
  <c r="HW200" i="14"/>
  <c r="DX201" i="14"/>
  <c r="DW201" i="14"/>
  <c r="DE200" i="14"/>
  <c r="FP207" i="14"/>
  <c r="EU204" i="14"/>
  <c r="II207" i="14"/>
  <c r="GI208" i="14"/>
  <c r="GH208" i="14"/>
  <c r="GZ205" i="14"/>
  <c r="DA207" i="14"/>
  <c r="DY201" i="14" l="1"/>
  <c r="EA201" i="14" s="1"/>
  <c r="EC201" i="14" s="1"/>
  <c r="ED201" i="14" s="1"/>
  <c r="EY204" i="14"/>
  <c r="EZ204" i="14" s="1"/>
  <c r="GJ208" i="14"/>
  <c r="GL208" i="14" s="1"/>
  <c r="GN208" i="14" s="1"/>
  <c r="GO208" i="14" s="1"/>
  <c r="HF204" i="14"/>
  <c r="HK204" i="14"/>
  <c r="IM204" i="14" l="1"/>
  <c r="DZ201" i="14"/>
  <c r="DJ200" i="14"/>
  <c r="FU207" i="14"/>
  <c r="ES205" i="14"/>
  <c r="FL210" i="14"/>
  <c r="GK208" i="14"/>
  <c r="IA204" i="14"/>
  <c r="ER205" i="14"/>
  <c r="HB205" i="14"/>
  <c r="EE201" i="14" l="1"/>
  <c r="DC201" i="14"/>
  <c r="DB201" i="14"/>
  <c r="HS200" i="14"/>
  <c r="FN208" i="14"/>
  <c r="FM208" i="14"/>
  <c r="IE207" i="14"/>
  <c r="ET205" i="14"/>
  <c r="EV205" i="14" s="1"/>
  <c r="EX205" i="14" s="1"/>
  <c r="DV208" i="14"/>
  <c r="EQ210" i="14"/>
  <c r="HD205" i="14"/>
  <c r="HC205" i="14"/>
  <c r="FO208" i="14" l="1"/>
  <c r="FQ208" i="14" s="1"/>
  <c r="FS208" i="14" s="1"/>
  <c r="FT208" i="14" s="1"/>
  <c r="DW202" i="14"/>
  <c r="DX202" i="14"/>
  <c r="HW201" i="14"/>
  <c r="DD201" i="14"/>
  <c r="DF201" i="14" s="1"/>
  <c r="DH201" i="14" s="1"/>
  <c r="DI201" i="14" s="1"/>
  <c r="EU205" i="14"/>
  <c r="GP208" i="14"/>
  <c r="CY208" i="14"/>
  <c r="DA208" i="14" s="1"/>
  <c r="HE205" i="14"/>
  <c r="HG205" i="14" s="1"/>
  <c r="HI205" i="14" s="1"/>
  <c r="HJ205" i="14" s="1"/>
  <c r="FP208" i="14" l="1"/>
  <c r="DY202" i="14"/>
  <c r="EA202" i="14" s="1"/>
  <c r="EC202" i="14" s="1"/>
  <c r="ED202" i="14" s="1"/>
  <c r="DE201" i="14"/>
  <c r="EY205" i="14"/>
  <c r="EZ205" i="14" s="1"/>
  <c r="II208" i="14"/>
  <c r="GH209" i="14"/>
  <c r="GI209" i="14"/>
  <c r="DZ202" i="14" l="1"/>
  <c r="FU208" i="14"/>
  <c r="ES206" i="14"/>
  <c r="GJ209" i="14"/>
  <c r="GL209" i="14" s="1"/>
  <c r="GN209" i="14" s="1"/>
  <c r="GO209" i="14" s="1"/>
  <c r="IA205" i="14"/>
  <c r="ER206" i="14"/>
  <c r="HK205" i="14"/>
  <c r="HF205" i="14"/>
  <c r="HB206" i="14"/>
  <c r="EE202" i="14" l="1"/>
  <c r="DJ201" i="14"/>
  <c r="IE208" i="14"/>
  <c r="FN209" i="14"/>
  <c r="FM209" i="14"/>
  <c r="GE210" i="14"/>
  <c r="GG210" i="14" s="1"/>
  <c r="ET206" i="14"/>
  <c r="EV206" i="14" s="1"/>
  <c r="EX206" i="14" s="1"/>
  <c r="GK209" i="14"/>
  <c r="IM205" i="14"/>
  <c r="DV209" i="14"/>
  <c r="EQ211" i="14"/>
  <c r="HC206" i="14"/>
  <c r="HD206" i="14"/>
  <c r="FO209" i="14" l="1"/>
  <c r="FQ209" i="14" s="1"/>
  <c r="FS209" i="14" s="1"/>
  <c r="FT209" i="14" s="1"/>
  <c r="HW202" i="14"/>
  <c r="DX203" i="14"/>
  <c r="DW203" i="14"/>
  <c r="DB202" i="14"/>
  <c r="DC202" i="14"/>
  <c r="HS201" i="14"/>
  <c r="GP209" i="14"/>
  <c r="EU206" i="14"/>
  <c r="CY209" i="14"/>
  <c r="DA209" i="14" s="1"/>
  <c r="HE206" i="14"/>
  <c r="HG206" i="14" s="1"/>
  <c r="HI206" i="14" s="1"/>
  <c r="HJ206" i="14" s="1"/>
  <c r="DD202" i="14" l="1"/>
  <c r="DF202" i="14" s="1"/>
  <c r="DH202" i="14" s="1"/>
  <c r="DI202" i="14" s="1"/>
  <c r="DY203" i="14"/>
  <c r="EA203" i="14" s="1"/>
  <c r="EC203" i="14" s="1"/>
  <c r="ED203" i="14" s="1"/>
  <c r="EY206" i="14"/>
  <c r="EZ206" i="14" s="1"/>
  <c r="FP209" i="14"/>
  <c r="GH210" i="14"/>
  <c r="II209" i="14"/>
  <c r="GI210" i="14"/>
  <c r="FL215" i="14"/>
  <c r="HF206" i="14"/>
  <c r="DE202" i="14" l="1"/>
  <c r="GJ210" i="14"/>
  <c r="GL210" i="14" s="1"/>
  <c r="GN210" i="14" s="1"/>
  <c r="GO210" i="14" s="1"/>
  <c r="DZ203" i="14"/>
  <c r="FU209" i="14"/>
  <c r="ES207" i="14"/>
  <c r="IA206" i="14"/>
  <c r="ER207" i="14"/>
  <c r="GK210" i="14" l="1"/>
  <c r="EE203" i="14"/>
  <c r="DJ202" i="14"/>
  <c r="IE209" i="14"/>
  <c r="FN210" i="14"/>
  <c r="FM210" i="14"/>
  <c r="ET207" i="14"/>
  <c r="EV207" i="14" s="1"/>
  <c r="EX207" i="14" s="1"/>
  <c r="GE211" i="14"/>
  <c r="GG211" i="14" s="1"/>
  <c r="HK206" i="14"/>
  <c r="FO210" i="14" l="1"/>
  <c r="FQ210" i="14" s="1"/>
  <c r="FS210" i="14" s="1"/>
  <c r="FT210" i="14" s="1"/>
  <c r="IM206" i="14"/>
  <c r="DX204" i="14"/>
  <c r="DW204" i="14"/>
  <c r="HW203" i="14"/>
  <c r="DB203" i="14"/>
  <c r="HS202" i="14"/>
  <c r="DC203" i="14"/>
  <c r="DD203" i="14" s="1"/>
  <c r="DF203" i="14" s="1"/>
  <c r="DH203" i="14" s="1"/>
  <c r="DI203" i="14" s="1"/>
  <c r="CY210" i="14"/>
  <c r="DA210" i="14" s="1"/>
  <c r="GP210" i="14"/>
  <c r="DV210" i="14"/>
  <c r="HB207" i="14"/>
  <c r="FP210" i="14" l="1"/>
  <c r="DY204" i="14"/>
  <c r="EA204" i="14" s="1"/>
  <c r="EC204" i="14" s="1"/>
  <c r="ED204" i="14" s="1"/>
  <c r="DE203" i="14"/>
  <c r="GI211" i="14"/>
  <c r="GH211" i="14"/>
  <c r="II210" i="14"/>
  <c r="EU207" i="14"/>
  <c r="FL216" i="14"/>
  <c r="EQ212" i="14"/>
  <c r="HD207" i="14"/>
  <c r="HC207" i="14"/>
  <c r="GJ211" i="14" l="1"/>
  <c r="GL211" i="14" s="1"/>
  <c r="GN211" i="14" s="1"/>
  <c r="GO211" i="14" s="1"/>
  <c r="DZ204" i="14"/>
  <c r="EY207" i="14"/>
  <c r="EZ207" i="14" s="1"/>
  <c r="FU210" i="14"/>
  <c r="FJ213" i="14"/>
  <c r="FL213" i="14" s="1"/>
  <c r="CY211" i="14"/>
  <c r="DA211" i="14" s="1"/>
  <c r="HE207" i="14"/>
  <c r="HG207" i="14" s="1"/>
  <c r="HI207" i="14" s="1"/>
  <c r="HJ207" i="14" s="1"/>
  <c r="GK211" i="14" l="1"/>
  <c r="DJ203" i="14"/>
  <c r="IE210" i="14"/>
  <c r="FN211" i="14"/>
  <c r="FM211" i="14"/>
  <c r="GP211" i="14"/>
  <c r="ES208" i="14"/>
  <c r="GE212" i="14"/>
  <c r="GG212" i="14" s="1"/>
  <c r="IA207" i="14"/>
  <c r="ER208" i="14"/>
  <c r="FO211" i="14" l="1"/>
  <c r="FQ211" i="14" s="1"/>
  <c r="FS211" i="14" s="1"/>
  <c r="FT211" i="14" s="1"/>
  <c r="ET208" i="14"/>
  <c r="EV208" i="14" s="1"/>
  <c r="EX208" i="14" s="1"/>
  <c r="EE204" i="14"/>
  <c r="DB204" i="14"/>
  <c r="HS203" i="14"/>
  <c r="DC204" i="14"/>
  <c r="GI212" i="14"/>
  <c r="II211" i="14"/>
  <c r="GH212" i="14"/>
  <c r="DV211" i="14"/>
  <c r="HF207" i="14"/>
  <c r="DD204" i="14" l="1"/>
  <c r="DF204" i="14" s="1"/>
  <c r="DH204" i="14" s="1"/>
  <c r="DI204" i="14" s="1"/>
  <c r="DX205" i="14"/>
  <c r="HW204" i="14"/>
  <c r="DW205" i="14"/>
  <c r="FP211" i="14"/>
  <c r="CY212" i="14"/>
  <c r="GJ212" i="14"/>
  <c r="GL212" i="14" s="1"/>
  <c r="GN212" i="14" s="1"/>
  <c r="GO212" i="14" s="1"/>
  <c r="HK207" i="14"/>
  <c r="HB208" i="14"/>
  <c r="DE204" i="14" l="1"/>
  <c r="IM207" i="14"/>
  <c r="DY205" i="14"/>
  <c r="EA205" i="14" s="1"/>
  <c r="EC205" i="14" s="1"/>
  <c r="ED205" i="14" s="1"/>
  <c r="FU211" i="14"/>
  <c r="GK212" i="14"/>
  <c r="EU208" i="14"/>
  <c r="FJ214" i="14"/>
  <c r="FL214" i="14" s="1"/>
  <c r="GE213" i="14"/>
  <c r="GG213" i="14" s="1"/>
  <c r="FL217" i="14"/>
  <c r="EQ213" i="14"/>
  <c r="HC208" i="14"/>
  <c r="HD208" i="14"/>
  <c r="DA212" i="14"/>
  <c r="DJ204" i="14" l="1"/>
  <c r="EY208" i="14"/>
  <c r="EZ208" i="14" s="1"/>
  <c r="FN212" i="14"/>
  <c r="IE211" i="14"/>
  <c r="FM212" i="14"/>
  <c r="GP212" i="14"/>
  <c r="HE208" i="14"/>
  <c r="HG208" i="14" s="1"/>
  <c r="HI208" i="14" s="1"/>
  <c r="HJ208" i="14" s="1"/>
  <c r="DZ205" i="14" l="1"/>
  <c r="DC205" i="14"/>
  <c r="DB205" i="14"/>
  <c r="HS204" i="14"/>
  <c r="FO212" i="14"/>
  <c r="FQ212" i="14" s="1"/>
  <c r="FS212" i="14" s="1"/>
  <c r="FT212" i="14" s="1"/>
  <c r="ES209" i="14"/>
  <c r="II212" i="14"/>
  <c r="GI213" i="14"/>
  <c r="GH213" i="14"/>
  <c r="ER209" i="14"/>
  <c r="ET209" i="14" s="1"/>
  <c r="EV209" i="14" s="1"/>
  <c r="EX209" i="14" s="1"/>
  <c r="IA208" i="14"/>
  <c r="DV212" i="14"/>
  <c r="GG214" i="14"/>
  <c r="EE205" i="14" l="1"/>
  <c r="DD205" i="14"/>
  <c r="DF205" i="14" s="1"/>
  <c r="DH205" i="14" s="1"/>
  <c r="DI205" i="14" s="1"/>
  <c r="FP212" i="14"/>
  <c r="GJ213" i="14"/>
  <c r="GL213" i="14" s="1"/>
  <c r="GN213" i="14" s="1"/>
  <c r="GO213" i="14" s="1"/>
  <c r="HF208" i="14"/>
  <c r="HW205" i="14" l="1"/>
  <c r="DX206" i="14"/>
  <c r="DW206" i="14"/>
  <c r="GK213" i="14"/>
  <c r="HK208" i="14"/>
  <c r="HB209" i="14"/>
  <c r="IM208" i="14" l="1"/>
  <c r="DY206" i="14"/>
  <c r="EA206" i="14" s="1"/>
  <c r="EC206" i="14" s="1"/>
  <c r="ED206" i="14" s="1"/>
  <c r="DE205" i="14"/>
  <c r="FU212" i="14"/>
  <c r="EU209" i="14"/>
  <c r="FL218" i="14"/>
  <c r="EQ214" i="14"/>
  <c r="HC209" i="14"/>
  <c r="HD209" i="14"/>
  <c r="DA213" i="14"/>
  <c r="DZ206" i="14" l="1"/>
  <c r="DJ205" i="14"/>
  <c r="EY209" i="14"/>
  <c r="EZ209" i="14" s="1"/>
  <c r="FM213" i="14"/>
  <c r="FN213" i="14"/>
  <c r="IE212" i="14"/>
  <c r="GP213" i="14"/>
  <c r="HE209" i="14"/>
  <c r="HG209" i="14" s="1"/>
  <c r="HI209" i="14" s="1"/>
  <c r="HJ209" i="14" s="1"/>
  <c r="FO213" i="14" l="1"/>
  <c r="FQ213" i="14" s="1"/>
  <c r="FS213" i="14" s="1"/>
  <c r="FT213" i="14" s="1"/>
  <c r="EE206" i="14"/>
  <c r="DC206" i="14"/>
  <c r="HS205" i="14"/>
  <c r="DB206" i="14"/>
  <c r="GI214" i="14"/>
  <c r="ES210" i="14"/>
  <c r="GH214" i="14"/>
  <c r="II213" i="14"/>
  <c r="IA209" i="14"/>
  <c r="ER210" i="14"/>
  <c r="GG215" i="14"/>
  <c r="DV213" i="14"/>
  <c r="GJ214" i="14" l="1"/>
  <c r="GL214" i="14" s="1"/>
  <c r="GN214" i="14" s="1"/>
  <c r="GO214" i="14" s="1"/>
  <c r="FP213" i="14"/>
  <c r="HW206" i="14"/>
  <c r="DW207" i="14"/>
  <c r="DX207" i="14"/>
  <c r="DD206" i="14"/>
  <c r="DF206" i="14" s="1"/>
  <c r="DH206" i="14" s="1"/>
  <c r="DI206" i="14" s="1"/>
  <c r="ET210" i="14"/>
  <c r="EV210" i="14" s="1"/>
  <c r="EX210" i="14" s="1"/>
  <c r="HK209" i="14"/>
  <c r="HF209" i="14"/>
  <c r="DY207" i="14" l="1"/>
  <c r="EA207" i="14" s="1"/>
  <c r="EC207" i="14" s="1"/>
  <c r="ED207" i="14" s="1"/>
  <c r="IM209" i="14"/>
  <c r="FU213" i="14"/>
  <c r="GK214" i="14"/>
  <c r="FL219" i="14"/>
  <c r="EQ215" i="14"/>
  <c r="HB210" i="14"/>
  <c r="DZ207" i="14" l="1"/>
  <c r="DE206" i="14"/>
  <c r="IE213" i="14"/>
  <c r="FM214" i="14"/>
  <c r="FN214" i="14"/>
  <c r="EU210" i="14"/>
  <c r="GP214" i="14"/>
  <c r="HD210" i="14"/>
  <c r="HC210" i="14"/>
  <c r="DA214" i="14"/>
  <c r="FO214" i="14" l="1"/>
  <c r="FQ214" i="14" s="1"/>
  <c r="FS214" i="14" s="1"/>
  <c r="FT214" i="14" s="1"/>
  <c r="EE207" i="14"/>
  <c r="DJ206" i="14"/>
  <c r="EY210" i="14"/>
  <c r="EZ210" i="14" s="1"/>
  <c r="II214" i="14"/>
  <c r="GI215" i="14"/>
  <c r="GH215" i="14"/>
  <c r="HE210" i="14"/>
  <c r="HG210" i="14" s="1"/>
  <c r="HI210" i="14" s="1"/>
  <c r="HJ210" i="14" s="1"/>
  <c r="FP214" i="14" l="1"/>
  <c r="HW207" i="14"/>
  <c r="DW208" i="14"/>
  <c r="DX208" i="14"/>
  <c r="DC207" i="14"/>
  <c r="HS206" i="14"/>
  <c r="DB207" i="14"/>
  <c r="GJ215" i="14"/>
  <c r="GL215" i="14" s="1"/>
  <c r="GN215" i="14" s="1"/>
  <c r="GO215" i="14" s="1"/>
  <c r="IA210" i="14"/>
  <c r="ES211" i="14"/>
  <c r="ER211" i="14"/>
  <c r="DV214" i="14"/>
  <c r="EQ216" i="14"/>
  <c r="HF210" i="14"/>
  <c r="DY208" i="14" l="1"/>
  <c r="EA208" i="14" s="1"/>
  <c r="EC208" i="14" s="1"/>
  <c r="ED208" i="14" s="1"/>
  <c r="DD207" i="14"/>
  <c r="DF207" i="14" s="1"/>
  <c r="DH207" i="14" s="1"/>
  <c r="DI207" i="14" s="1"/>
  <c r="FU214" i="14"/>
  <c r="ET211" i="14"/>
  <c r="EV211" i="14" s="1"/>
  <c r="EX211" i="14" s="1"/>
  <c r="GK215" i="14"/>
  <c r="FL220" i="14"/>
  <c r="DZ208" i="14" l="1"/>
  <c r="FN215" i="14"/>
  <c r="FM215" i="14"/>
  <c r="IE214" i="14"/>
  <c r="EU211" i="14"/>
  <c r="HK210" i="14"/>
  <c r="GE216" i="14"/>
  <c r="GG216" i="14" s="1"/>
  <c r="CY215" i="14"/>
  <c r="DA215" i="14" s="1"/>
  <c r="IM210" i="14" l="1"/>
  <c r="EE208" i="14"/>
  <c r="DE207" i="14"/>
  <c r="EY211" i="14"/>
  <c r="EZ211" i="14" s="1"/>
  <c r="FO215" i="14"/>
  <c r="FQ215" i="14" s="1"/>
  <c r="FS215" i="14" s="1"/>
  <c r="FT215" i="14" s="1"/>
  <c r="GP215" i="14"/>
  <c r="HB211" i="14"/>
  <c r="DX209" i="14" l="1"/>
  <c r="DW209" i="14"/>
  <c r="HW208" i="14"/>
  <c r="DJ207" i="14"/>
  <c r="FP215" i="14"/>
  <c r="ES212" i="14"/>
  <c r="II215" i="14"/>
  <c r="GI216" i="14"/>
  <c r="GH216" i="14"/>
  <c r="IA211" i="14"/>
  <c r="ER212" i="14"/>
  <c r="HD211" i="14"/>
  <c r="HC211" i="14"/>
  <c r="DY209" i="14" l="1"/>
  <c r="EA209" i="14" s="1"/>
  <c r="EC209" i="14" s="1"/>
  <c r="ED209" i="14" s="1"/>
  <c r="DC208" i="14"/>
  <c r="HS207" i="14"/>
  <c r="DB208" i="14"/>
  <c r="ET212" i="14"/>
  <c r="EV212" i="14" s="1"/>
  <c r="EX212" i="14" s="1"/>
  <c r="GJ216" i="14"/>
  <c r="GL216" i="14" s="1"/>
  <c r="GN216" i="14" s="1"/>
  <c r="GO216" i="14" s="1"/>
  <c r="GG217" i="14"/>
  <c r="FJ221" i="14"/>
  <c r="FL221" i="14" s="1"/>
  <c r="HE211" i="14"/>
  <c r="HG211" i="14" s="1"/>
  <c r="HI211" i="14" s="1"/>
  <c r="HJ211" i="14" s="1"/>
  <c r="DV215" i="14"/>
  <c r="DD208" i="14" l="1"/>
  <c r="DF208" i="14" s="1"/>
  <c r="DH208" i="14" s="1"/>
  <c r="DI208" i="14" s="1"/>
  <c r="FU215" i="14"/>
  <c r="GK216" i="14"/>
  <c r="EU212" i="14"/>
  <c r="CY216" i="14"/>
  <c r="DA216" i="14" s="1"/>
  <c r="EQ217" i="14"/>
  <c r="HF211" i="14"/>
  <c r="DZ209" i="14" l="1"/>
  <c r="DE208" i="14"/>
  <c r="EY212" i="14"/>
  <c r="EZ212" i="14" s="1"/>
  <c r="FM216" i="14"/>
  <c r="IE215" i="14"/>
  <c r="FN216" i="14"/>
  <c r="FO216" i="14" l="1"/>
  <c r="FQ216" i="14" s="1"/>
  <c r="FS216" i="14" s="1"/>
  <c r="FT216" i="14" s="1"/>
  <c r="EE209" i="14"/>
  <c r="DJ208" i="14"/>
  <c r="ES213" i="14"/>
  <c r="GP216" i="14"/>
  <c r="HK211" i="14"/>
  <c r="IA212" i="14"/>
  <c r="ER213" i="14"/>
  <c r="ET213" i="14" s="1"/>
  <c r="EV213" i="14" s="1"/>
  <c r="EX213" i="14" s="1"/>
  <c r="FJ222" i="14"/>
  <c r="FL222" i="14" s="1"/>
  <c r="IM211" i="14" l="1"/>
  <c r="FP216" i="14"/>
  <c r="HW209" i="14"/>
  <c r="DW210" i="14"/>
  <c r="DX210" i="14"/>
  <c r="DC209" i="14"/>
  <c r="HS208" i="14"/>
  <c r="DB209" i="14"/>
  <c r="DD209" i="14" s="1"/>
  <c r="DF209" i="14" s="1"/>
  <c r="DH209" i="14" s="1"/>
  <c r="DI209" i="14" s="1"/>
  <c r="II216" i="14"/>
  <c r="GH217" i="14"/>
  <c r="GI217" i="14"/>
  <c r="HB212" i="14"/>
  <c r="DY210" i="14" l="1"/>
  <c r="EA210" i="14" s="1"/>
  <c r="EC210" i="14" s="1"/>
  <c r="ED210" i="14" s="1"/>
  <c r="DE209" i="14"/>
  <c r="FU216" i="14"/>
  <c r="GJ217" i="14"/>
  <c r="GL217" i="14" s="1"/>
  <c r="GN217" i="14" s="1"/>
  <c r="GO217" i="14" s="1"/>
  <c r="DA217" i="14"/>
  <c r="DV216" i="14"/>
  <c r="GG218" i="14"/>
  <c r="HC212" i="14"/>
  <c r="HD212" i="14"/>
  <c r="DZ210" i="14" l="1"/>
  <c r="FM217" i="14"/>
  <c r="FN217" i="14"/>
  <c r="IE216" i="14"/>
  <c r="EU213" i="14"/>
  <c r="EQ218" i="14"/>
  <c r="HE212" i="14"/>
  <c r="HG212" i="14" s="1"/>
  <c r="HI212" i="14" s="1"/>
  <c r="HJ212" i="14" s="1"/>
  <c r="EE210" i="14" l="1"/>
  <c r="DJ209" i="14"/>
  <c r="EY213" i="14"/>
  <c r="EZ213" i="14" s="1"/>
  <c r="FO217" i="14"/>
  <c r="FQ217" i="14" s="1"/>
  <c r="FS217" i="14" s="1"/>
  <c r="FT217" i="14" s="1"/>
  <c r="GK217" i="14"/>
  <c r="FL223" i="14"/>
  <c r="HF212" i="14"/>
  <c r="HW210" i="14" l="1"/>
  <c r="DW211" i="14"/>
  <c r="DX211" i="14"/>
  <c r="HS209" i="14"/>
  <c r="DC210" i="14"/>
  <c r="DB210" i="14"/>
  <c r="FP217" i="14"/>
  <c r="GP217" i="14"/>
  <c r="ES214" i="14"/>
  <c r="IA213" i="14"/>
  <c r="ER214" i="14"/>
  <c r="ET214" i="14" s="1"/>
  <c r="EV214" i="14" s="1"/>
  <c r="EX214" i="14" s="1"/>
  <c r="CY218" i="14"/>
  <c r="DA218" i="14" s="1"/>
  <c r="DD210" i="14" l="1"/>
  <c r="DF210" i="14" s="1"/>
  <c r="DH210" i="14" s="1"/>
  <c r="DI210" i="14" s="1"/>
  <c r="DY211" i="14"/>
  <c r="EA211" i="14" s="1"/>
  <c r="EC211" i="14" s="1"/>
  <c r="ED211" i="14" s="1"/>
  <c r="II217" i="14"/>
  <c r="GI218" i="14"/>
  <c r="GH218" i="14"/>
  <c r="HK212" i="14"/>
  <c r="DE210" i="14" l="1"/>
  <c r="IM212" i="14"/>
  <c r="DZ211" i="14"/>
  <c r="FU217" i="14"/>
  <c r="GJ218" i="14"/>
  <c r="GL218" i="14" s="1"/>
  <c r="GN218" i="14" s="1"/>
  <c r="GO218" i="14" s="1"/>
  <c r="DV217" i="14"/>
  <c r="GE219" i="14"/>
  <c r="HB213" i="14"/>
  <c r="EE211" i="14" l="1"/>
  <c r="DJ210" i="14"/>
  <c r="FM218" i="14"/>
  <c r="FN218" i="14"/>
  <c r="IE217" i="14"/>
  <c r="EU214" i="14"/>
  <c r="GK218" i="14"/>
  <c r="CY219" i="14"/>
  <c r="DA219" i="14" s="1"/>
  <c r="GG219" i="14"/>
  <c r="EQ219" i="14"/>
  <c r="HD213" i="14"/>
  <c r="HC213" i="14"/>
  <c r="HW211" i="14" l="1"/>
  <c r="DW212" i="14"/>
  <c r="DX212" i="14"/>
  <c r="HS210" i="14"/>
  <c r="DC211" i="14"/>
  <c r="DB211" i="14"/>
  <c r="EY214" i="14"/>
  <c r="EZ214" i="14" s="1"/>
  <c r="FO218" i="14"/>
  <c r="FQ218" i="14" s="1"/>
  <c r="FS218" i="14" s="1"/>
  <c r="FT218" i="14" s="1"/>
  <c r="HE213" i="14"/>
  <c r="HG213" i="14" s="1"/>
  <c r="HI213" i="14" s="1"/>
  <c r="HJ213" i="14" s="1"/>
  <c r="DY212" i="14" l="1"/>
  <c r="EA212" i="14" s="1"/>
  <c r="EC212" i="14" s="1"/>
  <c r="ED212" i="14" s="1"/>
  <c r="DD211" i="14"/>
  <c r="DF211" i="14" s="1"/>
  <c r="DH211" i="14" s="1"/>
  <c r="DI211" i="14" s="1"/>
  <c r="DZ212" i="14"/>
  <c r="FP218" i="14"/>
  <c r="ES215" i="14"/>
  <c r="GP218" i="14"/>
  <c r="IA214" i="14"/>
  <c r="ER215" i="14"/>
  <c r="HF213" i="14"/>
  <c r="DE211" i="14" l="1"/>
  <c r="II218" i="14"/>
  <c r="ET215" i="14"/>
  <c r="EV215" i="14" s="1"/>
  <c r="EX215" i="14" s="1"/>
  <c r="GI219" i="14"/>
  <c r="GH219" i="14"/>
  <c r="EE212" i="14" l="1"/>
  <c r="DJ211" i="14"/>
  <c r="FU218" i="14"/>
  <c r="GJ219" i="14"/>
  <c r="GL219" i="14" s="1"/>
  <c r="GN219" i="14" s="1"/>
  <c r="GO219" i="14" s="1"/>
  <c r="HK213" i="14"/>
  <c r="CY220" i="14"/>
  <c r="DA220" i="14" s="1"/>
  <c r="DV218" i="14"/>
  <c r="IM213" i="14" l="1"/>
  <c r="DX213" i="14"/>
  <c r="HW212" i="14"/>
  <c r="DW213" i="14"/>
  <c r="DB212" i="14"/>
  <c r="DC212" i="14"/>
  <c r="HS211" i="14"/>
  <c r="FN219" i="14"/>
  <c r="FM219" i="14"/>
  <c r="IE218" i="14"/>
  <c r="EU215" i="14"/>
  <c r="GE220" i="14"/>
  <c r="GG220" i="14" s="1"/>
  <c r="GK219" i="14"/>
  <c r="HB214" i="14"/>
  <c r="DD212" i="14" l="1"/>
  <c r="DF212" i="14" s="1"/>
  <c r="DH212" i="14" s="1"/>
  <c r="DI212" i="14" s="1"/>
  <c r="DY213" i="14"/>
  <c r="EA213" i="14" s="1"/>
  <c r="EC213" i="14" s="1"/>
  <c r="ED213" i="14" s="1"/>
  <c r="EY215" i="14"/>
  <c r="EZ215" i="14" s="1"/>
  <c r="FO219" i="14"/>
  <c r="FQ219" i="14" s="1"/>
  <c r="FS219" i="14" s="1"/>
  <c r="FT219" i="14" s="1"/>
  <c r="GP219" i="14"/>
  <c r="EQ220" i="14"/>
  <c r="HC214" i="14"/>
  <c r="HD214" i="14"/>
  <c r="DE212" i="14" l="1"/>
  <c r="II219" i="14"/>
  <c r="ES216" i="14"/>
  <c r="GI220" i="14"/>
  <c r="GH220" i="14"/>
  <c r="IA215" i="14"/>
  <c r="ER216" i="14"/>
  <c r="HE214" i="14"/>
  <c r="HG214" i="14" s="1"/>
  <c r="HI214" i="14" s="1"/>
  <c r="HJ214" i="14" s="1"/>
  <c r="DZ213" i="14" l="1"/>
  <c r="DJ212" i="14"/>
  <c r="FP219" i="14"/>
  <c r="ET216" i="14"/>
  <c r="EV216" i="14" s="1"/>
  <c r="EX216" i="14" s="1"/>
  <c r="GJ220" i="14"/>
  <c r="GL220" i="14" s="1"/>
  <c r="GN220" i="14" s="1"/>
  <c r="GO220" i="14" s="1"/>
  <c r="CY221" i="14"/>
  <c r="DA221" i="14" s="1"/>
  <c r="HF214" i="14"/>
  <c r="EE213" i="14" l="1"/>
  <c r="HS212" i="14"/>
  <c r="DC213" i="14"/>
  <c r="DB213" i="14"/>
  <c r="FU219" i="14"/>
  <c r="EU216" i="14"/>
  <c r="GE221" i="14"/>
  <c r="GG221" i="14" s="1"/>
  <c r="GK220" i="14"/>
  <c r="DV219" i="14"/>
  <c r="HW213" i="14" l="1"/>
  <c r="DW214" i="14"/>
  <c r="DX214" i="14"/>
  <c r="DD213" i="14"/>
  <c r="DF213" i="14" s="1"/>
  <c r="DH213" i="14" s="1"/>
  <c r="DI213" i="14" s="1"/>
  <c r="EY216" i="14"/>
  <c r="EZ216" i="14" s="1"/>
  <c r="FN220" i="14"/>
  <c r="IE219" i="14"/>
  <c r="FM220" i="14"/>
  <c r="GP220" i="14"/>
  <c r="HK214" i="14"/>
  <c r="DY214" i="14" l="1"/>
  <c r="EA214" i="14" s="1"/>
  <c r="EC214" i="14" s="1"/>
  <c r="ED214" i="14" s="1"/>
  <c r="IM214" i="14"/>
  <c r="DE213" i="14"/>
  <c r="FO220" i="14"/>
  <c r="FQ220" i="14" s="1"/>
  <c r="FS220" i="14" s="1"/>
  <c r="FT220" i="14" s="1"/>
  <c r="GI221" i="14"/>
  <c r="ES217" i="14"/>
  <c r="II220" i="14"/>
  <c r="GH221" i="14"/>
  <c r="IA216" i="14"/>
  <c r="ER217" i="14"/>
  <c r="EQ221" i="14"/>
  <c r="HB215" i="14"/>
  <c r="GJ221" i="14" l="1"/>
  <c r="GL221" i="14" s="1"/>
  <c r="GN221" i="14" s="1"/>
  <c r="GO221" i="14" s="1"/>
  <c r="DZ214" i="14"/>
  <c r="FP220" i="14"/>
  <c r="ET217" i="14"/>
  <c r="EV217" i="14" s="1"/>
  <c r="EX217" i="14" s="1"/>
  <c r="HC215" i="14"/>
  <c r="HD215" i="14"/>
  <c r="GK221" i="14" l="1"/>
  <c r="EE214" i="14"/>
  <c r="DJ213" i="14"/>
  <c r="EU217" i="14"/>
  <c r="GP221" i="14"/>
  <c r="DA222" i="14"/>
  <c r="DT220" i="14"/>
  <c r="DV220" i="14" s="1"/>
  <c r="GE222" i="14"/>
  <c r="GG222" i="14" s="1"/>
  <c r="HE215" i="14"/>
  <c r="HG215" i="14" s="1"/>
  <c r="HI215" i="14" s="1"/>
  <c r="HJ215" i="14" s="1"/>
  <c r="HW214" i="14" l="1"/>
  <c r="DX215" i="14"/>
  <c r="DW215" i="14"/>
  <c r="DB214" i="14"/>
  <c r="HS213" i="14"/>
  <c r="DC214" i="14"/>
  <c r="EY217" i="14"/>
  <c r="EZ217" i="14" s="1"/>
  <c r="FU220" i="14"/>
  <c r="II221" i="14"/>
  <c r="GH222" i="14"/>
  <c r="GI222" i="14"/>
  <c r="DD214" i="14" l="1"/>
  <c r="DF214" i="14" s="1"/>
  <c r="DH214" i="14" s="1"/>
  <c r="DI214" i="14" s="1"/>
  <c r="DY215" i="14"/>
  <c r="EA215" i="14" s="1"/>
  <c r="EC215" i="14" s="1"/>
  <c r="ED215" i="14" s="1"/>
  <c r="FN221" i="14"/>
  <c r="IE220" i="14"/>
  <c r="FM221" i="14"/>
  <c r="ES218" i="14"/>
  <c r="GJ222" i="14"/>
  <c r="GL222" i="14" s="1"/>
  <c r="GN222" i="14" s="1"/>
  <c r="GO222" i="14" s="1"/>
  <c r="IA217" i="14"/>
  <c r="ER218" i="14"/>
  <c r="HF215" i="14"/>
  <c r="DZ215" i="14" l="1"/>
  <c r="DE214" i="14"/>
  <c r="FO221" i="14"/>
  <c r="FQ221" i="14" s="1"/>
  <c r="FS221" i="14" s="1"/>
  <c r="FT221" i="14" s="1"/>
  <c r="ET218" i="14"/>
  <c r="EV218" i="14" s="1"/>
  <c r="EX218" i="14" s="1"/>
  <c r="HK215" i="14"/>
  <c r="GK222" i="14"/>
  <c r="GE223" i="14"/>
  <c r="GG223" i="14" s="1"/>
  <c r="EQ222" i="14"/>
  <c r="HB216" i="14"/>
  <c r="IM215" i="14" l="1"/>
  <c r="EE215" i="14"/>
  <c r="DJ214" i="14"/>
  <c r="GP222" i="14"/>
  <c r="DA223" i="14"/>
  <c r="HD216" i="14"/>
  <c r="HC216" i="14"/>
  <c r="DW216" i="14" l="1"/>
  <c r="HW215" i="14"/>
  <c r="DX216" i="14"/>
  <c r="DY216" i="14" s="1"/>
  <c r="EA216" i="14" s="1"/>
  <c r="EC216" i="14" s="1"/>
  <c r="ED216" i="14" s="1"/>
  <c r="DC215" i="14"/>
  <c r="DB215" i="14"/>
  <c r="HS214" i="14"/>
  <c r="FP221" i="14"/>
  <c r="II222" i="14"/>
  <c r="EU218" i="14"/>
  <c r="GI223" i="14"/>
  <c r="GH223" i="14"/>
  <c r="DV221" i="14"/>
  <c r="HE216" i="14"/>
  <c r="HG216" i="14" s="1"/>
  <c r="HI216" i="14" s="1"/>
  <c r="HJ216" i="14" s="1"/>
  <c r="DD215" i="14" l="1"/>
  <c r="DF215" i="14" s="1"/>
  <c r="DH215" i="14" s="1"/>
  <c r="DI215" i="14" s="1"/>
  <c r="DZ216" i="14"/>
  <c r="EY218" i="14"/>
  <c r="EZ218" i="14" s="1"/>
  <c r="FU221" i="14"/>
  <c r="GJ223" i="14"/>
  <c r="GL223" i="14" s="1"/>
  <c r="GN223" i="14" s="1"/>
  <c r="GO223" i="14" s="1"/>
  <c r="HF216" i="14"/>
  <c r="DE215" i="14" l="1"/>
  <c r="FM222" i="14"/>
  <c r="FN222" i="14"/>
  <c r="IE221" i="14"/>
  <c r="ES219" i="14"/>
  <c r="IA218" i="14"/>
  <c r="ER219" i="14"/>
  <c r="GK223" i="14"/>
  <c r="FO222" i="14" l="1"/>
  <c r="FQ222" i="14" s="1"/>
  <c r="FS222" i="14" s="1"/>
  <c r="FT222" i="14" s="1"/>
  <c r="EE216" i="14"/>
  <c r="DJ215" i="14"/>
  <c r="ET219" i="14"/>
  <c r="EV219" i="14" s="1"/>
  <c r="EX219" i="14" s="1"/>
  <c r="HK216" i="14"/>
  <c r="GP223" i="14"/>
  <c r="II223" i="14" s="1"/>
  <c r="EQ223" i="14"/>
  <c r="IM216" i="14" l="1"/>
  <c r="HW216" i="14"/>
  <c r="DW217" i="14"/>
  <c r="DX217" i="14"/>
  <c r="HS215" i="14"/>
  <c r="DC216" i="14"/>
  <c r="DB216" i="14"/>
  <c r="FP222" i="14"/>
  <c r="GC224" i="14"/>
  <c r="GE224" i="14" s="1"/>
  <c r="GG224" i="14" s="1"/>
  <c r="GI224" i="14" s="1"/>
  <c r="HB217" i="14"/>
  <c r="DY217" i="14" l="1"/>
  <c r="EA217" i="14" s="1"/>
  <c r="EC217" i="14" s="1"/>
  <c r="ED217" i="14" s="1"/>
  <c r="DD216" i="14"/>
  <c r="DF216" i="14" s="1"/>
  <c r="DH216" i="14" s="1"/>
  <c r="DI216" i="14" s="1"/>
  <c r="FU222" i="14"/>
  <c r="EU219" i="14"/>
  <c r="GH224" i="14"/>
  <c r="GJ224" i="14" s="1"/>
  <c r="GL224" i="14" s="1"/>
  <c r="GN224" i="14" s="1"/>
  <c r="GO224" i="14" s="1"/>
  <c r="DT222" i="14"/>
  <c r="DV222" i="14" s="1"/>
  <c r="HD217" i="14"/>
  <c r="HC217" i="14"/>
  <c r="DZ217" i="14" l="1"/>
  <c r="DE216" i="14"/>
  <c r="EY219" i="14"/>
  <c r="EZ219" i="14" s="1"/>
  <c r="FM223" i="14"/>
  <c r="IE222" i="14"/>
  <c r="FN223" i="14"/>
  <c r="FM240" i="14"/>
  <c r="GK224" i="14"/>
  <c r="GP224" i="14"/>
  <c r="HE217" i="14"/>
  <c r="HG217" i="14" s="1"/>
  <c r="HI217" i="14" s="1"/>
  <c r="HJ217" i="14" s="1"/>
  <c r="GC225" i="14" l="1"/>
  <c r="GE225" i="14" s="1"/>
  <c r="GG225" i="14" s="1"/>
  <c r="GH225" i="14" s="1"/>
  <c r="FO223" i="14"/>
  <c r="FQ223" i="14" s="1"/>
  <c r="FS223" i="14" s="1"/>
  <c r="FT223" i="14" s="1"/>
  <c r="EE217" i="14"/>
  <c r="DJ216" i="14"/>
  <c r="ES220" i="14"/>
  <c r="II224" i="14"/>
  <c r="IA219" i="14"/>
  <c r="ER220" i="14"/>
  <c r="GI225" i="14" l="1"/>
  <c r="GJ225" i="14" s="1"/>
  <c r="GL225" i="14" s="1"/>
  <c r="GN225" i="14" s="1"/>
  <c r="GO225" i="14" s="1"/>
  <c r="DW218" i="14"/>
  <c r="DX218" i="14"/>
  <c r="HW217" i="14"/>
  <c r="DB217" i="14"/>
  <c r="DC217" i="14"/>
  <c r="HS216" i="14"/>
  <c r="FP223" i="14"/>
  <c r="FQ224" i="14" s="1"/>
  <c r="ET220" i="14"/>
  <c r="EV220" i="14" s="1"/>
  <c r="EX220" i="14" s="1"/>
  <c r="HF217" i="14"/>
  <c r="HK217" i="14"/>
  <c r="DD217" i="14" l="1"/>
  <c r="DF217" i="14" s="1"/>
  <c r="DH217" i="14" s="1"/>
  <c r="DI217" i="14" s="1"/>
  <c r="GK225" i="14"/>
  <c r="DY218" i="14"/>
  <c r="EA218" i="14" s="1"/>
  <c r="EC218" i="14" s="1"/>
  <c r="ED218" i="14" s="1"/>
  <c r="DE217" i="14"/>
  <c r="FU223" i="14"/>
  <c r="EU220" i="14"/>
  <c r="GP225" i="14"/>
  <c r="HB218" i="14"/>
  <c r="IM217" i="14"/>
  <c r="DZ218" i="14" l="1"/>
  <c r="EY220" i="14"/>
  <c r="EZ220" i="14" s="1"/>
  <c r="FS224" i="14"/>
  <c r="IE223" i="14"/>
  <c r="II225" i="14"/>
  <c r="GC226" i="14"/>
  <c r="GF226" i="14" s="1"/>
  <c r="DT223" i="14"/>
  <c r="DV223" i="14" s="1"/>
  <c r="HD218" i="14"/>
  <c r="HC218" i="14"/>
  <c r="EE218" i="14" l="1"/>
  <c r="DJ217" i="14"/>
  <c r="ES221" i="14"/>
  <c r="GG226" i="14"/>
  <c r="IA220" i="14"/>
  <c r="ER221" i="14"/>
  <c r="HE218" i="14"/>
  <c r="HG218" i="14" s="1"/>
  <c r="HI218" i="14" s="1"/>
  <c r="HJ218" i="14" s="1"/>
  <c r="DX219" i="14" l="1"/>
  <c r="HW218" i="14"/>
  <c r="DW219" i="14"/>
  <c r="DC218" i="14"/>
  <c r="DB218" i="14"/>
  <c r="HS217" i="14"/>
  <c r="ET221" i="14"/>
  <c r="EV221" i="14" s="1"/>
  <c r="EX221" i="14" s="1"/>
  <c r="GH226" i="14"/>
  <c r="GI226" i="14"/>
  <c r="HF218" i="14"/>
  <c r="DY219" i="14" l="1"/>
  <c r="EA219" i="14" s="1"/>
  <c r="EC219" i="14" s="1"/>
  <c r="ED219" i="14" s="1"/>
  <c r="DD218" i="14"/>
  <c r="DF218" i="14" s="1"/>
  <c r="DH218" i="14" s="1"/>
  <c r="DI218" i="14" s="1"/>
  <c r="GJ226" i="14"/>
  <c r="GL226" i="14" s="1"/>
  <c r="GN226" i="14" s="1"/>
  <c r="GO226" i="14" s="1"/>
  <c r="EU221" i="14"/>
  <c r="DZ219" i="14" l="1"/>
  <c r="EY221" i="14"/>
  <c r="EZ221" i="14" s="1"/>
  <c r="HK218" i="14"/>
  <c r="GK226" i="14"/>
  <c r="GP226" i="14"/>
  <c r="IM218" i="14" l="1"/>
  <c r="DE218" i="14"/>
  <c r="IA221" i="14"/>
  <c r="ER222" i="14"/>
  <c r="ES222" i="14"/>
  <c r="II226" i="14"/>
  <c r="GC227" i="14"/>
  <c r="GF227" i="14" s="1"/>
  <c r="HB219" i="14"/>
  <c r="EE219" i="14" l="1"/>
  <c r="DJ218" i="14"/>
  <c r="ET222" i="14"/>
  <c r="EV222" i="14" s="1"/>
  <c r="EX222" i="14" s="1"/>
  <c r="GG227" i="14"/>
  <c r="HC219" i="14"/>
  <c r="HD219" i="14"/>
  <c r="DW220" i="14" l="1"/>
  <c r="DX220" i="14"/>
  <c r="HW219" i="14"/>
  <c r="DB219" i="14"/>
  <c r="DC219" i="14"/>
  <c r="HS218" i="14"/>
  <c r="EU222" i="14"/>
  <c r="GI227" i="14"/>
  <c r="GH227" i="14"/>
  <c r="HE219" i="14"/>
  <c r="HG219" i="14" s="1"/>
  <c r="HI219" i="14" s="1"/>
  <c r="HJ219" i="14" s="1"/>
  <c r="DD219" i="14" l="1"/>
  <c r="DF219" i="14" s="1"/>
  <c r="DH219" i="14" s="1"/>
  <c r="DI219" i="14" s="1"/>
  <c r="DY220" i="14"/>
  <c r="EA220" i="14" s="1"/>
  <c r="EC220" i="14" s="1"/>
  <c r="ED220" i="14" s="1"/>
  <c r="EY222" i="14"/>
  <c r="EZ222" i="14" s="1"/>
  <c r="GJ227" i="14"/>
  <c r="GL227" i="14" s="1"/>
  <c r="GN227" i="14" s="1"/>
  <c r="GO227" i="14" s="1"/>
  <c r="HF219" i="14"/>
  <c r="DZ220" i="14" l="1"/>
  <c r="DE219" i="14"/>
  <c r="ES223" i="14"/>
  <c r="GP227" i="14"/>
  <c r="GK227" i="14"/>
  <c r="IA222" i="14"/>
  <c r="ER223" i="14"/>
  <c r="ER240" i="14"/>
  <c r="GC228" i="14" l="1"/>
  <c r="GF228" i="14" s="1"/>
  <c r="GG228" i="14" s="1"/>
  <c r="ET223" i="14"/>
  <c r="EV223" i="14" s="1"/>
  <c r="EX223" i="14" s="1"/>
  <c r="EE220" i="14"/>
  <c r="DJ219" i="14"/>
  <c r="II227" i="14"/>
  <c r="HK219" i="14"/>
  <c r="IM219" i="14" l="1"/>
  <c r="HW220" i="14"/>
  <c r="DX221" i="14"/>
  <c r="DW221" i="14"/>
  <c r="DB220" i="14"/>
  <c r="DC220" i="14"/>
  <c r="HS219" i="14"/>
  <c r="EU223" i="14"/>
  <c r="GI228" i="14"/>
  <c r="GH228" i="14"/>
  <c r="HB220" i="14"/>
  <c r="DY221" i="14" l="1"/>
  <c r="EA221" i="14" s="1"/>
  <c r="EC221" i="14" s="1"/>
  <c r="ED221" i="14" s="1"/>
  <c r="EY223" i="14"/>
  <c r="EZ223" i="14" s="1"/>
  <c r="IA223" i="14" s="1"/>
  <c r="DD220" i="14"/>
  <c r="DF220" i="14" s="1"/>
  <c r="DH220" i="14" s="1"/>
  <c r="DI220" i="14" s="1"/>
  <c r="EV224" i="14"/>
  <c r="GJ228" i="14"/>
  <c r="GL228" i="14" s="1"/>
  <c r="GN228" i="14" s="1"/>
  <c r="GO228" i="14" s="1"/>
  <c r="HD220" i="14"/>
  <c r="HC220" i="14"/>
  <c r="DZ221" i="14" l="1"/>
  <c r="GK228" i="14"/>
  <c r="HE220" i="14"/>
  <c r="HG220" i="14" s="1"/>
  <c r="HI220" i="14" s="1"/>
  <c r="HJ220" i="14" s="1"/>
  <c r="EE221" i="14" l="1"/>
  <c r="DE220" i="14"/>
  <c r="HW221" i="14" l="1"/>
  <c r="DW222" i="14"/>
  <c r="DX222" i="14"/>
  <c r="DJ220" i="14"/>
  <c r="GP228" i="14"/>
  <c r="HF220" i="14"/>
  <c r="HK220" i="14"/>
  <c r="IM220" i="14" l="1"/>
  <c r="DY222" i="14"/>
  <c r="EA222" i="14" s="1"/>
  <c r="EC222" i="14" s="1"/>
  <c r="ED222" i="14" s="1"/>
  <c r="DB221" i="14"/>
  <c r="HS220" i="14"/>
  <c r="DC221" i="14"/>
  <c r="GC229" i="14"/>
  <c r="GF229" i="14" s="1"/>
  <c r="GG229" i="14" s="1"/>
  <c r="GI229" i="14" s="1"/>
  <c r="II228" i="14"/>
  <c r="HB221" i="14"/>
  <c r="DD221" i="14" l="1"/>
  <c r="DF221" i="14" s="1"/>
  <c r="DH221" i="14" s="1"/>
  <c r="DI221" i="14" s="1"/>
  <c r="DZ222" i="14"/>
  <c r="GH229" i="14"/>
  <c r="GJ229" i="14" s="1"/>
  <c r="GL229" i="14" s="1"/>
  <c r="GN229" i="14" s="1"/>
  <c r="GO229" i="14" s="1"/>
  <c r="HC221" i="14"/>
  <c r="HD221" i="14"/>
  <c r="DE221" i="14" l="1"/>
  <c r="GK229" i="14"/>
  <c r="HE221" i="14"/>
  <c r="HG221" i="14" s="1"/>
  <c r="HI221" i="14" s="1"/>
  <c r="HJ221" i="14" s="1"/>
  <c r="EE222" i="14" l="1"/>
  <c r="DJ221" i="14"/>
  <c r="HF221" i="14"/>
  <c r="HW222" i="14" l="1"/>
  <c r="DW223" i="14"/>
  <c r="DX223" i="14"/>
  <c r="DW240" i="14"/>
  <c r="HS221" i="14"/>
  <c r="DC222" i="14"/>
  <c r="DB222" i="14"/>
  <c r="GP229" i="14"/>
  <c r="GH240" i="14" s="1"/>
  <c r="DD222" i="14" l="1"/>
  <c r="DF222" i="14" s="1"/>
  <c r="DH222" i="14" s="1"/>
  <c r="DI222" i="14" s="1"/>
  <c r="DY223" i="14"/>
  <c r="EA223" i="14" s="1"/>
  <c r="EC223" i="14" s="1"/>
  <c r="ED223" i="14" s="1"/>
  <c r="HK221" i="14"/>
  <c r="DE222" i="14" l="1"/>
  <c r="IM221" i="14"/>
  <c r="EE223" i="14"/>
  <c r="DZ223" i="14"/>
  <c r="EA224" i="14" s="1"/>
  <c r="HB222" i="14"/>
  <c r="EC224" i="14" l="1"/>
  <c r="HW223" i="14"/>
  <c r="DJ222" i="14"/>
  <c r="HD222" i="14"/>
  <c r="HC222" i="14"/>
  <c r="DB223" i="14" l="1"/>
  <c r="DC223" i="14"/>
  <c r="HS222" i="14"/>
  <c r="DB239" i="14"/>
  <c r="HE222" i="14"/>
  <c r="HG222" i="14" s="1"/>
  <c r="HI222" i="14" s="1"/>
  <c r="HJ222" i="14" s="1"/>
  <c r="DD223" i="14" l="1"/>
  <c r="DF223" i="14" s="1"/>
  <c r="DH223" i="14" s="1"/>
  <c r="DI223" i="14" s="1"/>
  <c r="DJ223" i="14" s="1"/>
  <c r="HF222" i="14"/>
  <c r="HK222" i="14"/>
  <c r="DE223" i="14" l="1"/>
  <c r="DF224" i="14" s="1"/>
  <c r="DH224" i="14" s="1"/>
  <c r="IM222" i="14"/>
  <c r="HS223" i="14"/>
  <c r="HB223" i="14"/>
  <c r="HD223" i="14" l="1"/>
  <c r="HC223" i="14"/>
  <c r="HE223" i="14" l="1"/>
  <c r="HG223" i="14" s="1"/>
  <c r="HI223" i="14" s="1"/>
  <c r="HJ223" i="14" s="1"/>
  <c r="HF223" i="14" l="1"/>
  <c r="HK223" i="14" l="1"/>
  <c r="GX224" i="14" l="1"/>
  <c r="HA224" i="14" s="1"/>
  <c r="HB224" i="14" s="1"/>
  <c r="IM223" i="14"/>
  <c r="HD224" i="14" l="1"/>
  <c r="HC224" i="14"/>
  <c r="HE224" i="14" l="1"/>
  <c r="HG224" i="14" s="1"/>
  <c r="HI224" i="14" s="1"/>
  <c r="HJ224" i="14" s="1"/>
  <c r="HK224" i="14" l="1"/>
  <c r="HF224" i="14"/>
  <c r="IM224" i="14" l="1"/>
  <c r="GX225" i="14"/>
  <c r="HA225" i="14" s="1"/>
  <c r="HB225" i="14" l="1"/>
  <c r="HC225" i="14" l="1"/>
  <c r="HD225" i="14"/>
  <c r="HE225" i="14" l="1"/>
  <c r="HG225" i="14" l="1"/>
  <c r="HI225" i="14" s="1"/>
  <c r="HJ225" i="14" s="1"/>
  <c r="HK225" i="14" s="1"/>
  <c r="IM225" i="14" l="1"/>
  <c r="HF225" i="14"/>
  <c r="GX226" i="14"/>
  <c r="HA226" i="14" s="1"/>
  <c r="HB226" i="14" l="1"/>
  <c r="HD226" i="14" l="1"/>
  <c r="HC226" i="14"/>
  <c r="HE226" i="14" l="1"/>
  <c r="HG226" i="14" l="1"/>
  <c r="HI226" i="14" s="1"/>
  <c r="HJ226" i="14" s="1"/>
  <c r="HK226" i="14" s="1"/>
  <c r="GX227" i="14" l="1"/>
  <c r="HA227" i="14" s="1"/>
  <c r="HB227" i="14" s="1"/>
  <c r="HF226" i="14"/>
  <c r="IM226" i="14"/>
  <c r="HD227" i="14" l="1"/>
  <c r="HC227" i="14"/>
  <c r="HE227" i="14" l="1"/>
  <c r="HG227" i="14" l="1"/>
  <c r="HI227" i="14" s="1"/>
  <c r="HJ227" i="14" s="1"/>
  <c r="HK227" i="14" s="1"/>
  <c r="GX228" i="14" l="1"/>
  <c r="HA228" i="14" s="1"/>
  <c r="HB228" i="14" s="1"/>
  <c r="HF227" i="14"/>
  <c r="IM227" i="14"/>
  <c r="CG242" i="14"/>
  <c r="HD228" i="14" l="1"/>
  <c r="HC228" i="14"/>
  <c r="CF192" i="14"/>
  <c r="CF190" i="14"/>
  <c r="CF191" i="14"/>
  <c r="CF197" i="14"/>
  <c r="CF199" i="14"/>
  <c r="CF196" i="14"/>
  <c r="CF194" i="14"/>
  <c r="CF195" i="14"/>
  <c r="CF193" i="14"/>
  <c r="CF198" i="14"/>
  <c r="CF189" i="14"/>
  <c r="HE228" i="14" l="1"/>
  <c r="HG228" i="14" s="1"/>
  <c r="HI228" i="14" s="1"/>
  <c r="HJ228" i="14" s="1"/>
  <c r="CF200" i="14"/>
  <c r="HF228" i="14" l="1"/>
  <c r="CF201" i="14"/>
  <c r="CF202" i="14" l="1"/>
  <c r="HK228" i="14" l="1"/>
  <c r="CF203" i="14"/>
  <c r="GX229" i="14" l="1"/>
  <c r="GZ229" i="14" s="1"/>
  <c r="HB229" i="14" s="1"/>
  <c r="HD229" i="14" s="1"/>
  <c r="IM228" i="14"/>
  <c r="CF204" i="14"/>
  <c r="HC229" i="14" l="1"/>
  <c r="HE229" i="14" s="1"/>
  <c r="HG229" i="14" s="1"/>
  <c r="HI229" i="14" s="1"/>
  <c r="HJ229" i="14" s="1"/>
  <c r="HF229" i="14" l="1"/>
  <c r="HK229" i="14" l="1"/>
  <c r="IM229" i="14" l="1"/>
  <c r="HC240" i="14"/>
  <c r="CD205" i="14" l="1"/>
  <c r="CF205" i="14" s="1"/>
  <c r="BV205" i="14"/>
  <c r="BV206" i="14" l="1"/>
  <c r="CD206" i="14"/>
  <c r="CF206" i="14" s="1"/>
  <c r="BV207" i="14" l="1"/>
  <c r="CF207" i="14"/>
  <c r="BV208" i="14" l="1"/>
  <c r="CF208" i="14"/>
  <c r="BV209" i="14" l="1"/>
  <c r="CD209" i="14"/>
  <c r="CF209" i="14" s="1"/>
  <c r="BV210" i="14" l="1"/>
  <c r="CD210" i="14"/>
  <c r="CF210" i="14" s="1"/>
  <c r="BV211" i="14" l="1"/>
  <c r="CD211" i="14"/>
  <c r="CF211" i="14" s="1"/>
  <c r="CD212" i="14" l="1"/>
  <c r="CF212" i="14" s="1"/>
  <c r="BV212" i="14"/>
  <c r="CD213" i="14" l="1"/>
  <c r="CF213" i="14" s="1"/>
  <c r="BV213" i="14"/>
  <c r="BV214" i="14" l="1"/>
  <c r="CD214" i="14"/>
  <c r="CF214" i="14" s="1"/>
  <c r="BV215" i="14" l="1"/>
  <c r="CF215" i="14"/>
  <c r="BV216" i="14" l="1"/>
  <c r="CF216" i="14"/>
  <c r="BV217" i="14" l="1"/>
  <c r="CF217" i="14"/>
  <c r="BV218" i="14" l="1"/>
  <c r="CF218" i="14"/>
  <c r="BV219" i="14" l="1"/>
  <c r="CF219" i="14"/>
  <c r="CF220" i="14" l="1"/>
  <c r="BV220" i="14"/>
  <c r="BV221" i="14" l="1"/>
  <c r="CF221" i="14"/>
  <c r="BV222" i="14" l="1"/>
  <c r="CF222" i="14"/>
  <c r="BV223" i="14" l="1"/>
  <c r="CF223" i="14"/>
  <c r="CK104" i="14" l="1"/>
  <c r="CJ104" i="14" s="1"/>
  <c r="CM104" i="14" l="1"/>
  <c r="CO104" i="14" s="1"/>
  <c r="CK105" i="14"/>
  <c r="CK106" i="14" s="1"/>
  <c r="HO104" i="14"/>
  <c r="CM105" i="14" l="1"/>
  <c r="CO105" i="14" s="1"/>
  <c r="HO105" i="14" s="1"/>
  <c r="CJ106" i="14"/>
  <c r="CK107" i="14" l="1"/>
  <c r="CJ107" i="14" s="1"/>
  <c r="CM106" i="14"/>
  <c r="CO106" i="14" s="1"/>
  <c r="CK108" i="14" l="1"/>
  <c r="CJ108" i="14" s="1"/>
  <c r="CM107" i="14"/>
  <c r="CO107" i="14" s="1"/>
  <c r="HO106" i="14"/>
  <c r="CK109" i="14" l="1"/>
  <c r="CJ109" i="14" s="1"/>
  <c r="CM108" i="14"/>
  <c r="CO108" i="14" s="1"/>
  <c r="HO107" i="14"/>
  <c r="CK110" i="14" l="1"/>
  <c r="CJ110" i="14" s="1"/>
  <c r="CM109" i="14"/>
  <c r="CO109" i="14" s="1"/>
  <c r="HO108" i="14"/>
  <c r="CK111" i="14" l="1"/>
  <c r="CJ111" i="14" s="1"/>
  <c r="CM110" i="14"/>
  <c r="CO110" i="14" s="1"/>
  <c r="HO109" i="14"/>
  <c r="CK112" i="14" l="1"/>
  <c r="CJ112" i="14" s="1"/>
  <c r="CM111" i="14"/>
  <c r="CO111" i="14" s="1"/>
  <c r="HO110" i="14"/>
  <c r="CK113" i="14" l="1"/>
  <c r="CJ113" i="14" s="1"/>
  <c r="CM112" i="14"/>
  <c r="CO112" i="14" s="1"/>
  <c r="HO111" i="14"/>
  <c r="CK114" i="14" l="1"/>
  <c r="CJ114" i="14" s="1"/>
  <c r="HO112" i="14"/>
  <c r="CM113" i="14"/>
  <c r="CO113" i="14" s="1"/>
  <c r="CK115" i="14" l="1"/>
  <c r="CJ115" i="14" s="1"/>
  <c r="HO113" i="14"/>
  <c r="CM114" i="14"/>
  <c r="CO114" i="14" s="1"/>
  <c r="CK116" i="14" l="1"/>
  <c r="CJ116" i="14" s="1"/>
  <c r="CM115" i="14"/>
  <c r="CO115" i="14" s="1"/>
  <c r="HO114" i="14"/>
  <c r="HO115" i="14" l="1"/>
  <c r="CM116" i="14"/>
  <c r="CO116" i="14" s="1"/>
  <c r="CK117" i="14"/>
  <c r="CJ117" i="14" s="1"/>
  <c r="CK118" i="14" l="1"/>
  <c r="CJ118" i="14" s="1"/>
  <c r="HO116" i="14"/>
  <c r="CM117" i="14"/>
  <c r="CO117" i="14" s="1"/>
  <c r="CK119" i="14" l="1"/>
  <c r="CJ119" i="14" s="1"/>
  <c r="HO117" i="14"/>
  <c r="CM118" i="14"/>
  <c r="CO118" i="14" s="1"/>
  <c r="CK120" i="14" l="1"/>
  <c r="CJ120" i="14" s="1"/>
  <c r="HO118" i="14"/>
  <c r="CM119" i="14"/>
  <c r="CO119" i="14" s="1"/>
  <c r="CK121" i="14" l="1"/>
  <c r="CJ121" i="14" s="1"/>
  <c r="HO119" i="14"/>
  <c r="CM120" i="14"/>
  <c r="CO120" i="14" s="1"/>
  <c r="CM121" i="14" l="1"/>
  <c r="CO121" i="14" s="1"/>
  <c r="HO120" i="14"/>
  <c r="CK122" i="14"/>
  <c r="CJ122" i="14" s="1"/>
  <c r="HO121" i="14" l="1"/>
  <c r="CM122" i="14"/>
  <c r="CO122" i="14" s="1"/>
  <c r="CK123" i="14"/>
  <c r="CJ123" i="14" s="1"/>
  <c r="CK124" i="14" l="1"/>
  <c r="CJ124" i="14" s="1"/>
  <c r="HO122" i="14"/>
  <c r="CM123" i="14"/>
  <c r="CO123" i="14" s="1"/>
  <c r="CM124" i="14" l="1"/>
  <c r="CO124" i="14" s="1"/>
  <c r="HO123" i="14"/>
  <c r="CK125" i="14"/>
  <c r="CJ125" i="14" s="1"/>
  <c r="CM125" i="14" l="1"/>
  <c r="CO125" i="14" s="1"/>
  <c r="HO124" i="14"/>
  <c r="CK126" i="14"/>
  <c r="CJ126" i="14" s="1"/>
  <c r="CM126" i="14" l="1"/>
  <c r="CO126" i="14" s="1"/>
  <c r="HO125" i="14"/>
  <c r="CK127" i="14"/>
  <c r="CJ127" i="14" s="1"/>
  <c r="CM127" i="14" l="1"/>
  <c r="CO127" i="14" s="1"/>
  <c r="HO126" i="14"/>
  <c r="CK128" i="14"/>
  <c r="CJ128" i="14" s="1"/>
  <c r="CK129" i="14" l="1"/>
  <c r="CJ129" i="14" s="1"/>
  <c r="CM128" i="14"/>
  <c r="CO128" i="14" s="1"/>
  <c r="HO127" i="14"/>
  <c r="HO128" i="14" l="1"/>
  <c r="CM129" i="14"/>
  <c r="CO129" i="14" s="1"/>
  <c r="CK130" i="14"/>
  <c r="CJ130" i="14" s="1"/>
  <c r="CK131" i="14" l="1"/>
  <c r="CJ131" i="14" s="1"/>
  <c r="HO129" i="14"/>
  <c r="CM130" i="14"/>
  <c r="CO130" i="14" s="1"/>
  <c r="CM131" i="14" l="1"/>
  <c r="CO131" i="14" s="1"/>
  <c r="HO130" i="14"/>
  <c r="CK132" i="14"/>
  <c r="CJ132" i="14" s="1"/>
  <c r="HO131" i="14" l="1"/>
  <c r="CM132" i="14"/>
  <c r="CO132" i="14" s="1"/>
  <c r="CK133" i="14"/>
  <c r="CJ133" i="14" s="1"/>
  <c r="CK134" i="14" l="1"/>
  <c r="CJ134" i="14" s="1"/>
  <c r="HO132" i="14"/>
  <c r="CM133" i="14"/>
  <c r="CO133" i="14" s="1"/>
  <c r="HO133" i="14" l="1"/>
  <c r="CM134" i="14"/>
  <c r="CO134" i="14" s="1"/>
  <c r="CK135" i="14"/>
  <c r="CJ135" i="14" s="1"/>
  <c r="CK136" i="14" l="1"/>
  <c r="CJ136" i="14" s="1"/>
  <c r="HO134" i="14"/>
  <c r="CM135" i="14"/>
  <c r="CO135" i="14" s="1"/>
  <c r="CK137" i="14" l="1"/>
  <c r="CJ137" i="14" s="1"/>
  <c r="HO135" i="14"/>
  <c r="CM136" i="14"/>
  <c r="CO136" i="14" s="1"/>
  <c r="CK138" i="14" l="1"/>
  <c r="CJ138" i="14" s="1"/>
  <c r="CM137" i="14"/>
  <c r="CO137" i="14" s="1"/>
  <c r="HO136" i="14"/>
  <c r="HO137" i="14" l="1"/>
  <c r="CM138" i="14"/>
  <c r="CO138" i="14" s="1"/>
  <c r="CK139" i="14"/>
  <c r="CJ139" i="14" s="1"/>
  <c r="CK140" i="14" l="1"/>
  <c r="CJ140" i="14"/>
  <c r="CM139" i="14"/>
  <c r="CO139" i="14" s="1"/>
  <c r="HO138" i="14"/>
  <c r="CM140" i="14" l="1"/>
  <c r="CO140" i="14" s="1"/>
  <c r="HO139" i="14"/>
  <c r="CK141" i="14"/>
  <c r="CJ141" i="14"/>
  <c r="CM141" i="14" l="1"/>
  <c r="CO141" i="14" s="1"/>
  <c r="HO140" i="14"/>
  <c r="CK142" i="14"/>
  <c r="CJ142" i="14"/>
  <c r="CM142" i="14" l="1"/>
  <c r="CO142" i="14" s="1"/>
  <c r="HO141" i="14"/>
  <c r="CK143" i="14"/>
  <c r="CJ143" i="14"/>
  <c r="CM143" i="14" l="1"/>
  <c r="CO143" i="14" s="1"/>
  <c r="HO142" i="14"/>
  <c r="CK144" i="14"/>
  <c r="CJ144" i="14"/>
  <c r="HO143" i="14" l="1"/>
  <c r="CM144" i="14"/>
  <c r="CO144" i="14" s="1"/>
  <c r="CK145" i="14"/>
  <c r="CJ145" i="14"/>
  <c r="HO144" i="14" l="1"/>
  <c r="CM145" i="14"/>
  <c r="CO145" i="14" s="1"/>
  <c r="CK146" i="14"/>
  <c r="CJ146" i="14"/>
  <c r="HO145" i="14" l="1"/>
  <c r="CM146" i="14"/>
  <c r="CO146" i="14" s="1"/>
  <c r="CK147" i="14"/>
  <c r="CJ147" i="14"/>
  <c r="HO146" i="14" l="1"/>
  <c r="CM147" i="14"/>
  <c r="CO147" i="14" s="1"/>
  <c r="CK148" i="14"/>
  <c r="CJ148" i="14"/>
  <c r="HO147" i="14" l="1"/>
  <c r="CM148" i="14"/>
  <c r="CO148" i="14" s="1"/>
  <c r="CK149" i="14"/>
  <c r="CJ149" i="14"/>
  <c r="HO148" i="14" l="1"/>
  <c r="CM149" i="14"/>
  <c r="CO149" i="14" s="1"/>
  <c r="CK150" i="14"/>
  <c r="CJ150" i="14"/>
  <c r="HO149" i="14" l="1"/>
  <c r="CM150" i="14"/>
  <c r="CO150" i="14" s="1"/>
  <c r="CK151" i="14"/>
  <c r="CJ151" i="14"/>
  <c r="CM151" i="14" l="1"/>
  <c r="CO151" i="14" s="1"/>
  <c r="HO150" i="14"/>
  <c r="CK152" i="14"/>
  <c r="CJ152" i="14"/>
  <c r="CM152" i="14" l="1"/>
  <c r="CO152" i="14" s="1"/>
  <c r="HO151" i="14"/>
  <c r="CK153" i="14"/>
  <c r="CJ153" i="14" s="1"/>
  <c r="HO152" i="14" l="1"/>
  <c r="CM153" i="14"/>
  <c r="CO153" i="14" s="1"/>
  <c r="CK154" i="14"/>
  <c r="CJ154" i="14"/>
  <c r="CM154" i="14" l="1"/>
  <c r="CO154" i="14" s="1"/>
  <c r="HO153" i="14"/>
  <c r="CK155" i="14"/>
  <c r="CJ155" i="14"/>
  <c r="HO154" i="14" l="1"/>
  <c r="CM155" i="14"/>
  <c r="CO155" i="14" s="1"/>
  <c r="CK156" i="14"/>
  <c r="CJ156" i="14"/>
  <c r="HO155" i="14" l="1"/>
  <c r="CM156" i="14"/>
  <c r="CO156" i="14" s="1"/>
  <c r="CK157" i="14"/>
  <c r="CJ157" i="14"/>
  <c r="CK158" i="14" l="1"/>
  <c r="CJ158" i="14"/>
  <c r="CM157" i="14"/>
  <c r="CO157" i="14" s="1"/>
  <c r="HO156" i="14"/>
  <c r="CM158" i="14" l="1"/>
  <c r="CO158" i="14" s="1"/>
  <c r="HO157" i="14"/>
  <c r="CK159" i="14"/>
  <c r="CJ159" i="14"/>
  <c r="HO158" i="14" l="1"/>
  <c r="CM159" i="14"/>
  <c r="CO159" i="14" s="1"/>
  <c r="CK160" i="14"/>
  <c r="CJ160" i="14"/>
  <c r="CK161" i="14" l="1"/>
  <c r="CJ161" i="14"/>
  <c r="HO159" i="14"/>
  <c r="CM160" i="14"/>
  <c r="CO160" i="14" s="1"/>
  <c r="HO160" i="14" l="1"/>
  <c r="CM161" i="14"/>
  <c r="CO161" i="14" s="1"/>
  <c r="CK162" i="14"/>
  <c r="CJ162" i="14"/>
  <c r="CM162" i="14" l="1"/>
  <c r="CO162" i="14" s="1"/>
  <c r="HO161" i="14"/>
  <c r="CK163" i="14"/>
  <c r="CJ163" i="14" s="1"/>
  <c r="CK164" i="14" l="1"/>
  <c r="CJ164" i="14" s="1"/>
  <c r="CM163" i="14"/>
  <c r="CO163" i="14" s="1"/>
  <c r="HO162" i="14"/>
  <c r="HO163" i="14" l="1"/>
  <c r="CM164" i="14"/>
  <c r="CO164" i="14" s="1"/>
  <c r="CG165" i="14" l="1"/>
  <c r="HO164" i="14"/>
  <c r="CH165" i="14"/>
  <c r="CI165" i="14" l="1"/>
  <c r="CK165" i="14" l="1"/>
  <c r="CM165" i="14" s="1"/>
  <c r="CN165" i="14" s="1"/>
  <c r="CO165" i="14" s="1"/>
  <c r="CJ165" i="14" l="1"/>
  <c r="HO165" i="14"/>
  <c r="CG166" i="14"/>
  <c r="CH166" i="14"/>
  <c r="CK166" i="14" l="1"/>
  <c r="CM166" i="14" s="1"/>
  <c r="CN166" i="14" s="1"/>
  <c r="CO166" i="14" s="1"/>
  <c r="CJ166" i="14" l="1"/>
  <c r="HO166" i="14"/>
  <c r="CG167" i="14"/>
  <c r="CH167" i="14"/>
  <c r="CI167" i="14" l="1"/>
  <c r="CK167" i="14" s="1"/>
  <c r="CM167" i="14" s="1"/>
  <c r="CN167" i="14" s="1"/>
  <c r="CO167" i="14" s="1"/>
  <c r="CJ167" i="14" l="1"/>
  <c r="CH168" i="14"/>
  <c r="HO167" i="14"/>
  <c r="CG168" i="14"/>
  <c r="CI168" i="14" l="1"/>
  <c r="CK168" i="14" l="1"/>
  <c r="CM168" i="14" s="1"/>
  <c r="CN168" i="14" s="1"/>
  <c r="CO168" i="14" s="1"/>
  <c r="CG169" i="14" l="1"/>
  <c r="HO168" i="14"/>
  <c r="CH169" i="14"/>
  <c r="CJ168" i="14"/>
  <c r="CI169" i="14" l="1"/>
  <c r="CK169" i="14" s="1"/>
  <c r="CM169" i="14" s="1"/>
  <c r="CN169" i="14" s="1"/>
  <c r="CO169" i="14" s="1"/>
  <c r="CJ169" i="14" l="1"/>
  <c r="CG170" i="14"/>
  <c r="HO169" i="14"/>
  <c r="CH170" i="14"/>
  <c r="CI170" i="14" l="1"/>
  <c r="CK170" i="14" l="1"/>
  <c r="CM170" i="14" s="1"/>
  <c r="CN170" i="14" s="1"/>
  <c r="CO170" i="14" s="1"/>
  <c r="HO170" i="14" l="1"/>
  <c r="CG171" i="14"/>
  <c r="CH171" i="14"/>
  <c r="CJ170" i="14"/>
  <c r="CI171" i="14" l="1"/>
  <c r="CK171" i="14" s="1"/>
  <c r="CM171" i="14" s="1"/>
  <c r="CN171" i="14" s="1"/>
  <c r="CO171" i="14" s="1"/>
  <c r="CG172" i="14" l="1"/>
  <c r="HO171" i="14"/>
  <c r="CH172" i="14"/>
  <c r="CJ171" i="14"/>
  <c r="CI172" i="14" l="1"/>
  <c r="CK172" i="14" s="1"/>
  <c r="CM172" i="14" s="1"/>
  <c r="CN172" i="14" s="1"/>
  <c r="CO172" i="14" s="1"/>
  <c r="CG173" i="14" l="1"/>
  <c r="CH173" i="14"/>
  <c r="HO172" i="14"/>
  <c r="CJ172" i="14"/>
  <c r="CI173" i="14" l="1"/>
  <c r="CK173" i="14" l="1"/>
  <c r="CM173" i="14" s="1"/>
  <c r="CN173" i="14" s="1"/>
  <c r="CO173" i="14" s="1"/>
  <c r="CH174" i="14" s="1"/>
  <c r="HO173" i="14" l="1"/>
  <c r="CG174" i="14"/>
  <c r="CI174" i="14" s="1"/>
  <c r="CJ173" i="14"/>
  <c r="CK174" i="14" l="1"/>
  <c r="CM174" i="14" s="1"/>
  <c r="CN174" i="14" s="1"/>
  <c r="CO174" i="14" s="1"/>
  <c r="CH175" i="14" l="1"/>
  <c r="CG175" i="14"/>
  <c r="HO174" i="14"/>
  <c r="CJ174" i="14"/>
  <c r="CI175" i="14" l="1"/>
  <c r="CK175" i="14" s="1"/>
  <c r="CM175" i="14" s="1"/>
  <c r="CN175" i="14" s="1"/>
  <c r="CO175" i="14" s="1"/>
  <c r="CJ175" i="14" l="1"/>
  <c r="CH176" i="14"/>
  <c r="CG176" i="14"/>
  <c r="HO175" i="14"/>
  <c r="CI176" i="14" l="1"/>
  <c r="CK176" i="14" s="1"/>
  <c r="CM176" i="14" s="1"/>
  <c r="CN176" i="14" s="1"/>
  <c r="CO176" i="14" s="1"/>
  <c r="CG177" i="14" s="1"/>
  <c r="CJ176" i="14" l="1"/>
  <c r="CH177" i="14"/>
  <c r="CI177" i="14" s="1"/>
  <c r="CK177" i="14" s="1"/>
  <c r="CM177" i="14" s="1"/>
  <c r="CN177" i="14" s="1"/>
  <c r="CO177" i="14" s="1"/>
  <c r="HO176" i="14"/>
  <c r="HO177" i="14" l="1"/>
  <c r="CG178" i="14"/>
  <c r="CH178" i="14"/>
  <c r="CJ177" i="14"/>
  <c r="CI178" i="14" l="1"/>
  <c r="CK178" i="14" s="1"/>
  <c r="CM178" i="14" s="1"/>
  <c r="CN178" i="14" s="1"/>
  <c r="CO178" i="14" s="1"/>
  <c r="HO178" i="14" l="1"/>
  <c r="CG179" i="14"/>
  <c r="CH179" i="14"/>
  <c r="CJ178" i="14"/>
  <c r="CI179" i="14" l="1"/>
  <c r="CK179" i="14" s="1"/>
  <c r="CM179" i="14" s="1"/>
  <c r="CN179" i="14" s="1"/>
  <c r="CO179" i="14" s="1"/>
  <c r="CJ179" i="14" l="1"/>
  <c r="CH180" i="14"/>
  <c r="HO179" i="14"/>
  <c r="CG180" i="14"/>
  <c r="CI180" i="14" l="1"/>
  <c r="CK180" i="14" l="1"/>
  <c r="CM180" i="14" s="1"/>
  <c r="CN180" i="14" s="1"/>
  <c r="CO180" i="14" s="1"/>
  <c r="CH181" i="14" s="1"/>
  <c r="CG181" i="14" l="1"/>
  <c r="CI181" i="14" s="1"/>
  <c r="HO180" i="14"/>
  <c r="CJ180" i="14"/>
  <c r="CK181" i="14" l="1"/>
  <c r="CM181" i="14" s="1"/>
  <c r="CN181" i="14" s="1"/>
  <c r="CO181" i="14" s="1"/>
  <c r="HO181" i="14" s="1"/>
  <c r="CJ181" i="14" l="1"/>
  <c r="CH182" i="14"/>
  <c r="CG182" i="14"/>
  <c r="CI182" i="14" l="1"/>
  <c r="CK182" i="14" s="1"/>
  <c r="CM182" i="14" s="1"/>
  <c r="CN182" i="14" s="1"/>
  <c r="CO182" i="14" s="1"/>
  <c r="CJ182" i="14" l="1"/>
  <c r="CG183" i="14"/>
  <c r="HO182" i="14"/>
  <c r="CH183" i="14"/>
  <c r="CI183" i="14" l="1"/>
  <c r="CK183" i="14" s="1"/>
  <c r="CM183" i="14" s="1"/>
  <c r="CN183" i="14" s="1"/>
  <c r="CO183" i="14" s="1"/>
  <c r="CH184" i="14" s="1"/>
  <c r="CJ183" i="14" l="1"/>
  <c r="HO183" i="14"/>
  <c r="CG184" i="14"/>
  <c r="CI184" i="14" s="1"/>
  <c r="CK184" i="14" s="1"/>
  <c r="CM184" i="14" s="1"/>
  <c r="CN184" i="14" s="1"/>
  <c r="CO184" i="14" s="1"/>
  <c r="CJ184" i="14" l="1"/>
  <c r="HO184" i="14"/>
  <c r="CG185" i="14"/>
  <c r="CH185" i="14"/>
  <c r="CI185" i="14" l="1"/>
  <c r="CK185" i="14" s="1"/>
  <c r="CM185" i="14" s="1"/>
  <c r="CN185" i="14" s="1"/>
  <c r="CO185" i="14" s="1"/>
  <c r="CG186" i="14" s="1"/>
  <c r="CJ185" i="14" l="1"/>
  <c r="CH186" i="14"/>
  <c r="CI186" i="14" s="1"/>
  <c r="CK186" i="14" s="1"/>
  <c r="CM186" i="14" s="1"/>
  <c r="CN186" i="14" s="1"/>
  <c r="CO186" i="14" s="1"/>
  <c r="HO185" i="14"/>
  <c r="CJ186" i="14" l="1"/>
  <c r="HO186" i="14"/>
  <c r="CG188" i="14"/>
  <c r="CH188" i="14"/>
  <c r="CI188" i="14" l="1"/>
  <c r="CK187" i="14"/>
  <c r="CM187" i="14" s="1"/>
  <c r="CN187" i="14" s="1"/>
  <c r="CJ187" i="14" l="1"/>
  <c r="CK188" i="14" l="1"/>
  <c r="CM188" i="14" s="1"/>
  <c r="CN188" i="14" s="1"/>
  <c r="CO188" i="14" s="1"/>
  <c r="HO188" i="14" l="1"/>
  <c r="CG189" i="14"/>
  <c r="CH189" i="14"/>
  <c r="CJ188" i="14"/>
  <c r="CI189" i="14" l="1"/>
  <c r="CK189" i="14" l="1"/>
  <c r="CM189" i="14" s="1"/>
  <c r="CN189" i="14" s="1"/>
  <c r="CO189" i="14" s="1"/>
  <c r="HO189" i="14" l="1"/>
  <c r="CG190" i="14"/>
  <c r="CH190" i="14"/>
  <c r="CI190" i="14" s="1"/>
  <c r="CJ189" i="14"/>
  <c r="CK190" i="14" l="1"/>
  <c r="CM190" i="14" s="1"/>
  <c r="CN190" i="14" s="1"/>
  <c r="CO190" i="14" s="1"/>
  <c r="CJ190" i="14" l="1"/>
  <c r="CG191" i="14"/>
  <c r="HO190" i="14"/>
  <c r="CH191" i="14"/>
  <c r="CI191" i="14" l="1"/>
  <c r="CK191" i="14" l="1"/>
  <c r="CM191" i="14" s="1"/>
  <c r="CN191" i="14" s="1"/>
  <c r="CO191" i="14" s="1"/>
  <c r="HO191" i="14" s="1"/>
  <c r="CJ191" i="14" l="1"/>
  <c r="CH192" i="14"/>
  <c r="CG192" i="14"/>
  <c r="CI192" i="14" l="1"/>
  <c r="CK192" i="14" l="1"/>
  <c r="CM192" i="14" s="1"/>
  <c r="CN192" i="14" s="1"/>
  <c r="CO192" i="14" s="1"/>
  <c r="CH193" i="14" l="1"/>
  <c r="HO192" i="14"/>
  <c r="CG193" i="14"/>
  <c r="CJ192" i="14"/>
  <c r="CI193" i="14" l="1"/>
  <c r="CK193" i="14" s="1"/>
  <c r="CM193" i="14" s="1"/>
  <c r="CN193" i="14" s="1"/>
  <c r="CO193" i="14" s="1"/>
  <c r="CH194" i="14" l="1"/>
  <c r="CG194" i="14"/>
  <c r="HO193" i="14"/>
  <c r="CJ193" i="14"/>
  <c r="CI194" i="14" l="1"/>
  <c r="CK194" i="14" s="1"/>
  <c r="CM194" i="14" s="1"/>
  <c r="CN194" i="14" s="1"/>
  <c r="CO194" i="14" s="1"/>
  <c r="HO194" i="14" l="1"/>
  <c r="CH195" i="14"/>
  <c r="CG195" i="14"/>
  <c r="CJ194" i="14"/>
  <c r="CI195" i="14" l="1"/>
  <c r="CK195" i="14" s="1"/>
  <c r="CM195" i="14" s="1"/>
  <c r="CN195" i="14" s="1"/>
  <c r="CO195" i="14" s="1"/>
  <c r="CJ195" i="14" l="1"/>
  <c r="CG196" i="14"/>
  <c r="HO195" i="14"/>
  <c r="CH196" i="14"/>
  <c r="CI196" i="14" l="1"/>
  <c r="CK196" i="14" s="1"/>
  <c r="CM196" i="14" s="1"/>
  <c r="CN196" i="14" s="1"/>
  <c r="CO196" i="14" s="1"/>
  <c r="CH197" i="14" l="1"/>
  <c r="HO196" i="14"/>
  <c r="CG197" i="14"/>
  <c r="CJ196" i="14"/>
  <c r="CI197" i="14" l="1"/>
  <c r="CK197" i="14" l="1"/>
  <c r="CM197" i="14" s="1"/>
  <c r="CN197" i="14" s="1"/>
  <c r="CO197" i="14" s="1"/>
  <c r="CG198" i="14" l="1"/>
  <c r="HO197" i="14"/>
  <c r="CH198" i="14"/>
  <c r="CJ197" i="14"/>
  <c r="CI198" i="14" l="1"/>
  <c r="CK198" i="14" s="1"/>
  <c r="CM198" i="14" s="1"/>
  <c r="CN198" i="14" s="1"/>
  <c r="CO198" i="14" s="1"/>
  <c r="HO198" i="14" l="1"/>
  <c r="CG199" i="14"/>
  <c r="CH199" i="14"/>
  <c r="CI199" i="14" s="1"/>
  <c r="CJ198" i="14"/>
  <c r="CK199" i="14" l="1"/>
  <c r="CM199" i="14" s="1"/>
  <c r="CN199" i="14" s="1"/>
  <c r="CO199" i="14" s="1"/>
  <c r="HO199" i="14" s="1"/>
  <c r="CH200" i="14" l="1"/>
  <c r="CG200" i="14"/>
  <c r="CJ199" i="14"/>
  <c r="CI200" i="14" l="1"/>
  <c r="CK200" i="14" s="1"/>
  <c r="CM200" i="14" s="1"/>
  <c r="CN200" i="14" s="1"/>
  <c r="CO200" i="14" s="1"/>
  <c r="CG201" i="14" s="1"/>
  <c r="CJ200" i="14" l="1"/>
  <c r="CH201" i="14"/>
  <c r="CI201" i="14" s="1"/>
  <c r="HO200" i="14"/>
  <c r="CK201" i="14" l="1"/>
  <c r="CM201" i="14" s="1"/>
  <c r="CN201" i="14" s="1"/>
  <c r="CO201" i="14" s="1"/>
  <c r="CJ201" i="14" l="1"/>
  <c r="HO201" i="14"/>
  <c r="CH202" i="14"/>
  <c r="CG202" i="14"/>
  <c r="CI202" i="14" l="1"/>
  <c r="CK202" i="14" s="1"/>
  <c r="CM202" i="14" s="1"/>
  <c r="CN202" i="14" s="1"/>
  <c r="CO202" i="14" s="1"/>
  <c r="CH203" i="14" l="1"/>
  <c r="HO202" i="14"/>
  <c r="CG203" i="14"/>
  <c r="CJ202" i="14"/>
  <c r="CI203" i="14" l="1"/>
  <c r="CK203" i="14" s="1"/>
  <c r="CM203" i="14" s="1"/>
  <c r="CN203" i="14" s="1"/>
  <c r="CO203" i="14" s="1"/>
  <c r="CH204" i="14" l="1"/>
  <c r="HO203" i="14"/>
  <c r="CG204" i="14"/>
  <c r="CJ203" i="14"/>
  <c r="CI204" i="14" l="1"/>
  <c r="CK204" i="14" s="1"/>
  <c r="CM204" i="14" s="1"/>
  <c r="CN204" i="14" s="1"/>
  <c r="CO204" i="14" s="1"/>
  <c r="CJ204" i="14" l="1"/>
  <c r="CH205" i="14"/>
  <c r="HO204" i="14"/>
  <c r="CG205" i="14"/>
  <c r="CI205" i="14" l="1"/>
  <c r="CK205" i="14" s="1"/>
  <c r="CM205" i="14" s="1"/>
  <c r="CN205" i="14" s="1"/>
  <c r="CO205" i="14" s="1"/>
  <c r="HO205" i="14" l="1"/>
  <c r="CH206" i="14"/>
  <c r="CG206" i="14"/>
  <c r="CJ205" i="14"/>
  <c r="CI206" i="14" l="1"/>
  <c r="CK206" i="14" s="1"/>
  <c r="CM206" i="14" s="1"/>
  <c r="CN206" i="14" s="1"/>
  <c r="CO206" i="14" s="1"/>
  <c r="CJ206" i="14" l="1"/>
  <c r="HO206" i="14"/>
  <c r="CH207" i="14"/>
  <c r="CG207" i="14"/>
  <c r="CI207" i="14" l="1"/>
  <c r="CK207" i="14" s="1"/>
  <c r="CM207" i="14" s="1"/>
  <c r="CN207" i="14" s="1"/>
  <c r="CO207" i="14" s="1"/>
  <c r="HO207" i="14" l="1"/>
  <c r="CG208" i="14"/>
  <c r="CH208" i="14"/>
  <c r="CI208" i="14" s="1"/>
  <c r="CJ207" i="14"/>
  <c r="CK208" i="14" l="1"/>
  <c r="CM208" i="14" s="1"/>
  <c r="CN208" i="14" s="1"/>
  <c r="CO208" i="14" s="1"/>
  <c r="CG209" i="14" l="1"/>
  <c r="HO208" i="14"/>
  <c r="CH209" i="14"/>
  <c r="CJ208" i="14"/>
  <c r="CI209" i="14" l="1"/>
  <c r="CK209" i="14" s="1"/>
  <c r="CM209" i="14" s="1"/>
  <c r="CN209" i="14" s="1"/>
  <c r="CO209" i="14" s="1"/>
  <c r="CJ209" i="14" l="1"/>
  <c r="CH210" i="14"/>
  <c r="HO209" i="14"/>
  <c r="CG210" i="14"/>
  <c r="CI210" i="14" l="1"/>
  <c r="CK210" i="14" s="1"/>
  <c r="CM210" i="14" s="1"/>
  <c r="CN210" i="14" s="1"/>
  <c r="CO210" i="14" s="1"/>
  <c r="CH211" i="14" l="1"/>
  <c r="HO210" i="14"/>
  <c r="CG211" i="14"/>
  <c r="CJ210" i="14"/>
  <c r="CI211" i="14" l="1"/>
  <c r="CK211" i="14" l="1"/>
  <c r="CM211" i="14" s="1"/>
  <c r="CN211" i="14" s="1"/>
  <c r="CO211" i="14" s="1"/>
  <c r="HO211" i="14" s="1"/>
  <c r="CJ211" i="14" l="1"/>
  <c r="CG212" i="14"/>
  <c r="CH212" i="14"/>
  <c r="CI212" i="14" l="1"/>
  <c r="CK212" i="14" l="1"/>
  <c r="CM212" i="14" s="1"/>
  <c r="CN212" i="14" s="1"/>
  <c r="CO212" i="14" s="1"/>
  <c r="CJ212" i="14" l="1"/>
  <c r="CG213" i="14"/>
  <c r="CH213" i="14"/>
  <c r="CI213" i="14" s="1"/>
  <c r="HO212" i="14"/>
  <c r="CK213" i="14" l="1"/>
  <c r="CM213" i="14" s="1"/>
  <c r="CN213" i="14" s="1"/>
  <c r="CO213" i="14" s="1"/>
  <c r="HO213" i="14" l="1"/>
  <c r="CG214" i="14"/>
  <c r="CH214" i="14"/>
  <c r="CI214" i="14" s="1"/>
  <c r="CJ213" i="14"/>
  <c r="CK214" i="14" l="1"/>
  <c r="CM214" i="14" s="1"/>
  <c r="CN214" i="14" s="1"/>
  <c r="CO214" i="14" s="1"/>
  <c r="HO214" i="14" l="1"/>
  <c r="CH215" i="14"/>
  <c r="CG215" i="14"/>
  <c r="CJ214" i="14"/>
  <c r="CI215" i="14" l="1"/>
  <c r="CK215" i="14" s="1"/>
  <c r="CM215" i="14" s="1"/>
  <c r="CN215" i="14" s="1"/>
  <c r="CO215" i="14" s="1"/>
  <c r="HO215" i="14" s="1"/>
  <c r="CG216" i="14" l="1"/>
  <c r="CH216" i="14"/>
  <c r="CJ215" i="14"/>
  <c r="CI216" i="14" l="1"/>
  <c r="CK216" i="14" s="1"/>
  <c r="CM216" i="14" s="1"/>
  <c r="CN216" i="14" s="1"/>
  <c r="CO216" i="14" s="1"/>
  <c r="CH217" i="14" s="1"/>
  <c r="CJ216" i="14" l="1"/>
  <c r="CG217" i="14"/>
  <c r="CI217" i="14" s="1"/>
  <c r="CK217" i="14" s="1"/>
  <c r="CM217" i="14" s="1"/>
  <c r="CN217" i="14" s="1"/>
  <c r="CO217" i="14" s="1"/>
  <c r="HO216" i="14"/>
  <c r="CH218" i="14" l="1"/>
  <c r="HO217" i="14"/>
  <c r="CG218" i="14"/>
  <c r="CJ217" i="14"/>
  <c r="CI218" i="14" l="1"/>
  <c r="CK218" i="14" s="1"/>
  <c r="CM218" i="14" s="1"/>
  <c r="CN218" i="14" s="1"/>
  <c r="CO218" i="14" s="1"/>
  <c r="CJ218" i="14" l="1"/>
  <c r="CG219" i="14"/>
  <c r="CH219" i="14"/>
  <c r="HO218" i="14"/>
  <c r="CI219" i="14" l="1"/>
  <c r="CK219" i="14" s="1"/>
  <c r="CM219" i="14" s="1"/>
  <c r="CN219" i="14" s="1"/>
  <c r="CO219" i="14" s="1"/>
  <c r="HO219" i="14" s="1"/>
  <c r="CJ219" i="14" l="1"/>
  <c r="CG220" i="14"/>
  <c r="CH220" i="14"/>
  <c r="CI220" i="14" l="1"/>
  <c r="CK220" i="14" s="1"/>
  <c r="CM220" i="14" s="1"/>
  <c r="CN220" i="14" s="1"/>
  <c r="CO220" i="14" s="1"/>
  <c r="CG221" i="14" s="1"/>
  <c r="CJ220" i="14" l="1"/>
  <c r="CH221" i="14"/>
  <c r="CI221" i="14" s="1"/>
  <c r="CK221" i="14" s="1"/>
  <c r="CM221" i="14" s="1"/>
  <c r="CN221" i="14" s="1"/>
  <c r="CO221" i="14" s="1"/>
  <c r="HO220" i="14"/>
  <c r="HO221" i="14" l="1"/>
  <c r="CG222" i="14"/>
  <c r="CH222" i="14"/>
  <c r="CJ221" i="14"/>
  <c r="CI222" i="14" l="1"/>
  <c r="CK222" i="14" s="1"/>
  <c r="CM222" i="14" s="1"/>
  <c r="CN222" i="14" s="1"/>
  <c r="CO222" i="14" s="1"/>
  <c r="CJ222" i="14" l="1"/>
  <c r="CG223" i="14"/>
  <c r="CH223" i="14"/>
  <c r="HO222" i="14"/>
  <c r="CI223" i="14" l="1"/>
  <c r="CK223" i="14" s="1"/>
  <c r="CM223" i="14" s="1"/>
  <c r="CN223" i="14" s="1"/>
  <c r="CO223" i="14" s="1"/>
  <c r="CG241" i="14" l="1"/>
  <c r="HO223" i="14"/>
  <c r="CJ223" i="14"/>
  <c r="CK224" i="14" s="1"/>
  <c r="CM224" i="14" s="1"/>
</calcChain>
</file>

<file path=xl/comments1.xml><?xml version="1.0" encoding="utf-8"?>
<comments xmlns="http://schemas.openxmlformats.org/spreadsheetml/2006/main">
  <authors>
    <author>Bogdanoff, Carl</author>
  </authors>
  <commentList>
    <comment ref="C5" authorId="0" shapeId="0">
      <text>
        <r>
          <rPr>
            <b/>
            <sz val="9"/>
            <color indexed="81"/>
            <rFont val="Tahoma"/>
            <family val="2"/>
          </rPr>
          <t>Bogdanoff, Carl:</t>
        </r>
        <r>
          <rPr>
            <sz val="9"/>
            <color indexed="81"/>
            <rFont val="Tahoma"/>
            <family val="2"/>
          </rPr>
          <t xml:space="preserve">
used daily mean temp from Penticton weather stn. 2 day average temp (ie first cell is average of mean temp from Aug 31 - Sep 1 2012.
</t>
        </r>
      </text>
    </comment>
    <comment ref="R5" authorId="0" shapeId="0">
      <text>
        <r>
          <rPr>
            <b/>
            <sz val="9"/>
            <color indexed="81"/>
            <rFont val="Tahoma"/>
            <family val="2"/>
          </rPr>
          <t>Bogdanoff, Carl:</t>
        </r>
        <r>
          <rPr>
            <sz val="9"/>
            <color indexed="81"/>
            <rFont val="Tahoma"/>
            <family val="2"/>
          </rPr>
          <t xml:space="preserve">
Difference between 2012-2913 data &amp; Historical data</t>
        </r>
      </text>
    </comment>
    <comment ref="BZ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CA5" authorId="0" shapeId="0">
      <text>
        <r>
          <rPr>
            <b/>
            <sz val="9"/>
            <color indexed="81"/>
            <rFont val="Tahoma"/>
            <charset val="1"/>
          </rPr>
          <t>Bogdanoff, Carl:</t>
        </r>
        <r>
          <rPr>
            <sz val="9"/>
            <color indexed="81"/>
            <rFont val="Tahoma"/>
            <charset val="1"/>
          </rPr>
          <t xml:space="preserve">
This is created by plotting 2d Tmean by LTEactual (BY x BZ) for acclimation, max hardiness and de-acclimation periods and then using the trend line equations to calculate an estimated LTE for every day.</t>
        </r>
      </text>
    </comment>
    <comment ref="CU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DP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EK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FF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GA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GV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BP11" authorId="0" shapeId="0">
      <text>
        <r>
          <rPr>
            <b/>
            <sz val="9"/>
            <color indexed="81"/>
            <rFont val="Tahoma"/>
            <charset val="1"/>
          </rPr>
          <t>Bogdanoff, Carl:</t>
        </r>
        <r>
          <rPr>
            <sz val="9"/>
            <color indexed="81"/>
            <rFont val="Tahoma"/>
            <charset val="1"/>
          </rPr>
          <t xml:space="preserve">
cool seasons - diff in GDD is multiplied by -0.005     warm seasons - diff in GDD is multiplied by -0.01</t>
        </r>
      </text>
    </comment>
    <comment ref="CC18" authorId="0" shapeId="0">
      <text>
        <r>
          <rPr>
            <b/>
            <sz val="9"/>
            <color indexed="81"/>
            <rFont val="Tahoma"/>
            <family val="2"/>
          </rPr>
          <t>Bogdanoff, Carl:</t>
        </r>
        <r>
          <rPr>
            <sz val="9"/>
            <color indexed="81"/>
            <rFont val="Tahoma"/>
            <family val="2"/>
          </rPr>
          <t xml:space="preserve">
Difference between 2012-2013 data &amp; Historical data</t>
        </r>
      </text>
    </comment>
    <comment ref="CX18" authorId="0" shapeId="0">
      <text>
        <r>
          <rPr>
            <b/>
            <sz val="9"/>
            <color indexed="81"/>
            <rFont val="Tahoma"/>
            <family val="2"/>
          </rPr>
          <t>Bogdanoff, Carl:</t>
        </r>
        <r>
          <rPr>
            <sz val="9"/>
            <color indexed="81"/>
            <rFont val="Tahoma"/>
            <family val="2"/>
          </rPr>
          <t xml:space="preserve">
Difference between 2013-2014 data &amp; Historical data</t>
        </r>
      </text>
    </comment>
    <comment ref="DS18" authorId="0" shapeId="0">
      <text>
        <r>
          <rPr>
            <b/>
            <sz val="9"/>
            <color indexed="81"/>
            <rFont val="Tahoma"/>
            <family val="2"/>
          </rPr>
          <t>Bogdanoff, Carl:</t>
        </r>
        <r>
          <rPr>
            <sz val="9"/>
            <color indexed="81"/>
            <rFont val="Tahoma"/>
            <family val="2"/>
          </rPr>
          <t xml:space="preserve">
Difference between 2014 - 2015 data &amp; Historical data</t>
        </r>
      </text>
    </comment>
    <comment ref="EN18" authorId="0" shapeId="0">
      <text>
        <r>
          <rPr>
            <b/>
            <sz val="9"/>
            <color indexed="81"/>
            <rFont val="Tahoma"/>
            <family val="2"/>
          </rPr>
          <t>Bogdanoff, Carl:</t>
        </r>
        <r>
          <rPr>
            <sz val="9"/>
            <color indexed="81"/>
            <rFont val="Tahoma"/>
            <family val="2"/>
          </rPr>
          <t xml:space="preserve">
Difference between 2015-2016 data &amp; Historical data</t>
        </r>
      </text>
    </comment>
    <comment ref="FI18" authorId="0" shapeId="0">
      <text>
        <r>
          <rPr>
            <b/>
            <sz val="9"/>
            <color indexed="81"/>
            <rFont val="Tahoma"/>
            <family val="2"/>
          </rPr>
          <t>Bogdanoff, Carl:</t>
        </r>
        <r>
          <rPr>
            <sz val="9"/>
            <color indexed="81"/>
            <rFont val="Tahoma"/>
            <family val="2"/>
          </rPr>
          <t xml:space="preserve">
Difference between 2016-2017 data &amp; Historical data</t>
        </r>
      </text>
    </comment>
    <comment ref="GD18" authorId="0" shapeId="0">
      <text>
        <r>
          <rPr>
            <b/>
            <sz val="9"/>
            <color indexed="81"/>
            <rFont val="Tahoma"/>
            <family val="2"/>
          </rPr>
          <t>Bogdanoff, Carl:</t>
        </r>
        <r>
          <rPr>
            <sz val="9"/>
            <color indexed="81"/>
            <rFont val="Tahoma"/>
            <family val="2"/>
          </rPr>
          <t xml:space="preserve">
Difference between 2017-2018 data &amp; Historical data</t>
        </r>
      </text>
    </comment>
    <comment ref="GY18" authorId="0" shapeId="0">
      <text>
        <r>
          <rPr>
            <b/>
            <sz val="9"/>
            <color indexed="81"/>
            <rFont val="Tahoma"/>
            <family val="2"/>
          </rPr>
          <t>Bogdanoff, Carl:</t>
        </r>
        <r>
          <rPr>
            <sz val="9"/>
            <color indexed="81"/>
            <rFont val="Tahoma"/>
            <family val="2"/>
          </rPr>
          <t xml:space="preserve">
Difference between 2018-2019 data &amp; Historical data</t>
        </r>
      </text>
    </comment>
    <comment ref="CD23" authorId="0" shapeId="0">
      <text>
        <r>
          <rPr>
            <b/>
            <sz val="9"/>
            <color indexed="81"/>
            <rFont val="Tahoma"/>
            <charset val="1"/>
          </rPr>
          <t>Bogdanoff, Carl:</t>
        </r>
        <r>
          <rPr>
            <sz val="9"/>
            <color indexed="81"/>
            <rFont val="Tahoma"/>
            <charset val="1"/>
          </rPr>
          <t xml:space="preserve">
a chain of IF statements for each period when avg T diff is &lt;0. During the period of Max Hardiness the statement changes on Jan 6 because the &lt;0 temps appear to have less effect on reducing hardiness.</t>
        </r>
      </text>
    </comment>
    <comment ref="CE23" authorId="0" shapeId="0">
      <text>
        <r>
          <rPr>
            <b/>
            <sz val="9"/>
            <color indexed="81"/>
            <rFont val="Tahoma"/>
            <charset val="1"/>
          </rPr>
          <t>Bogdanoff, Carl:</t>
        </r>
        <r>
          <rPr>
            <sz val="9"/>
            <color indexed="81"/>
            <rFont val="Tahoma"/>
            <charset val="1"/>
          </rPr>
          <t xml:space="preserve">
a chain of IF statements for when avg T diff is &gt;0</t>
        </r>
      </text>
    </comment>
    <comment ref="CF23" authorId="0" shapeId="0">
      <text>
        <r>
          <rPr>
            <b/>
            <sz val="9"/>
            <color indexed="81"/>
            <rFont val="Tahoma"/>
            <charset val="1"/>
          </rPr>
          <t>Bogdanoff, Carl:</t>
        </r>
        <r>
          <rPr>
            <sz val="9"/>
            <color indexed="81"/>
            <rFont val="Tahoma"/>
            <charset val="1"/>
          </rPr>
          <t xml:space="preserve">
during Acclim a correction factor is used from Oct 30 to Dec 7.
During Max-Hardiness 3 columns are used to apply another correction factor</t>
        </r>
      </text>
    </comment>
    <comment ref="CG23" authorId="0" shapeId="0">
      <text>
        <r>
          <rPr>
            <b/>
            <sz val="9"/>
            <color indexed="81"/>
            <rFont val="Tahoma"/>
            <charset val="1"/>
          </rPr>
          <t>Bogdanoff, Carl:</t>
        </r>
        <r>
          <rPr>
            <sz val="9"/>
            <color indexed="81"/>
            <rFont val="Tahoma"/>
            <charset val="1"/>
          </rPr>
          <t xml:space="preserve">
During period of max hardiness a ( +,- ) effect on daily LTE is used depending on date</t>
        </r>
      </text>
    </comment>
    <comment ref="CI23" authorId="0" shapeId="0">
      <text>
        <r>
          <rPr>
            <b/>
            <sz val="9"/>
            <color indexed="81"/>
            <rFont val="Tahoma"/>
            <family val="2"/>
          </rPr>
          <t>Bogdanoff, Carl:</t>
        </r>
        <r>
          <rPr>
            <sz val="9"/>
            <color indexed="81"/>
            <rFont val="Tahoma"/>
            <family val="2"/>
          </rPr>
          <t xml:space="preserve">
Calculated daily change in hardiness</t>
        </r>
      </text>
    </comment>
    <comment ref="CJ23" authorId="0" shapeId="0">
      <text>
        <r>
          <rPr>
            <b/>
            <sz val="9"/>
            <color indexed="81"/>
            <rFont val="Tahoma"/>
            <family val="2"/>
          </rPr>
          <t>Bogdanoff, Carl:</t>
        </r>
        <r>
          <rPr>
            <sz val="9"/>
            <color indexed="81"/>
            <rFont val="Tahoma"/>
            <family val="2"/>
          </rPr>
          <t xml:space="preserve">
estimated hardiness with correction factor included.
</t>
        </r>
      </text>
    </comment>
    <comment ref="CK23" authorId="0" shapeId="0">
      <text>
        <r>
          <rPr>
            <b/>
            <sz val="9"/>
            <color indexed="81"/>
            <rFont val="Tahoma"/>
            <family val="2"/>
          </rPr>
          <t>Bogdanoff, Carl:</t>
        </r>
        <r>
          <rPr>
            <sz val="9"/>
            <color indexed="81"/>
            <rFont val="Tahoma"/>
            <family val="2"/>
          </rPr>
          <t xml:space="preserve">
further limit to hardiness accumulation set at -23.5.  The gain in hardiness after -23.5 is cut by 50%</t>
        </r>
      </text>
    </comment>
    <comment ref="CM23" authorId="0" shapeId="0">
      <text>
        <r>
          <rPr>
            <b/>
            <sz val="9"/>
            <color indexed="81"/>
            <rFont val="Tahoma"/>
            <charset val="1"/>
          </rPr>
          <t>Bogdanoff, Carl:</t>
        </r>
        <r>
          <rPr>
            <sz val="9"/>
            <color indexed="81"/>
            <rFont val="Tahoma"/>
            <charset val="1"/>
          </rPr>
          <t xml:space="preserve">
a 0.2 correction factor when bud hardiness is colder than -24.5 and daily temp diff is above 0</t>
        </r>
      </text>
    </comment>
    <comment ref="CN23" authorId="0" shapeId="0">
      <text>
        <r>
          <rPr>
            <b/>
            <sz val="9"/>
            <color indexed="81"/>
            <rFont val="Tahoma"/>
            <charset val="1"/>
          </rPr>
          <t>Bogdanoff, Carl:</t>
        </r>
        <r>
          <rPr>
            <sz val="9"/>
            <color indexed="81"/>
            <rFont val="Tahoma"/>
            <charset val="1"/>
          </rPr>
          <t xml:space="preserve">
during de-acclimation a limit is set when bud hardiness is less than -10C.  At &gt;-10C reduction in hardiness is reduced by 50%.</t>
        </r>
      </text>
    </comment>
    <comment ref="CO23" authorId="0" shapeId="0">
      <text>
        <r>
          <rPr>
            <b/>
            <sz val="9"/>
            <color indexed="81"/>
            <rFont val="Tahoma"/>
            <charset val="1"/>
          </rPr>
          <t>Bogdanoff, Carl:</t>
        </r>
        <r>
          <rPr>
            <sz val="9"/>
            <color indexed="81"/>
            <rFont val="Tahoma"/>
            <charset val="1"/>
          </rPr>
          <t xml:space="preserve">
final estimated bud hardiness</t>
        </r>
      </text>
    </comment>
    <comment ref="CF24" authorId="0" shapeId="0">
      <text>
        <r>
          <rPr>
            <b/>
            <sz val="9"/>
            <color indexed="81"/>
            <rFont val="Tahoma"/>
            <charset val="1"/>
          </rPr>
          <t>Bogdanoff, Carl:</t>
        </r>
        <r>
          <rPr>
            <sz val="9"/>
            <color indexed="81"/>
            <rFont val="Tahoma"/>
            <charset val="1"/>
          </rPr>
          <t xml:space="preserve">
during De-acclim this column is calculated change in daily hardiness</t>
        </r>
      </text>
    </comment>
    <comment ref="CG24" authorId="0" shapeId="0">
      <text>
        <r>
          <rPr>
            <b/>
            <sz val="9"/>
            <color indexed="81"/>
            <rFont val="Tahoma"/>
            <charset val="1"/>
          </rPr>
          <t>Bogdanoff, Carl:</t>
        </r>
        <r>
          <rPr>
            <sz val="9"/>
            <color indexed="81"/>
            <rFont val="Tahoma"/>
            <charset val="1"/>
          </rPr>
          <t xml:space="preserve">
during de-acclimation a chain of IF(AND statements is used to reduce ↑ hardiness effect when bud hardiness is high</t>
        </r>
      </text>
    </comment>
    <comment ref="CH24" authorId="0" shapeId="0">
      <text>
        <r>
          <rPr>
            <b/>
            <sz val="9"/>
            <color indexed="81"/>
            <rFont val="Tahoma"/>
            <family val="2"/>
          </rPr>
          <t>Bogdanoff, Carl:</t>
        </r>
        <r>
          <rPr>
            <sz val="9"/>
            <color indexed="81"/>
            <rFont val="Tahoma"/>
            <family val="2"/>
          </rPr>
          <t xml:space="preserve">
during de-acclimation a chain of IF(AND statements is used to increase ↓ hardiness effect when bud hardiness is high</t>
        </r>
      </text>
    </comment>
    <comment ref="CI24" authorId="0" shapeId="0">
      <text>
        <r>
          <rPr>
            <b/>
            <sz val="9"/>
            <color indexed="81"/>
            <rFont val="Tahoma"/>
            <charset val="1"/>
          </rPr>
          <t>Bogdanoff, Carl:</t>
        </r>
        <r>
          <rPr>
            <sz val="9"/>
            <color indexed="81"/>
            <rFont val="Tahoma"/>
            <charset val="1"/>
          </rPr>
          <t xml:space="preserve">
An if statement for daily change in hardiness that includes correction factor that changes at avg T diff of +2°C</t>
        </r>
      </text>
    </comment>
    <comment ref="CJ24" authorId="0" shapeId="0">
      <text>
        <r>
          <rPr>
            <b/>
            <sz val="9"/>
            <color indexed="81"/>
            <rFont val="Tahoma"/>
            <family val="2"/>
          </rPr>
          <t>Bogdanoff, Carl:</t>
        </r>
        <r>
          <rPr>
            <sz val="9"/>
            <color indexed="81"/>
            <rFont val="Tahoma"/>
            <family val="2"/>
          </rPr>
          <t xml:space="preserve">
estimated hardiness with an upper limit of -24.5°C</t>
        </r>
      </text>
    </comment>
    <comment ref="CJ25" authorId="0" shapeId="0">
      <text>
        <r>
          <rPr>
            <b/>
            <sz val="9"/>
            <color indexed="81"/>
            <rFont val="Tahoma"/>
            <charset val="1"/>
          </rPr>
          <t>Bogdanoff, Carl:</t>
        </r>
        <r>
          <rPr>
            <sz val="9"/>
            <color indexed="81"/>
            <rFont val="Tahoma"/>
            <charset val="1"/>
          </rPr>
          <t xml:space="preserve">
initial bud hardiness on Sept 20 is a best guess! It is based on seasonal GDD.  See comment at in cell BP11</t>
        </r>
      </text>
    </comment>
    <comment ref="AX63" authorId="0" shapeId="0">
      <text>
        <r>
          <rPr>
            <b/>
            <sz val="9"/>
            <color indexed="81"/>
            <rFont val="Tahoma"/>
            <family val="2"/>
          </rPr>
          <t>Bogdanoff, Carl:</t>
        </r>
        <r>
          <rPr>
            <sz val="9"/>
            <color indexed="81"/>
            <rFont val="Tahoma"/>
            <family val="2"/>
          </rPr>
          <t xml:space="preserve">
red values are best guess LTEs using cloest actual LTE</t>
        </r>
      </text>
    </comment>
  </commentList>
</comments>
</file>

<file path=xl/comments2.xml><?xml version="1.0" encoding="utf-8"?>
<comments xmlns="http://schemas.openxmlformats.org/spreadsheetml/2006/main">
  <authors>
    <author>Bogdanoff, Carl</author>
  </authors>
  <commentList>
    <comment ref="C5" authorId="0" shapeId="0">
      <text>
        <r>
          <rPr>
            <b/>
            <sz val="9"/>
            <color indexed="81"/>
            <rFont val="Tahoma"/>
            <family val="2"/>
          </rPr>
          <t>Bogdanoff, Carl:</t>
        </r>
        <r>
          <rPr>
            <sz val="9"/>
            <color indexed="81"/>
            <rFont val="Tahoma"/>
            <family val="2"/>
          </rPr>
          <t xml:space="preserve">
used daily mean temp from Penticton weather stn. 2 day average temp (ie first cell is average of mean temp from Aug 31 - Sep 1 2012.
</t>
        </r>
      </text>
    </comment>
    <comment ref="R5" authorId="0" shapeId="0">
      <text>
        <r>
          <rPr>
            <b/>
            <sz val="9"/>
            <color indexed="81"/>
            <rFont val="Tahoma"/>
            <family val="2"/>
          </rPr>
          <t>Bogdanoff, Carl:</t>
        </r>
        <r>
          <rPr>
            <sz val="9"/>
            <color indexed="81"/>
            <rFont val="Tahoma"/>
            <family val="2"/>
          </rPr>
          <t xml:space="preserve">
Difference between 2012-2913 data &amp; Historical data</t>
        </r>
      </text>
    </comment>
  </commentList>
</comments>
</file>

<file path=xl/sharedStrings.xml><?xml version="1.0" encoding="utf-8"?>
<sst xmlns="http://schemas.openxmlformats.org/spreadsheetml/2006/main" count="1231" uniqueCount="211">
  <si>
    <t>Variety</t>
  </si>
  <si>
    <t>Chardonnay</t>
  </si>
  <si>
    <t>Shiraz</t>
  </si>
  <si>
    <t>Pinot noir</t>
  </si>
  <si>
    <t>Pinot blanc</t>
  </si>
  <si>
    <t>Pinot gris</t>
  </si>
  <si>
    <t>Riesling</t>
  </si>
  <si>
    <t>Merlot</t>
  </si>
  <si>
    <t>Gewurztraminer</t>
  </si>
  <si>
    <t>Cabernet Franc</t>
  </si>
  <si>
    <t xml:space="preserve">Osoyoos, southeast </t>
  </si>
  <si>
    <t>Black Sage</t>
  </si>
  <si>
    <t>Kelowna</t>
  </si>
  <si>
    <t>West Kelowna</t>
  </si>
  <si>
    <t>OK Falls, west</t>
  </si>
  <si>
    <t>OK Falls, east</t>
  </si>
  <si>
    <t>Naramata Bench</t>
  </si>
  <si>
    <t>Oliver, west</t>
  </si>
  <si>
    <t>Osoyoos, northeast</t>
  </si>
  <si>
    <t>Oliver, east</t>
  </si>
  <si>
    <t>Cabernet Sauvignon</t>
  </si>
  <si>
    <t>Sauvignon blanc</t>
  </si>
  <si>
    <t>Average Bud Hardiness (all sites, all varieties)</t>
  </si>
  <si>
    <t>2012 - 2013 Winter Grape Bud Hardiness Okanagan Valley BC</t>
  </si>
  <si>
    <t>Avg LTE</t>
  </si>
  <si>
    <t>Viognier</t>
  </si>
  <si>
    <t>Oliver east</t>
  </si>
  <si>
    <t>Osoyoos northeast</t>
  </si>
  <si>
    <t>Naramata bench</t>
  </si>
  <si>
    <t>Osoyoos west</t>
  </si>
  <si>
    <t>2015 - 2016</t>
  </si>
  <si>
    <t>2014 - 2015</t>
  </si>
  <si>
    <t>2013 - 2014</t>
  </si>
  <si>
    <t>2012 - 2013</t>
  </si>
  <si>
    <t>12-13</t>
  </si>
  <si>
    <t>13-14</t>
  </si>
  <si>
    <t>14-15</t>
  </si>
  <si>
    <t>15-16</t>
  </si>
  <si>
    <t>12-13LTE</t>
  </si>
  <si>
    <t>13-14LTE</t>
  </si>
  <si>
    <t>14-15LTE</t>
  </si>
  <si>
    <t>15-16LTE</t>
  </si>
  <si>
    <t>note:  estimation of hardiness is based on separate curves for acclimation dormancy and deacclimation</t>
  </si>
  <si>
    <t>GDD</t>
  </si>
  <si>
    <t>16-17</t>
  </si>
  <si>
    <t>16-17LTE</t>
  </si>
  <si>
    <t>LTE</t>
  </si>
  <si>
    <t>1124 - 0215</t>
  </si>
  <si>
    <t>0201 - 0330</t>
  </si>
  <si>
    <t>Note:  est LTE calc is derived from combining LTE acclim, LTE dor, LTE deacclim curves.  They are spliced together where curves intersect by averaging LTE values just above and just below the intersection point.</t>
  </si>
  <si>
    <t xml:space="preserve">Slope = </t>
  </si>
  <si>
    <t>LTE actual</t>
  </si>
  <si>
    <t>Estimate LTE</t>
  </si>
  <si>
    <t>Estimate LTE/day</t>
  </si>
  <si>
    <t>date</t>
  </si>
  <si>
    <t>Daily avg Tmean</t>
  </si>
  <si>
    <t>1981-2010 data</t>
  </si>
  <si>
    <t>step 2</t>
  </si>
  <si>
    <r>
      <t>Final predicted LTE &amp; actual LTEs.  See r</t>
    </r>
    <r>
      <rPr>
        <vertAlign val="superscript"/>
        <sz val="11"/>
        <color theme="1"/>
        <rFont val="Calibri"/>
        <family val="2"/>
        <scheme val="minor"/>
      </rPr>
      <t>2</t>
    </r>
    <r>
      <rPr>
        <sz val="11"/>
        <color theme="1"/>
        <rFont val="Calibri"/>
        <family val="2"/>
        <scheme val="minor"/>
      </rPr>
      <t xml:space="preserve"> values below</t>
    </r>
  </si>
  <si>
    <t>2012-13</t>
  </si>
  <si>
    <t>2013-14</t>
  </si>
  <si>
    <t>2014-15</t>
  </si>
  <si>
    <t>2015-16</t>
  </si>
  <si>
    <t>2016-17</t>
  </si>
  <si>
    <t>2016 - 17 data</t>
  </si>
  <si>
    <t>17-18</t>
  </si>
  <si>
    <t>17-18LTE</t>
  </si>
  <si>
    <t>2017-18</t>
  </si>
  <si>
    <t>1day</t>
  </si>
  <si>
    <t>3day</t>
  </si>
  <si>
    <t>average sep21-oct15 = 1.3</t>
  </si>
  <si>
    <t>average sep21-oct15 = -1</t>
  </si>
  <si>
    <t>average sep21-oct15 = 2.4</t>
  </si>
  <si>
    <t>average sep21-oct15 = 0.9</t>
  </si>
  <si>
    <t>average sep21-oct15 = -1.1</t>
  </si>
  <si>
    <t>average oct1-oct15 = -1.1</t>
  </si>
  <si>
    <t>average oct1-oct15 = -1.2</t>
  </si>
  <si>
    <t>average oct1-oct15 = 0.3</t>
  </si>
  <si>
    <t>average oct1-oct15 = 1.8</t>
  </si>
  <si>
    <t>average oct1-oct15 = 2.3</t>
  </si>
  <si>
    <t>average oct1-oct15 = 0.4</t>
  </si>
  <si>
    <t>18-19</t>
  </si>
  <si>
    <t>2017 - 2018</t>
  </si>
  <si>
    <r>
      <t xml:space="preserve">Avg LTE/vine </t>
    </r>
    <r>
      <rPr>
        <sz val="8"/>
        <color indexed="8"/>
        <rFont val="Arial"/>
        <family val="2"/>
      </rPr>
      <t>(Nov 7,8)</t>
    </r>
  </si>
  <si>
    <r>
      <t xml:space="preserve">Avg LTE/vine </t>
    </r>
    <r>
      <rPr>
        <sz val="8"/>
        <color indexed="8"/>
        <rFont val="Arial"/>
        <family val="2"/>
      </rPr>
      <t>(Nov 21,22)</t>
    </r>
  </si>
  <si>
    <r>
      <t xml:space="preserve">Avg LTE/vine </t>
    </r>
    <r>
      <rPr>
        <sz val="8"/>
        <color indexed="8"/>
        <rFont val="Arial"/>
        <family val="2"/>
      </rPr>
      <t>(Dec 5,6)</t>
    </r>
  </si>
  <si>
    <r>
      <t xml:space="preserve">Avg LTE/vine </t>
    </r>
    <r>
      <rPr>
        <sz val="8"/>
        <color indexed="8"/>
        <rFont val="Arial"/>
        <family val="2"/>
      </rPr>
      <t>(Dec 19,20)</t>
    </r>
  </si>
  <si>
    <r>
      <t xml:space="preserve">Avg LTE/vine </t>
    </r>
    <r>
      <rPr>
        <sz val="8"/>
        <color indexed="8"/>
        <rFont val="Arial"/>
        <family val="2"/>
      </rPr>
      <t>(Jan 2,3)</t>
    </r>
  </si>
  <si>
    <r>
      <t xml:space="preserve">Avg LTE/vine </t>
    </r>
    <r>
      <rPr>
        <sz val="8"/>
        <color indexed="8"/>
        <rFont val="Arial"/>
        <family val="2"/>
      </rPr>
      <t>(Jan 16,17)</t>
    </r>
  </si>
  <si>
    <r>
      <t xml:space="preserve">Avg LTE/vine </t>
    </r>
    <r>
      <rPr>
        <sz val="8"/>
        <color indexed="8"/>
        <rFont val="Arial"/>
        <family val="2"/>
      </rPr>
      <t>(Jan 30,31)</t>
    </r>
  </si>
  <si>
    <r>
      <t xml:space="preserve">Avg LTE/vine </t>
    </r>
    <r>
      <rPr>
        <sz val="8"/>
        <color indexed="8"/>
        <rFont val="Arial"/>
        <family val="2"/>
      </rPr>
      <t>(Feb 13,14)</t>
    </r>
  </si>
  <si>
    <r>
      <t xml:space="preserve">Avg LTE/vine </t>
    </r>
    <r>
      <rPr>
        <sz val="8"/>
        <color indexed="8"/>
        <rFont val="Arial"/>
        <family val="2"/>
      </rPr>
      <t>(Feb 27,28)</t>
    </r>
  </si>
  <si>
    <r>
      <t xml:space="preserve">Avg LTE/vine </t>
    </r>
    <r>
      <rPr>
        <sz val="8"/>
        <color indexed="8"/>
        <rFont val="Arial"/>
        <family val="2"/>
      </rPr>
      <t>(Mar 13,14)</t>
    </r>
  </si>
  <si>
    <r>
      <t xml:space="preserve">Avg LTE/vine </t>
    </r>
    <r>
      <rPr>
        <sz val="8"/>
        <color indexed="8"/>
        <rFont val="Arial"/>
        <family val="2"/>
      </rPr>
      <t>(Mar 27,28)</t>
    </r>
  </si>
  <si>
    <r>
      <t xml:space="preserve">Avg LTE/vine </t>
    </r>
    <r>
      <rPr>
        <sz val="8"/>
        <color indexed="8"/>
        <rFont val="Arial"/>
        <family val="2"/>
      </rPr>
      <t>(Apr 10,11)</t>
    </r>
  </si>
  <si>
    <t xml:space="preserve">  Nov 7,8</t>
  </si>
  <si>
    <t xml:space="preserve">  Nov 21,22</t>
  </si>
  <si>
    <t xml:space="preserve">  Dec 5,6</t>
  </si>
  <si>
    <t xml:space="preserve">  Dec 19,20</t>
  </si>
  <si>
    <t xml:space="preserve">  Jan 2,3</t>
  </si>
  <si>
    <t xml:space="preserve">  Jan 16,17</t>
  </si>
  <si>
    <t xml:space="preserve">  Jan 30,31</t>
  </si>
  <si>
    <t xml:space="preserve">  Feb 13,14</t>
  </si>
  <si>
    <t xml:space="preserve">  Feb 27,28</t>
  </si>
  <si>
    <t xml:space="preserve">  Mar 13,14</t>
  </si>
  <si>
    <t xml:space="preserve">  Mar 27,28</t>
  </si>
  <si>
    <t xml:space="preserve">  Apr 10,11</t>
  </si>
  <si>
    <t>Malbec</t>
  </si>
  <si>
    <t>Sauv blanc</t>
  </si>
  <si>
    <t xml:space="preserve">These are constants used in the model every year and are determined from historical weather data and LTEs from the past 6 years.  </t>
  </si>
  <si>
    <t>Setting upper limits to estimated LTE. When near max LTE; cold temp affect on hardiness is small, warm temp affect is large.</t>
  </si>
  <si>
    <t>avg predicted LTE=</t>
  </si>
  <si>
    <t>18-19LTE</t>
  </si>
  <si>
    <t>2018-19</t>
  </si>
  <si>
    <t>* plotted data, regression formula not used in model</t>
  </si>
  <si>
    <t>*</t>
  </si>
  <si>
    <t>Difference between 2012-13 &amp; Historical data</t>
  </si>
  <si>
    <t>average sep21-oct15 = -1.3</t>
  </si>
  <si>
    <t>average oct1-oct15 = -2.0</t>
  </si>
  <si>
    <t>average</t>
  </si>
  <si>
    <t>Nov 01 -17.44</t>
  </si>
  <si>
    <t>Oct 25  -13.90</t>
  </si>
  <si>
    <t>Oct 28  -13.53</t>
  </si>
  <si>
    <t>Nov 08 -17.25</t>
  </si>
  <si>
    <t>Nov 07 -21.95</t>
  </si>
  <si>
    <t>Nov 06 -17.25</t>
  </si>
  <si>
    <t>Oct 15</t>
  </si>
  <si>
    <t>Oct 27  -15.76</t>
  </si>
  <si>
    <t>GDD - 1333</t>
  </si>
  <si>
    <t>GDD - 1415</t>
  </si>
  <si>
    <t>GDD - 1389</t>
  </si>
  <si>
    <t>GDD - 1520</t>
  </si>
  <si>
    <t>GDD - 1416</t>
  </si>
  <si>
    <t>GDD - 1363</t>
  </si>
  <si>
    <t xml:space="preserve">2 day average day2 (see comment) </t>
  </si>
  <si>
    <t>2day</t>
  </si>
  <si>
    <t>2day avg</t>
  </si>
  <si>
    <t>2d average mean Temps</t>
  </si>
  <si>
    <t>Avg 2d Temp vs y-hardiness Oct 24 - Dec 12</t>
  </si>
  <si>
    <t>avg diff</t>
  </si>
  <si>
    <t>diff      (AB-V)</t>
  </si>
  <si>
    <t>diff      (AE-V)</t>
  </si>
  <si>
    <t>diff      (AH-V)</t>
  </si>
  <si>
    <t>diff      (AK-V)</t>
  </si>
  <si>
    <t>diff      (AN-V)</t>
  </si>
  <si>
    <t>Avg 2d Temp vs y-hardiness Dec 6 - Feb 21</t>
  </si>
  <si>
    <t>Avg 2d Temp vs y-hardiness Feb 14 - April 3</t>
  </si>
  <si>
    <t>2 day mean Temp</t>
  </si>
  <si>
    <t>1015 - 1207</t>
  </si>
  <si>
    <t>avg 2d Tmean</t>
  </si>
  <si>
    <t>diff             (Z-Y)</t>
  </si>
  <si>
    <t>Difference between 2012-2913 data &amp; Historical data</t>
  </si>
  <si>
    <t>Estimation of hardiness for Chardonnay based on Enviroment Canada's Penticton weather station</t>
  </si>
  <si>
    <t>1981 - 2010 Historical Data (Penticton WS)</t>
  </si>
  <si>
    <t>Average GDD = 1396</t>
  </si>
  <si>
    <t>Seasonal plot of 2-day average Tmean by average LTE50</t>
  </si>
  <si>
    <t>Estimate for GDD under &amp; over average</t>
  </si>
  <si>
    <t>Estimation of initial bud hardiness for Sept 20th using seasonal Growing Degree Day data</t>
  </si>
  <si>
    <t>Note:  est LTE calc is derived from combining LTE acclim, LTE max-hardiness, LTE de-acclim curves.  They are spliced together where curves intersect by averaging LTE values just above and just below the intersection point.</t>
  </si>
  <si>
    <t>avg T diff</t>
  </si>
  <si>
    <t>predicted</t>
  </si>
  <si>
    <t>This section is a tool used for assessing changes to the model for comparing results across all 7 years (After a change is made predicted LTE is copied as values into this table)</t>
  </si>
  <si>
    <t>Final</t>
  </si>
  <si>
    <t>Predicted</t>
  </si>
  <si>
    <t>final</t>
  </si>
  <si>
    <r>
      <t>Avg LTE/vine</t>
    </r>
    <r>
      <rPr>
        <sz val="8"/>
        <color indexed="8"/>
        <rFont val="Arial"/>
        <family val="2"/>
      </rPr>
      <t xml:space="preserve"> (Nov 6,7)</t>
    </r>
  </si>
  <si>
    <r>
      <t xml:space="preserve">Avg LTE/vine </t>
    </r>
    <r>
      <rPr>
        <sz val="8"/>
        <color indexed="8"/>
        <rFont val="Arial"/>
        <family val="2"/>
      </rPr>
      <t>(Nov 20,21)</t>
    </r>
  </si>
  <si>
    <r>
      <t xml:space="preserve">Avg LTE/vine </t>
    </r>
    <r>
      <rPr>
        <sz val="8"/>
        <color indexed="8"/>
        <rFont val="Arial"/>
        <family val="2"/>
      </rPr>
      <t>(Dec 4,5)</t>
    </r>
  </si>
  <si>
    <r>
      <t xml:space="preserve">Avg LTE/vine </t>
    </r>
    <r>
      <rPr>
        <sz val="8"/>
        <color indexed="8"/>
        <rFont val="Arial"/>
        <family val="2"/>
      </rPr>
      <t>(Dec 18,19)</t>
    </r>
  </si>
  <si>
    <r>
      <t xml:space="preserve">Avg LTE/vine </t>
    </r>
    <r>
      <rPr>
        <sz val="8"/>
        <color indexed="8"/>
        <rFont val="Arial"/>
        <family val="2"/>
      </rPr>
      <t>(Jan 15,16)</t>
    </r>
  </si>
  <si>
    <r>
      <t xml:space="preserve">Avg LTE/vine </t>
    </r>
    <r>
      <rPr>
        <sz val="8"/>
        <color indexed="8"/>
        <rFont val="Arial"/>
        <family val="2"/>
      </rPr>
      <t>(Jan 29,30)</t>
    </r>
  </si>
  <si>
    <r>
      <t xml:space="preserve">Avg LTE/vine </t>
    </r>
    <r>
      <rPr>
        <sz val="8"/>
        <color indexed="8"/>
        <rFont val="Arial"/>
        <family val="2"/>
      </rPr>
      <t>(Feb 12,13)</t>
    </r>
  </si>
  <si>
    <r>
      <t xml:space="preserve">Avg LTE/vine </t>
    </r>
    <r>
      <rPr>
        <sz val="8"/>
        <color indexed="8"/>
        <rFont val="Arial"/>
        <family val="2"/>
      </rPr>
      <t>(Feb 26,27)</t>
    </r>
  </si>
  <si>
    <r>
      <t xml:space="preserve">Avg LTE/vine </t>
    </r>
    <r>
      <rPr>
        <sz val="8"/>
        <color indexed="8"/>
        <rFont val="Arial"/>
        <family val="2"/>
      </rPr>
      <t>(Mar 12,13)</t>
    </r>
  </si>
  <si>
    <r>
      <t xml:space="preserve">Avg LTE/vine </t>
    </r>
    <r>
      <rPr>
        <sz val="8"/>
        <color indexed="8"/>
        <rFont val="Arial"/>
        <family val="2"/>
      </rPr>
      <t>(Mar 26,27)</t>
    </r>
  </si>
  <si>
    <r>
      <t xml:space="preserve">Avg LTE/vine </t>
    </r>
    <r>
      <rPr>
        <sz val="8"/>
        <color indexed="8"/>
        <rFont val="Arial"/>
        <family val="2"/>
      </rPr>
      <t>(Apr 9,10)</t>
    </r>
  </si>
  <si>
    <t>Shiraz cl.174</t>
  </si>
  <si>
    <t>Tempranillo</t>
  </si>
  <si>
    <t>Zinfandel</t>
  </si>
  <si>
    <t xml:space="preserve">  Nov 6,7</t>
  </si>
  <si>
    <t xml:space="preserve">  Nov 20,21</t>
  </si>
  <si>
    <t xml:space="preserve">  Dec 4,5</t>
  </si>
  <si>
    <t xml:space="preserve">  Dec 18,19</t>
  </si>
  <si>
    <t xml:space="preserve">  Jan 15,16</t>
  </si>
  <si>
    <t xml:space="preserve">  Jan 29,30</t>
  </si>
  <si>
    <t xml:space="preserve">  Feb 12,13</t>
  </si>
  <si>
    <t xml:space="preserve">  Feb 26,27</t>
  </si>
  <si>
    <t xml:space="preserve">  Mar 12,13</t>
  </si>
  <si>
    <t xml:space="preserve">  Mar 26,27</t>
  </si>
  <si>
    <t xml:space="preserve">  Apr 9,10</t>
  </si>
  <si>
    <t>diff             (Q-M)</t>
  </si>
  <si>
    <t>diff      (T-M)</t>
  </si>
  <si>
    <t>diff      (W-M)</t>
  </si>
  <si>
    <t>diff      (Z-M)</t>
  </si>
  <si>
    <t>diff      (AC-M)</t>
  </si>
  <si>
    <t>diff      (AF-M)</t>
  </si>
  <si>
    <t>diff      (AI-M)</t>
  </si>
  <si>
    <t xml:space="preserve">These are constants used in the model every year and are determined from historical weather data and LTEs from the past 7 years.  </t>
  </si>
  <si>
    <t>(BY x BZ)</t>
  </si>
  <si>
    <t>avg GDD</t>
  </si>
  <si>
    <t>diff</t>
  </si>
  <si>
    <t>year</t>
  </si>
  <si>
    <t>1st hardiness measure</t>
  </si>
  <si>
    <t>see comments for explanation of formulas used in each column &amp; section</t>
  </si>
  <si>
    <t>This section is a tool used for assessing changes to the model for comparing results across all 7 years (After a change is made predicted LTE in this table automatically updated)</t>
  </si>
  <si>
    <t>IF statements and multipliers are used so that current years weather will closely match up to measured LTEs.  The IF statements are grouped into acclimation, max hardiness and deacclimation periods.  These IF statements are the same for all seven years.</t>
  </si>
  <si>
    <t>Bud Hardiness</t>
  </si>
  <si>
    <t>Date</t>
  </si>
  <si>
    <t>Estimated hardiness curve with initial Oct 15, LTE -9.5C</t>
  </si>
  <si>
    <t>Osoyoos, north</t>
  </si>
  <si>
    <t>Oliver, south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</si>
</sst>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39" x14ac:knownFonts="1">
    <font>
      <sz val="11"/>
      <color theme="1"/>
      <name val="Calibri"/>
      <family val="2"/>
      <scheme val="minor"/>
    </font>
    <font>
      <sz val="10"/>
      <color indexed="8"/>
      <name val="Arial"/>
      <family val="2"/>
    </font>
    <font>
      <sz val="10"/>
      <color indexed="8"/>
      <name val="Arial"/>
      <family val="2"/>
    </font>
    <font>
      <sz val="9"/>
      <color indexed="8"/>
      <name val="Arial"/>
      <family val="2"/>
    </font>
    <font>
      <sz val="14"/>
      <color theme="1"/>
      <name val="Calibri"/>
      <family val="2"/>
      <scheme val="minor"/>
    </font>
    <font>
      <b/>
      <sz val="9"/>
      <color indexed="8"/>
      <name val="Arial"/>
      <family val="2"/>
    </font>
    <font>
      <sz val="18"/>
      <color theme="1"/>
      <name val="Calibri"/>
      <family val="2"/>
      <scheme val="minor"/>
    </font>
    <font>
      <sz val="8"/>
      <color indexed="8"/>
      <name val="Arial"/>
      <family val="2"/>
    </font>
    <font>
      <sz val="8"/>
      <color theme="1"/>
      <name val="Arial"/>
      <family val="2"/>
    </font>
    <font>
      <b/>
      <sz val="8"/>
      <color indexed="8"/>
      <name val="Arial"/>
      <family val="2"/>
    </font>
    <font>
      <sz val="9"/>
      <color theme="1"/>
      <name val="Arial"/>
      <family val="2"/>
    </font>
    <font>
      <sz val="10"/>
      <name val="Arial"/>
      <family val="2"/>
    </font>
    <font>
      <sz val="10"/>
      <color theme="1"/>
      <name val="Arial"/>
      <family val="2"/>
    </font>
    <font>
      <b/>
      <sz val="10"/>
      <color indexed="8"/>
      <name val="Arial"/>
      <family val="2"/>
    </font>
    <font>
      <sz val="11"/>
      <color indexed="8"/>
      <name val="Calibri"/>
      <family val="2"/>
      <scheme val="minor"/>
    </font>
    <font>
      <b/>
      <sz val="11"/>
      <color theme="1"/>
      <name val="Calibri"/>
      <family val="2"/>
      <scheme val="minor"/>
    </font>
    <font>
      <b/>
      <sz val="14"/>
      <color rgb="FFFF0000"/>
      <name val="Calibri"/>
      <family val="2"/>
      <scheme val="minor"/>
    </font>
    <font>
      <sz val="14"/>
      <color indexed="8"/>
      <name val="Arial"/>
      <family val="2"/>
    </font>
    <font>
      <sz val="16"/>
      <color theme="1"/>
      <name val="Calibri"/>
      <family val="2"/>
      <scheme val="minor"/>
    </font>
    <font>
      <sz val="9"/>
      <color indexed="81"/>
      <name val="Tahoma"/>
      <family val="2"/>
    </font>
    <font>
      <b/>
      <sz val="9"/>
      <color indexed="81"/>
      <name val="Tahoma"/>
      <family val="2"/>
    </font>
    <font>
      <sz val="11"/>
      <color rgb="FFFF0000"/>
      <name val="Calibri"/>
      <family val="2"/>
      <scheme val="minor"/>
    </font>
    <font>
      <vertAlign val="superscript"/>
      <sz val="11"/>
      <color theme="1"/>
      <name val="Calibri"/>
      <family val="2"/>
      <scheme val="minor"/>
    </font>
    <font>
      <sz val="8"/>
      <color theme="1"/>
      <name val="Calibri"/>
      <family val="2"/>
      <scheme val="minor"/>
    </font>
    <font>
      <sz val="9"/>
      <color theme="1"/>
      <name val="Calibri"/>
      <family val="2"/>
      <scheme val="minor"/>
    </font>
    <font>
      <b/>
      <sz val="10"/>
      <color theme="1"/>
      <name val="Arial"/>
      <family val="2"/>
    </font>
    <font>
      <b/>
      <sz val="9"/>
      <color theme="1"/>
      <name val="Calibri"/>
      <family val="2"/>
      <scheme val="minor"/>
    </font>
    <font>
      <b/>
      <sz val="11"/>
      <color rgb="FFFF0000"/>
      <name val="Calibri"/>
      <family val="2"/>
      <scheme val="minor"/>
    </font>
    <font>
      <sz val="11"/>
      <color theme="5" tint="0.79998168889431442"/>
      <name val="Calibri"/>
      <family val="2"/>
      <scheme val="minor"/>
    </font>
    <font>
      <sz val="9"/>
      <color indexed="81"/>
      <name val="Tahoma"/>
      <charset val="1"/>
    </font>
    <font>
      <b/>
      <sz val="9"/>
      <color indexed="81"/>
      <name val="Tahoma"/>
      <charset val="1"/>
    </font>
    <font>
      <sz val="11"/>
      <name val="Calibri"/>
      <family val="2"/>
      <scheme val="minor"/>
    </font>
    <font>
      <sz val="12"/>
      <color theme="1"/>
      <name val="Calibri"/>
      <family val="2"/>
      <scheme val="minor"/>
    </font>
    <font>
      <sz val="10.5"/>
      <color rgb="FF000000"/>
      <name val="Calibri"/>
      <family val="2"/>
      <scheme val="minor"/>
    </font>
    <font>
      <sz val="10.5"/>
      <color theme="1"/>
      <name val="Calibri"/>
      <family val="2"/>
      <scheme val="minor"/>
    </font>
    <font>
      <sz val="10.5"/>
      <color indexed="8"/>
      <name val="Calibri"/>
      <family val="2"/>
      <scheme val="minor"/>
    </font>
    <font>
      <sz val="10.5"/>
      <color indexed="8"/>
      <name val="Arial"/>
      <family val="2"/>
    </font>
    <font>
      <sz val="10.5"/>
      <color theme="1"/>
      <name val="Arial"/>
      <family val="2"/>
    </font>
    <font>
      <b/>
      <sz val="11"/>
      <color indexed="8"/>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6"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xf numFmtId="0" fontId="1" fillId="0" borderId="0"/>
    <xf numFmtId="0" fontId="2" fillId="0" borderId="0"/>
  </cellStyleXfs>
  <cellXfs count="487">
    <xf numFmtId="0" fontId="0" fillId="0" borderId="0" xfId="0"/>
    <xf numFmtId="0" fontId="3" fillId="0" borderId="1" xfId="1" applyFont="1" applyFill="1" applyBorder="1" applyAlignment="1">
      <alignment horizontal="center" wrapText="1"/>
    </xf>
    <xf numFmtId="0" fontId="4" fillId="0" borderId="0" xfId="0" applyFont="1"/>
    <xf numFmtId="0" fontId="7" fillId="0" borderId="1" xfId="1" applyFont="1" applyBorder="1" applyAlignment="1">
      <alignment horizontal="left"/>
    </xf>
    <xf numFmtId="0" fontId="7" fillId="0" borderId="1" xfId="1" applyFont="1" applyBorder="1"/>
    <xf numFmtId="164" fontId="7" fillId="0" borderId="1" xfId="1" applyNumberFormat="1" applyFont="1" applyBorder="1" applyAlignment="1">
      <alignment horizontal="center"/>
    </xf>
    <xf numFmtId="164" fontId="8" fillId="0" borderId="1" xfId="0" applyNumberFormat="1" applyFont="1" applyBorder="1" applyAlignment="1">
      <alignment horizontal="center"/>
    </xf>
    <xf numFmtId="164" fontId="7" fillId="0" borderId="1" xfId="1" applyNumberFormat="1" applyFont="1" applyFill="1" applyBorder="1" applyAlignment="1">
      <alignment horizontal="center"/>
    </xf>
    <xf numFmtId="0" fontId="7" fillId="0" borderId="1" xfId="2" applyFont="1" applyBorder="1" applyAlignment="1">
      <alignment horizontal="left"/>
    </xf>
    <xf numFmtId="0" fontId="7" fillId="0" borderId="1" xfId="2" applyFont="1" applyBorder="1"/>
    <xf numFmtId="164" fontId="7" fillId="0" borderId="1" xfId="2" applyNumberFormat="1" applyFont="1" applyBorder="1" applyAlignment="1">
      <alignment horizontal="center"/>
    </xf>
    <xf numFmtId="164" fontId="7" fillId="0" borderId="1" xfId="0" applyNumberFormat="1" applyFont="1" applyBorder="1" applyAlignment="1">
      <alignment horizontal="center"/>
    </xf>
    <xf numFmtId="164" fontId="7" fillId="0" borderId="1" xfId="0" applyNumberFormat="1" applyFont="1" applyFill="1" applyBorder="1" applyAlignment="1">
      <alignment horizontal="center"/>
    </xf>
    <xf numFmtId="0" fontId="8" fillId="0" borderId="1" xfId="0" applyFont="1" applyBorder="1" applyAlignment="1">
      <alignment horizontal="left"/>
    </xf>
    <xf numFmtId="0" fontId="8" fillId="0" borderId="1" xfId="0" applyFont="1" applyBorder="1"/>
    <xf numFmtId="0" fontId="9" fillId="0" borderId="1" xfId="1" applyFont="1" applyBorder="1" applyAlignment="1">
      <alignment horizontal="left"/>
    </xf>
    <xf numFmtId="0" fontId="9" fillId="0" borderId="1" xfId="1" applyFont="1" applyBorder="1"/>
    <xf numFmtId="164" fontId="9" fillId="0" borderId="1" xfId="1" applyNumberFormat="1" applyFont="1" applyBorder="1" applyAlignment="1">
      <alignment horizontal="center"/>
    </xf>
    <xf numFmtId="0" fontId="3" fillId="0" borderId="1" xfId="1" applyFont="1" applyBorder="1" applyAlignment="1">
      <alignment horizontal="left"/>
    </xf>
    <xf numFmtId="0" fontId="3" fillId="0" borderId="1" xfId="1" applyFont="1" applyBorder="1"/>
    <xf numFmtId="164" fontId="10" fillId="0" borderId="1" xfId="0" applyNumberFormat="1" applyFont="1" applyBorder="1" applyAlignment="1">
      <alignment horizontal="center"/>
    </xf>
    <xf numFmtId="164" fontId="3" fillId="0" borderId="1" xfId="1" applyNumberFormat="1" applyFont="1" applyBorder="1" applyAlignment="1">
      <alignment horizontal="center"/>
    </xf>
    <xf numFmtId="164" fontId="3" fillId="0" borderId="1" xfId="1" applyNumberFormat="1" applyFont="1" applyFill="1" applyBorder="1" applyAlignment="1">
      <alignment horizontal="center"/>
    </xf>
    <xf numFmtId="0" fontId="3" fillId="0" borderId="1" xfId="2" applyFont="1" applyBorder="1" applyAlignment="1">
      <alignment horizontal="left"/>
    </xf>
    <xf numFmtId="0" fontId="3" fillId="0" borderId="1" xfId="2" applyFont="1" applyBorder="1"/>
    <xf numFmtId="164" fontId="3" fillId="0" borderId="1" xfId="0" applyNumberFormat="1" applyFont="1" applyBorder="1" applyAlignment="1">
      <alignment horizontal="center"/>
    </xf>
    <xf numFmtId="164" fontId="3" fillId="0" borderId="1" xfId="2" applyNumberFormat="1" applyFont="1" applyBorder="1" applyAlignment="1">
      <alignment horizontal="center"/>
    </xf>
    <xf numFmtId="164" fontId="3" fillId="0" borderId="1" xfId="0" applyNumberFormat="1" applyFont="1" applyFill="1" applyBorder="1" applyAlignment="1">
      <alignment horizontal="center"/>
    </xf>
    <xf numFmtId="0" fontId="10" fillId="0" borderId="1" xfId="0" applyFont="1" applyBorder="1" applyAlignment="1">
      <alignment horizontal="left"/>
    </xf>
    <xf numFmtId="0" fontId="10" fillId="0" borderId="1" xfId="0" applyFont="1" applyBorder="1"/>
    <xf numFmtId="0" fontId="5" fillId="0" borderId="1" xfId="1" applyFont="1" applyBorder="1" applyAlignment="1">
      <alignment horizontal="left"/>
    </xf>
    <xf numFmtId="0" fontId="5" fillId="0" borderId="1" xfId="1" applyFont="1" applyBorder="1"/>
    <xf numFmtId="164" fontId="5" fillId="0" borderId="1" xfId="1" applyNumberFormat="1" applyFont="1" applyBorder="1" applyAlignment="1">
      <alignment horizontal="center"/>
    </xf>
    <xf numFmtId="0" fontId="1" fillId="0" borderId="3" xfId="1" applyFont="1" applyFill="1" applyBorder="1" applyAlignment="1">
      <alignment horizontal="center" wrapText="1"/>
    </xf>
    <xf numFmtId="2" fontId="1" fillId="0" borderId="4" xfId="0" applyNumberFormat="1" applyFont="1" applyFill="1" applyBorder="1" applyAlignment="1">
      <alignment horizontal="center" wrapText="1"/>
    </xf>
    <xf numFmtId="2" fontId="1" fillId="0" borderId="5" xfId="0" applyNumberFormat="1" applyFont="1" applyFill="1" applyBorder="1" applyAlignment="1">
      <alignment horizontal="center" wrapText="1"/>
    </xf>
    <xf numFmtId="16" fontId="0" fillId="0" borderId="0" xfId="0" applyNumberFormat="1"/>
    <xf numFmtId="0" fontId="11" fillId="0" borderId="6" xfId="0" applyFont="1" applyFill="1" applyBorder="1" applyAlignment="1" applyProtection="1">
      <alignment vertical="center"/>
    </xf>
    <xf numFmtId="164" fontId="1" fillId="0" borderId="7" xfId="1" applyNumberFormat="1" applyFont="1" applyFill="1" applyBorder="1" applyAlignment="1">
      <alignment horizontal="center"/>
    </xf>
    <xf numFmtId="164" fontId="12" fillId="0" borderId="8" xfId="0" applyNumberFormat="1" applyFont="1" applyFill="1" applyBorder="1" applyAlignment="1">
      <alignment horizontal="center"/>
    </xf>
    <xf numFmtId="164" fontId="1" fillId="0" borderId="9" xfId="1" applyNumberFormat="1" applyFont="1" applyFill="1" applyBorder="1" applyAlignment="1">
      <alignment horizontal="center"/>
    </xf>
    <xf numFmtId="164" fontId="1" fillId="0" borderId="10" xfId="1" applyNumberFormat="1" applyFont="1" applyFill="1" applyBorder="1" applyAlignment="1">
      <alignment horizontal="center"/>
    </xf>
    <xf numFmtId="164" fontId="12" fillId="0" borderId="10" xfId="0" applyNumberFormat="1" applyFont="1" applyFill="1" applyBorder="1" applyAlignment="1">
      <alignment horizontal="center"/>
    </xf>
    <xf numFmtId="164" fontId="3" fillId="0" borderId="11" xfId="1" applyNumberFormat="1" applyFont="1" applyFill="1" applyBorder="1" applyAlignment="1">
      <alignment horizontal="center"/>
    </xf>
    <xf numFmtId="164" fontId="1" fillId="0" borderId="8" xfId="1" applyNumberFormat="1" applyFont="1" applyFill="1" applyBorder="1" applyAlignment="1">
      <alignment horizontal="center"/>
    </xf>
    <xf numFmtId="164" fontId="10" fillId="0" borderId="9" xfId="0" applyNumberFormat="1" applyFont="1" applyFill="1" applyBorder="1" applyAlignment="1">
      <alignment horizontal="center"/>
    </xf>
    <xf numFmtId="0" fontId="11" fillId="0" borderId="12" xfId="1" applyFont="1" applyFill="1" applyBorder="1"/>
    <xf numFmtId="164" fontId="1" fillId="0" borderId="1" xfId="2" applyNumberFormat="1" applyFont="1" applyFill="1" applyBorder="1" applyAlignment="1">
      <alignment horizontal="center"/>
    </xf>
    <xf numFmtId="164" fontId="10" fillId="0" borderId="13" xfId="0" applyNumberFormat="1" applyFont="1" applyFill="1" applyBorder="1" applyAlignment="1">
      <alignment horizontal="center"/>
    </xf>
    <xf numFmtId="0" fontId="1" fillId="0" borderId="12" xfId="0" applyFont="1" applyBorder="1"/>
    <xf numFmtId="164" fontId="1" fillId="0" borderId="8" xfId="0" applyNumberFormat="1" applyFont="1" applyFill="1" applyBorder="1" applyAlignment="1">
      <alignment horizontal="center"/>
    </xf>
    <xf numFmtId="164" fontId="0" fillId="0" borderId="8" xfId="0" applyNumberFormat="1" applyFill="1" applyBorder="1" applyAlignment="1">
      <alignment horizontal="center"/>
    </xf>
    <xf numFmtId="164" fontId="1" fillId="0" borderId="1" xfId="1" applyNumberFormat="1" applyFont="1" applyFill="1" applyBorder="1" applyAlignment="1">
      <alignment horizontal="center"/>
    </xf>
    <xf numFmtId="164" fontId="3" fillId="0" borderId="13" xfId="1" applyNumberFormat="1" applyFont="1" applyFill="1" applyBorder="1" applyAlignment="1">
      <alignment horizontal="center"/>
    </xf>
    <xf numFmtId="164" fontId="10" fillId="0" borderId="1" xfId="0" applyNumberFormat="1" applyFont="1" applyFill="1" applyBorder="1" applyAlignment="1">
      <alignment horizontal="center"/>
    </xf>
    <xf numFmtId="0" fontId="11" fillId="0" borderId="12" xfId="0" applyFont="1" applyFill="1" applyBorder="1" applyAlignment="1" applyProtection="1">
      <alignment vertical="center"/>
    </xf>
    <xf numFmtId="164" fontId="12" fillId="0" borderId="1" xfId="0" applyNumberFormat="1" applyFont="1" applyFill="1" applyBorder="1" applyAlignment="1">
      <alignment horizontal="center"/>
    </xf>
    <xf numFmtId="164" fontId="1" fillId="0" borderId="1" xfId="0" applyNumberFormat="1" applyFont="1" applyFill="1" applyBorder="1" applyAlignment="1">
      <alignment horizontal="center"/>
    </xf>
    <xf numFmtId="164" fontId="0" fillId="0" borderId="1" xfId="0" applyNumberFormat="1" applyFill="1" applyBorder="1" applyAlignment="1">
      <alignment horizontal="center"/>
    </xf>
    <xf numFmtId="164" fontId="1" fillId="0" borderId="1" xfId="1" quotePrefix="1" applyNumberFormat="1" applyFont="1" applyFill="1" applyBorder="1" applyAlignment="1">
      <alignment horizontal="center"/>
    </xf>
    <xf numFmtId="0" fontId="11" fillId="0" borderId="14" xfId="1" applyFont="1" applyFill="1" applyBorder="1"/>
    <xf numFmtId="164" fontId="1" fillId="0" borderId="15" xfId="1" applyNumberFormat="1" applyFont="1" applyFill="1" applyBorder="1" applyAlignment="1">
      <alignment horizontal="center"/>
    </xf>
    <xf numFmtId="164" fontId="1" fillId="0" borderId="16" xfId="2" applyNumberFormat="1" applyFont="1" applyFill="1" applyBorder="1" applyAlignment="1">
      <alignment horizontal="center"/>
    </xf>
    <xf numFmtId="164" fontId="1" fillId="0" borderId="17" xfId="1" applyNumberFormat="1" applyFont="1" applyFill="1" applyBorder="1" applyAlignment="1">
      <alignment horizontal="center"/>
    </xf>
    <xf numFmtId="164" fontId="12" fillId="0" borderId="17" xfId="0" applyNumberFormat="1" applyFont="1" applyFill="1" applyBorder="1" applyAlignment="1">
      <alignment horizontal="center"/>
    </xf>
    <xf numFmtId="164" fontId="10" fillId="0" borderId="18" xfId="0" applyNumberFormat="1" applyFont="1" applyFill="1" applyBorder="1" applyAlignment="1">
      <alignment horizontal="center"/>
    </xf>
    <xf numFmtId="164" fontId="3" fillId="0" borderId="16" xfId="0" applyNumberFormat="1" applyFont="1" applyFill="1" applyBorder="1" applyAlignment="1">
      <alignment horizontal="center"/>
    </xf>
    <xf numFmtId="0" fontId="13" fillId="0" borderId="19" xfId="1" applyFont="1" applyBorder="1"/>
    <xf numFmtId="164" fontId="13" fillId="0" borderId="4" xfId="1" applyNumberFormat="1" applyFont="1" applyBorder="1" applyAlignment="1">
      <alignment horizontal="center"/>
    </xf>
    <xf numFmtId="164" fontId="13" fillId="0" borderId="20" xfId="1" applyNumberFormat="1" applyFont="1" applyBorder="1" applyAlignment="1">
      <alignment horizontal="center"/>
    </xf>
    <xf numFmtId="0" fontId="1" fillId="0" borderId="19" xfId="1" applyFont="1" applyFill="1" applyBorder="1" applyAlignment="1">
      <alignment horizontal="center" wrapText="1"/>
    </xf>
    <xf numFmtId="0" fontId="0" fillId="0" borderId="21" xfId="0" applyBorder="1"/>
    <xf numFmtId="164" fontId="1" fillId="0" borderId="1" xfId="1" applyNumberFormat="1" applyFont="1" applyBorder="1" applyAlignment="1">
      <alignment horizontal="center"/>
    </xf>
    <xf numFmtId="0" fontId="0" fillId="0" borderId="22" xfId="0" applyBorder="1"/>
    <xf numFmtId="164" fontId="1" fillId="0" borderId="1" xfId="0" applyNumberFormat="1" applyFont="1" applyBorder="1" applyAlignment="1">
      <alignment horizontal="center"/>
    </xf>
    <xf numFmtId="164" fontId="14" fillId="0" borderId="22" xfId="0" applyNumberFormat="1" applyFont="1" applyBorder="1" applyAlignment="1">
      <alignment horizontal="left"/>
    </xf>
    <xf numFmtId="164" fontId="14" fillId="0" borderId="24" xfId="0" applyNumberFormat="1" applyFont="1" applyBorder="1" applyAlignment="1">
      <alignment horizontal="left"/>
    </xf>
    <xf numFmtId="0" fontId="5" fillId="0" borderId="19" xfId="1" applyFont="1" applyBorder="1" applyAlignment="1">
      <alignment horizontal="left"/>
    </xf>
    <xf numFmtId="2" fontId="1" fillId="0" borderId="25" xfId="0" applyNumberFormat="1" applyFont="1" applyFill="1" applyBorder="1" applyAlignment="1">
      <alignment horizontal="center" wrapText="1"/>
    </xf>
    <xf numFmtId="16" fontId="7" fillId="0" borderId="23" xfId="0" quotePrefix="1" applyNumberFormat="1" applyFont="1" applyFill="1" applyBorder="1" applyAlignment="1">
      <alignment horizontal="center"/>
    </xf>
    <xf numFmtId="164" fontId="1" fillId="0" borderId="11" xfId="1" applyNumberFormat="1" applyFont="1" applyFill="1" applyBorder="1" applyAlignment="1">
      <alignment horizontal="center"/>
    </xf>
    <xf numFmtId="164" fontId="12" fillId="0" borderId="9" xfId="0" applyNumberFormat="1" applyFont="1" applyFill="1" applyBorder="1" applyAlignment="1">
      <alignment horizontal="center"/>
    </xf>
    <xf numFmtId="164" fontId="12" fillId="0" borderId="7" xfId="0" applyNumberFormat="1" applyFont="1" applyBorder="1" applyAlignment="1">
      <alignment horizontal="center"/>
    </xf>
    <xf numFmtId="16" fontId="7" fillId="0" borderId="26" xfId="0" quotePrefix="1" applyNumberFormat="1" applyFont="1" applyFill="1" applyBorder="1" applyAlignment="1">
      <alignment horizontal="center"/>
    </xf>
    <xf numFmtId="164" fontId="12" fillId="0" borderId="13" xfId="0" applyNumberFormat="1" applyFont="1" applyFill="1" applyBorder="1" applyAlignment="1">
      <alignment horizontal="center"/>
    </xf>
    <xf numFmtId="164" fontId="1" fillId="0" borderId="13" xfId="1" applyNumberFormat="1" applyFont="1" applyFill="1" applyBorder="1" applyAlignment="1">
      <alignment horizontal="center"/>
    </xf>
    <xf numFmtId="164" fontId="12" fillId="0" borderId="8" xfId="0" applyNumberFormat="1" applyFont="1" applyBorder="1" applyAlignment="1">
      <alignment horizontal="center"/>
    </xf>
    <xf numFmtId="164" fontId="1" fillId="0" borderId="8" xfId="0" applyNumberFormat="1" applyFont="1" applyBorder="1" applyAlignment="1">
      <alignment horizontal="center"/>
    </xf>
    <xf numFmtId="164" fontId="1" fillId="0" borderId="16" xfId="1" applyNumberFormat="1" applyFont="1" applyBorder="1" applyAlignment="1">
      <alignment horizontal="center"/>
    </xf>
    <xf numFmtId="164" fontId="12" fillId="0" borderId="18" xfId="0" applyNumberFormat="1" applyFont="1" applyFill="1" applyBorder="1" applyAlignment="1">
      <alignment horizontal="center"/>
    </xf>
    <xf numFmtId="164" fontId="1" fillId="0" borderId="16" xfId="0" applyNumberFormat="1" applyFont="1" applyFill="1" applyBorder="1" applyAlignment="1">
      <alignment horizontal="center"/>
    </xf>
    <xf numFmtId="164" fontId="1" fillId="0" borderId="15" xfId="0" applyNumberFormat="1" applyFont="1" applyFill="1" applyBorder="1" applyAlignment="1">
      <alignment horizontal="center"/>
    </xf>
    <xf numFmtId="0" fontId="4"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14" fontId="0" fillId="0" borderId="0" xfId="0" applyNumberFormat="1"/>
    <xf numFmtId="16" fontId="3" fillId="0" borderId="1" xfId="1" applyNumberFormat="1" applyFont="1" applyFill="1" applyBorder="1" applyAlignment="1">
      <alignment horizontal="center" wrapText="1"/>
    </xf>
    <xf numFmtId="16" fontId="7" fillId="0" borderId="1" xfId="0" applyNumberFormat="1" applyFont="1" applyFill="1" applyBorder="1" applyAlignment="1">
      <alignment horizontal="center" wrapText="1"/>
    </xf>
    <xf numFmtId="164" fontId="0" fillId="0" borderId="0" xfId="0" applyNumberFormat="1"/>
    <xf numFmtId="0" fontId="0" fillId="2" borderId="0" xfId="0" applyFill="1"/>
    <xf numFmtId="0" fontId="0" fillId="0" borderId="0" xfId="0" applyFill="1"/>
    <xf numFmtId="0" fontId="0" fillId="0" borderId="0" xfId="0" applyBorder="1" applyAlignment="1">
      <alignment horizontal="center"/>
    </xf>
    <xf numFmtId="0" fontId="16" fillId="0" borderId="0" xfId="0" applyFont="1"/>
    <xf numFmtId="16" fontId="17" fillId="0" borderId="0" xfId="1" applyNumberFormat="1" applyFont="1" applyFill="1" applyBorder="1" applyAlignment="1">
      <alignment horizontal="center" wrapText="1"/>
    </xf>
    <xf numFmtId="2" fontId="0" fillId="0" borderId="0" xfId="0" applyNumberFormat="1" applyAlignment="1">
      <alignment horizontal="center"/>
    </xf>
    <xf numFmtId="164" fontId="0" fillId="3" borderId="0" xfId="0" applyNumberFormat="1" applyFill="1" applyAlignment="1">
      <alignment horizontal="center"/>
    </xf>
    <xf numFmtId="0" fontId="0" fillId="3" borderId="0" xfId="0" applyFill="1" applyAlignment="1">
      <alignment horizontal="center"/>
    </xf>
    <xf numFmtId="0" fontId="0" fillId="0" borderId="0" xfId="0" applyFill="1" applyAlignment="1">
      <alignment horizontal="center"/>
    </xf>
    <xf numFmtId="164" fontId="0" fillId="2" borderId="0" xfId="0" applyNumberFormat="1" applyFill="1" applyAlignment="1">
      <alignment horizontal="center"/>
    </xf>
    <xf numFmtId="164" fontId="0" fillId="3" borderId="0" xfId="0" applyNumberFormat="1" applyFill="1" applyBorder="1" applyAlignment="1">
      <alignment horizontal="center"/>
    </xf>
    <xf numFmtId="0" fontId="0" fillId="0" borderId="0" xfId="0" applyAlignment="1">
      <alignment horizontal="center" wrapText="1"/>
    </xf>
    <xf numFmtId="0" fontId="15" fillId="0" borderId="0" xfId="0" applyFont="1" applyAlignment="1">
      <alignment horizontal="center"/>
    </xf>
    <xf numFmtId="164" fontId="15" fillId="0" borderId="0" xfId="0" applyNumberFormat="1" applyFont="1" applyAlignment="1">
      <alignment horizontal="center"/>
    </xf>
    <xf numFmtId="0" fontId="0" fillId="0" borderId="0" xfId="0" applyAlignment="1">
      <alignment horizontal="left"/>
    </xf>
    <xf numFmtId="164" fontId="0" fillId="0" borderId="0" xfId="0" applyNumberFormat="1" applyAlignment="1">
      <alignment horizontal="left"/>
    </xf>
    <xf numFmtId="0" fontId="0" fillId="4" borderId="0" xfId="0" applyFill="1"/>
    <xf numFmtId="0" fontId="0" fillId="3" borderId="0" xfId="0" applyFill="1" applyAlignment="1">
      <alignment horizontal="center" wrapText="1"/>
    </xf>
    <xf numFmtId="165" fontId="0" fillId="0" borderId="0" xfId="0" applyNumberFormat="1"/>
    <xf numFmtId="2" fontId="0" fillId="5" borderId="0" xfId="0" applyNumberFormat="1" applyFill="1" applyAlignment="1">
      <alignment horizontal="center" wrapText="1"/>
    </xf>
    <xf numFmtId="0" fontId="4" fillId="4" borderId="0" xfId="0" applyFont="1" applyFill="1"/>
    <xf numFmtId="164" fontId="0" fillId="0" borderId="0" xfId="0" applyNumberFormat="1" applyFill="1" applyAlignment="1">
      <alignment horizontal="center"/>
    </xf>
    <xf numFmtId="164" fontId="0" fillId="3" borderId="2" xfId="0" applyNumberFormat="1" applyFill="1" applyBorder="1" applyAlignment="1">
      <alignment horizontal="center"/>
    </xf>
    <xf numFmtId="164" fontId="0" fillId="0" borderId="0" xfId="0" applyNumberFormat="1" applyBorder="1" applyAlignment="1">
      <alignment horizontal="center"/>
    </xf>
    <xf numFmtId="0" fontId="0" fillId="0" borderId="0" xfId="0" applyBorder="1"/>
    <xf numFmtId="2" fontId="0" fillId="2" borderId="0" xfId="0" applyNumberFormat="1" applyFill="1" applyAlignment="1">
      <alignment horizontal="center"/>
    </xf>
    <xf numFmtId="2" fontId="0" fillId="0" borderId="0" xfId="0" applyNumberFormat="1" applyAlignment="1">
      <alignment horizontal="left"/>
    </xf>
    <xf numFmtId="2" fontId="0" fillId="2" borderId="0" xfId="0" applyNumberFormat="1" applyFill="1"/>
    <xf numFmtId="0" fontId="0" fillId="0" borderId="0" xfId="0" applyBorder="1" applyAlignment="1">
      <alignment horizontal="center" wrapText="1"/>
    </xf>
    <xf numFmtId="0" fontId="21" fillId="0" borderId="0" xfId="0" applyFont="1"/>
    <xf numFmtId="164" fontId="21" fillId="0" borderId="0" xfId="0" applyNumberFormat="1" applyFont="1"/>
    <xf numFmtId="164" fontId="21" fillId="0" borderId="0" xfId="0" applyNumberFormat="1" applyFont="1" applyAlignment="1">
      <alignment horizontal="center"/>
    </xf>
    <xf numFmtId="0" fontId="0" fillId="0" borderId="0" xfId="0" applyFill="1" applyBorder="1" applyAlignment="1">
      <alignment horizontal="center"/>
    </xf>
    <xf numFmtId="0" fontId="24" fillId="0" borderId="0" xfId="0" applyFont="1"/>
    <xf numFmtId="0" fontId="0" fillId="0" borderId="0" xfId="0" applyFont="1"/>
    <xf numFmtId="164" fontId="0" fillId="2" borderId="8" xfId="0" applyNumberFormat="1" applyFill="1" applyBorder="1" applyAlignment="1">
      <alignment horizontal="center"/>
    </xf>
    <xf numFmtId="16" fontId="9" fillId="0" borderId="23" xfId="0" quotePrefix="1" applyNumberFormat="1" applyFont="1" applyFill="1" applyBorder="1" applyAlignment="1">
      <alignment horizontal="center"/>
    </xf>
    <xf numFmtId="164" fontId="13" fillId="0" borderId="1" xfId="1" applyNumberFormat="1" applyFont="1" applyBorder="1" applyAlignment="1">
      <alignment horizontal="center"/>
    </xf>
    <xf numFmtId="164" fontId="25" fillId="0" borderId="8" xfId="0" applyNumberFormat="1" applyFont="1" applyBorder="1" applyAlignment="1">
      <alignment horizontal="center"/>
    </xf>
    <xf numFmtId="164" fontId="25" fillId="0" borderId="8" xfId="0" applyNumberFormat="1" applyFont="1" applyFill="1" applyBorder="1" applyAlignment="1">
      <alignment horizontal="center"/>
    </xf>
    <xf numFmtId="164" fontId="13" fillId="0" borderId="10" xfId="1" applyNumberFormat="1" applyFont="1" applyFill="1" applyBorder="1" applyAlignment="1">
      <alignment horizontal="center"/>
    </xf>
    <xf numFmtId="0" fontId="13" fillId="0" borderId="1" xfId="1" applyFont="1" applyBorder="1" applyAlignment="1">
      <alignment horizontal="center"/>
    </xf>
    <xf numFmtId="164" fontId="13" fillId="0" borderId="11" xfId="1" applyNumberFormat="1" applyFont="1" applyFill="1" applyBorder="1" applyAlignment="1">
      <alignment horizontal="center"/>
    </xf>
    <xf numFmtId="164" fontId="13" fillId="0" borderId="8" xfId="1" applyNumberFormat="1" applyFont="1" applyFill="1" applyBorder="1" applyAlignment="1">
      <alignment horizontal="center"/>
    </xf>
    <xf numFmtId="164" fontId="25" fillId="0" borderId="9" xfId="0" applyNumberFormat="1" applyFont="1" applyFill="1" applyBorder="1" applyAlignment="1">
      <alignment horizontal="center"/>
    </xf>
    <xf numFmtId="164" fontId="25" fillId="0" borderId="7" xfId="0" applyNumberFormat="1" applyFont="1" applyBorder="1" applyAlignment="1">
      <alignment horizontal="center"/>
    </xf>
    <xf numFmtId="164" fontId="25" fillId="0" borderId="13" xfId="0" applyNumberFormat="1" applyFont="1" applyFill="1" applyBorder="1" applyAlignment="1">
      <alignment horizontal="center"/>
    </xf>
    <xf numFmtId="164" fontId="13" fillId="0" borderId="1" xfId="0" applyNumberFormat="1" applyFont="1" applyFill="1" applyBorder="1" applyAlignment="1">
      <alignment horizontal="center"/>
    </xf>
    <xf numFmtId="164" fontId="13" fillId="0" borderId="8" xfId="0" applyNumberFormat="1" applyFont="1" applyFill="1" applyBorder="1" applyAlignment="1">
      <alignment horizontal="center"/>
    </xf>
    <xf numFmtId="164" fontId="13" fillId="0" borderId="8" xfId="1" applyNumberFormat="1" applyFont="1" applyBorder="1" applyAlignment="1">
      <alignment horizontal="center"/>
    </xf>
    <xf numFmtId="164" fontId="15" fillId="0" borderId="8" xfId="0" applyNumberFormat="1" applyFont="1" applyFill="1" applyBorder="1" applyAlignment="1">
      <alignment horizontal="center"/>
    </xf>
    <xf numFmtId="164" fontId="13" fillId="0" borderId="1" xfId="0" applyNumberFormat="1" applyFont="1" applyBorder="1" applyAlignment="1">
      <alignment horizontal="center"/>
    </xf>
    <xf numFmtId="164" fontId="13" fillId="0" borderId="13" xfId="1" applyNumberFormat="1" applyFont="1" applyFill="1" applyBorder="1" applyAlignment="1">
      <alignment horizontal="center"/>
    </xf>
    <xf numFmtId="164" fontId="25" fillId="0" borderId="1" xfId="0" applyNumberFormat="1" applyFont="1" applyFill="1" applyBorder="1" applyAlignment="1">
      <alignment horizontal="center"/>
    </xf>
    <xf numFmtId="164" fontId="13" fillId="0" borderId="8" xfId="0" applyNumberFormat="1" applyFont="1" applyBorder="1" applyAlignment="1">
      <alignment horizontal="center"/>
    </xf>
    <xf numFmtId="164" fontId="13" fillId="0" borderId="16" xfId="1" applyNumberFormat="1" applyFont="1" applyBorder="1" applyAlignment="1">
      <alignment horizontal="center"/>
    </xf>
    <xf numFmtId="164" fontId="13" fillId="0" borderId="15" xfId="1" applyNumberFormat="1" applyFont="1" applyBorder="1" applyAlignment="1">
      <alignment horizontal="center"/>
    </xf>
    <xf numFmtId="164" fontId="13" fillId="0" borderId="16" xfId="0" applyNumberFormat="1" applyFont="1" applyBorder="1" applyAlignment="1">
      <alignment horizontal="center"/>
    </xf>
    <xf numFmtId="164" fontId="25" fillId="0" borderId="1" xfId="0" applyNumberFormat="1" applyFont="1" applyBorder="1" applyAlignment="1">
      <alignment horizontal="center"/>
    </xf>
    <xf numFmtId="164" fontId="13" fillId="0" borderId="1" xfId="1" applyNumberFormat="1" applyFont="1" applyFill="1" applyBorder="1" applyAlignment="1">
      <alignment horizontal="center"/>
    </xf>
    <xf numFmtId="164" fontId="15" fillId="0" borderId="1" xfId="0" applyNumberFormat="1" applyFont="1" applyFill="1" applyBorder="1" applyAlignment="1">
      <alignment horizontal="center"/>
    </xf>
    <xf numFmtId="164" fontId="13" fillId="0" borderId="1" xfId="1" quotePrefix="1" applyNumberFormat="1" applyFont="1" applyFill="1" applyBorder="1" applyAlignment="1">
      <alignment horizontal="center"/>
    </xf>
    <xf numFmtId="164" fontId="13" fillId="0" borderId="17" xfId="1" applyNumberFormat="1" applyFont="1" applyFill="1" applyBorder="1" applyAlignment="1">
      <alignment horizontal="center"/>
    </xf>
    <xf numFmtId="164" fontId="25" fillId="0" borderId="18" xfId="0" applyNumberFormat="1" applyFont="1" applyFill="1" applyBorder="1" applyAlignment="1">
      <alignment horizontal="center"/>
    </xf>
    <xf numFmtId="164" fontId="13" fillId="0" borderId="16" xfId="0" applyNumberFormat="1" applyFont="1" applyFill="1" applyBorder="1" applyAlignment="1">
      <alignment horizontal="center"/>
    </xf>
    <xf numFmtId="164" fontId="13" fillId="0" borderId="15" xfId="0" applyNumberFormat="1" applyFont="1" applyFill="1" applyBorder="1" applyAlignment="1">
      <alignment horizontal="center"/>
    </xf>
    <xf numFmtId="2" fontId="0" fillId="0" borderId="0" xfId="0" applyNumberFormat="1"/>
    <xf numFmtId="2" fontId="15" fillId="0" borderId="0" xfId="0" applyNumberFormat="1" applyFont="1" applyAlignment="1">
      <alignment horizontal="center"/>
    </xf>
    <xf numFmtId="2" fontId="0" fillId="0" borderId="0" xfId="0" applyNumberFormat="1" applyFill="1"/>
    <xf numFmtId="0" fontId="24" fillId="0" borderId="32" xfId="0" applyFont="1" applyBorder="1"/>
    <xf numFmtId="2" fontId="4" fillId="0" borderId="0" xfId="0" applyNumberFormat="1" applyFont="1"/>
    <xf numFmtId="0" fontId="24" fillId="0" borderId="0" xfId="0" applyFont="1" applyAlignment="1">
      <alignment horizontal="center"/>
    </xf>
    <xf numFmtId="164" fontId="24" fillId="0" borderId="0" xfId="0" applyNumberFormat="1" applyFont="1" applyAlignment="1">
      <alignment horizontal="center"/>
    </xf>
    <xf numFmtId="16" fontId="3" fillId="0" borderId="0" xfId="1" applyNumberFormat="1" applyFont="1" applyFill="1" applyBorder="1" applyAlignment="1">
      <alignment horizontal="center" wrapText="1"/>
    </xf>
    <xf numFmtId="2" fontId="3" fillId="0" borderId="0" xfId="1" applyNumberFormat="1" applyFont="1" applyFill="1" applyBorder="1" applyAlignment="1">
      <alignment horizontal="center" wrapText="1"/>
    </xf>
    <xf numFmtId="2" fontId="24" fillId="2" borderId="0" xfId="0" applyNumberFormat="1" applyFont="1" applyFill="1" applyAlignment="1">
      <alignment horizontal="center"/>
    </xf>
    <xf numFmtId="2" fontId="4" fillId="0" borderId="0" xfId="0" applyNumberFormat="1" applyFont="1" applyAlignment="1">
      <alignment horizontal="center"/>
    </xf>
    <xf numFmtId="2" fontId="0" fillId="0" borderId="0" xfId="0" applyNumberFormat="1" applyBorder="1" applyAlignment="1">
      <alignment horizontal="center"/>
    </xf>
    <xf numFmtId="2" fontId="0" fillId="0" borderId="0" xfId="0" applyNumberFormat="1" applyFill="1" applyAlignment="1">
      <alignment horizontal="center"/>
    </xf>
    <xf numFmtId="2" fontId="24" fillId="10" borderId="0" xfId="0" applyNumberFormat="1" applyFont="1" applyFill="1"/>
    <xf numFmtId="2" fontId="0" fillId="2" borderId="0" xfId="0" applyNumberFormat="1" applyFill="1" applyBorder="1" applyAlignment="1">
      <alignment horizontal="center"/>
    </xf>
    <xf numFmtId="2" fontId="0" fillId="0" borderId="0" xfId="0" applyNumberFormat="1" applyFill="1" applyBorder="1" applyAlignment="1">
      <alignment horizontal="center"/>
    </xf>
    <xf numFmtId="2" fontId="4" fillId="0" borderId="0" xfId="0" applyNumberFormat="1" applyFont="1" applyFill="1"/>
    <xf numFmtId="164" fontId="0" fillId="0" borderId="0" xfId="0" applyNumberFormat="1" applyFont="1"/>
    <xf numFmtId="0" fontId="0" fillId="2" borderId="0" xfId="0" applyFont="1" applyFill="1"/>
    <xf numFmtId="16" fontId="0" fillId="0" borderId="0" xfId="0" applyNumberFormat="1" applyFont="1"/>
    <xf numFmtId="2" fontId="0" fillId="0" borderId="0" xfId="0" applyNumberFormat="1" applyFont="1"/>
    <xf numFmtId="0" fontId="0" fillId="4" borderId="0" xfId="0" applyFont="1" applyFill="1"/>
    <xf numFmtId="2" fontId="0" fillId="0" borderId="0" xfId="0" applyNumberFormat="1" applyFont="1" applyFill="1"/>
    <xf numFmtId="2" fontId="0" fillId="0" borderId="0" xfId="0" applyNumberFormat="1" applyFont="1" applyBorder="1" applyAlignment="1">
      <alignment horizontal="center"/>
    </xf>
    <xf numFmtId="0" fontId="0" fillId="0" borderId="0" xfId="0" applyFont="1" applyAlignment="1">
      <alignment horizontal="center" wrapText="1"/>
    </xf>
    <xf numFmtId="2" fontId="0" fillId="0" borderId="0" xfId="0" applyNumberFormat="1" applyFont="1" applyAlignment="1">
      <alignment horizontal="center"/>
    </xf>
    <xf numFmtId="2" fontId="0" fillId="0" borderId="0" xfId="0" applyNumberFormat="1" applyFont="1" applyFill="1" applyAlignment="1">
      <alignment horizontal="center"/>
    </xf>
    <xf numFmtId="2" fontId="0" fillId="0" borderId="0" xfId="0" applyNumberFormat="1" applyFont="1" applyBorder="1"/>
    <xf numFmtId="2" fontId="0" fillId="0" borderId="29" xfId="0" applyNumberFormat="1" applyFont="1" applyBorder="1" applyAlignment="1">
      <alignment horizontal="center"/>
    </xf>
    <xf numFmtId="2" fontId="0" fillId="2" borderId="0" xfId="0" applyNumberFormat="1" applyFont="1" applyFill="1" applyBorder="1" applyAlignment="1">
      <alignment horizontal="center"/>
    </xf>
    <xf numFmtId="2" fontId="0" fillId="0" borderId="0" xfId="0" applyNumberFormat="1" applyFont="1" applyFill="1" applyBorder="1" applyAlignment="1">
      <alignment horizontal="center"/>
    </xf>
    <xf numFmtId="2" fontId="0" fillId="0" borderId="0" xfId="0" applyNumberFormat="1" applyFont="1" applyAlignment="1">
      <alignment horizontal="right"/>
    </xf>
    <xf numFmtId="2" fontId="0" fillId="0" borderId="0" xfId="0" applyNumberFormat="1" applyFont="1" applyAlignment="1">
      <alignment horizontal="left"/>
    </xf>
    <xf numFmtId="2" fontId="0" fillId="0" borderId="0" xfId="0" applyNumberFormat="1" applyFill="1" applyAlignment="1">
      <alignment horizontal="center" wrapText="1"/>
    </xf>
    <xf numFmtId="164" fontId="0" fillId="0" borderId="0" xfId="0" applyNumberFormat="1" applyAlignment="1">
      <alignment horizontal="center"/>
    </xf>
    <xf numFmtId="164" fontId="0" fillId="0" borderId="0" xfId="0" applyNumberFormat="1" applyFont="1" applyAlignment="1">
      <alignment horizontal="center"/>
    </xf>
    <xf numFmtId="2" fontId="24" fillId="0" borderId="0" xfId="0" applyNumberFormat="1" applyFont="1" applyFill="1" applyAlignment="1">
      <alignment horizontal="center"/>
    </xf>
    <xf numFmtId="0" fontId="0" fillId="0" borderId="36" xfId="0" applyBorder="1"/>
    <xf numFmtId="0" fontId="0" fillId="0" borderId="31" xfId="0" applyBorder="1"/>
    <xf numFmtId="2" fontId="24" fillId="0" borderId="0" xfId="0" applyNumberFormat="1" applyFont="1" applyBorder="1" applyAlignment="1">
      <alignment horizontal="center"/>
    </xf>
    <xf numFmtId="164" fontId="24" fillId="0" borderId="0" xfId="0" applyNumberFormat="1" applyFont="1" applyBorder="1" applyAlignment="1">
      <alignment horizontal="center"/>
    </xf>
    <xf numFmtId="0" fontId="24" fillId="0" borderId="0" xfId="0" applyFont="1" applyBorder="1"/>
    <xf numFmtId="0" fontId="26" fillId="0" borderId="0" xfId="0" applyFont="1" applyBorder="1" applyAlignment="1">
      <alignment horizontal="center"/>
    </xf>
    <xf numFmtId="164" fontId="24" fillId="0" borderId="32" xfId="0" applyNumberFormat="1" applyFont="1" applyBorder="1" applyAlignment="1">
      <alignment horizontal="left"/>
    </xf>
    <xf numFmtId="2" fontId="0" fillId="5" borderId="0" xfId="0" applyNumberFormat="1" applyFill="1" applyAlignment="1">
      <alignment horizontal="center"/>
    </xf>
    <xf numFmtId="2" fontId="4" fillId="5" borderId="0" xfId="0" applyNumberFormat="1" applyFont="1" applyFill="1" applyAlignment="1">
      <alignment horizontal="center"/>
    </xf>
    <xf numFmtId="2" fontId="24" fillId="5" borderId="0" xfId="0" applyNumberFormat="1" applyFont="1" applyFill="1" applyAlignment="1">
      <alignment horizontal="center"/>
    </xf>
    <xf numFmtId="2" fontId="24" fillId="5" borderId="29" xfId="0" applyNumberFormat="1" applyFont="1" applyFill="1" applyBorder="1" applyAlignment="1">
      <alignment horizontal="center"/>
    </xf>
    <xf numFmtId="1" fontId="0" fillId="0" borderId="0" xfId="0" applyNumberFormat="1" applyFont="1" applyAlignment="1">
      <alignment horizontal="center"/>
    </xf>
    <xf numFmtId="1" fontId="0" fillId="0" borderId="29" xfId="0" applyNumberFormat="1" applyFont="1" applyBorder="1" applyAlignment="1">
      <alignment horizontal="center"/>
    </xf>
    <xf numFmtId="164" fontId="0" fillId="0" borderId="0" xfId="0" applyNumberFormat="1" applyAlignment="1">
      <alignment horizontal="center"/>
    </xf>
    <xf numFmtId="164" fontId="0" fillId="0" borderId="0" xfId="0" applyNumberFormat="1" applyAlignment="1">
      <alignment horizontal="center"/>
    </xf>
    <xf numFmtId="0" fontId="0" fillId="2" borderId="0" xfId="0" applyFont="1" applyFill="1" applyAlignment="1">
      <alignment horizontal="center"/>
    </xf>
    <xf numFmtId="164" fontId="0" fillId="0" borderId="0" xfId="0" applyNumberFormat="1" applyFont="1" applyAlignment="1">
      <alignment horizontal="center"/>
    </xf>
    <xf numFmtId="0" fontId="0" fillId="0" borderId="29" xfId="0" applyBorder="1"/>
    <xf numFmtId="2" fontId="0" fillId="5" borderId="29" xfId="0" applyNumberFormat="1" applyFill="1" applyBorder="1" applyAlignment="1">
      <alignment horizontal="center"/>
    </xf>
    <xf numFmtId="2" fontId="0" fillId="0" borderId="29" xfId="0" applyNumberFormat="1" applyBorder="1" applyAlignment="1">
      <alignment horizontal="center"/>
    </xf>
    <xf numFmtId="2" fontId="0" fillId="0" borderId="29" xfId="0" applyNumberFormat="1" applyFill="1" applyBorder="1" applyAlignment="1">
      <alignment horizontal="center"/>
    </xf>
    <xf numFmtId="2" fontId="24" fillId="10" borderId="29" xfId="0" applyNumberFormat="1" applyFont="1" applyFill="1" applyBorder="1"/>
    <xf numFmtId="2" fontId="0" fillId="0" borderId="29" xfId="0" applyNumberFormat="1" applyBorder="1"/>
    <xf numFmtId="0" fontId="0" fillId="4" borderId="29" xfId="0" applyFill="1" applyBorder="1"/>
    <xf numFmtId="2" fontId="0" fillId="0" borderId="29" xfId="0" applyNumberFormat="1" applyFont="1" applyBorder="1"/>
    <xf numFmtId="0" fontId="0" fillId="4" borderId="29" xfId="0" applyFont="1" applyFill="1" applyBorder="1"/>
    <xf numFmtId="2" fontId="0" fillId="0" borderId="19" xfId="0" applyNumberFormat="1" applyFont="1" applyBorder="1"/>
    <xf numFmtId="164" fontId="0" fillId="0" borderId="19" xfId="0" applyNumberFormat="1" applyBorder="1" applyAlignment="1">
      <alignment horizontal="center"/>
    </xf>
    <xf numFmtId="164" fontId="3" fillId="0" borderId="26" xfId="1" applyNumberFormat="1" applyFont="1" applyBorder="1" applyAlignment="1">
      <alignment horizontal="center"/>
    </xf>
    <xf numFmtId="164" fontId="3" fillId="0" borderId="26" xfId="1" applyNumberFormat="1" applyFont="1" applyFill="1" applyBorder="1" applyAlignment="1">
      <alignment horizontal="center"/>
    </xf>
    <xf numFmtId="164" fontId="10" fillId="0" borderId="26" xfId="0" applyNumberFormat="1" applyFont="1" applyBorder="1" applyAlignment="1">
      <alignment horizontal="center"/>
    </xf>
    <xf numFmtId="164" fontId="10" fillId="0" borderId="13" xfId="0" applyNumberFormat="1" applyFont="1" applyBorder="1" applyAlignment="1">
      <alignment horizontal="center"/>
    </xf>
    <xf numFmtId="164" fontId="10" fillId="0" borderId="16" xfId="0" applyNumberFormat="1" applyFont="1" applyBorder="1" applyAlignment="1">
      <alignment horizontal="center"/>
    </xf>
    <xf numFmtId="164" fontId="10" fillId="0" borderId="9" xfId="0" applyNumberFormat="1" applyFont="1" applyBorder="1" applyAlignment="1">
      <alignment horizontal="center"/>
    </xf>
    <xf numFmtId="164" fontId="10" fillId="0" borderId="21" xfId="0" applyNumberFormat="1" applyFont="1" applyBorder="1" applyAlignment="1">
      <alignment horizontal="center"/>
    </xf>
    <xf numFmtId="164" fontId="10" fillId="0" borderId="22" xfId="0" applyNumberFormat="1" applyFont="1" applyBorder="1" applyAlignment="1">
      <alignment horizontal="center"/>
    </xf>
    <xf numFmtId="164" fontId="10" fillId="0" borderId="24" xfId="0" applyNumberFormat="1" applyFont="1" applyBorder="1" applyAlignment="1">
      <alignment horizontal="center"/>
    </xf>
    <xf numFmtId="164" fontId="0" fillId="9" borderId="0" xfId="0" applyNumberFormat="1" applyFill="1" applyAlignment="1">
      <alignment horizontal="center"/>
    </xf>
    <xf numFmtId="164" fontId="0" fillId="9" borderId="0" xfId="0" applyNumberFormat="1" applyFont="1" applyFill="1" applyAlignment="1">
      <alignment horizontal="center"/>
    </xf>
    <xf numFmtId="0" fontId="15" fillId="0" borderId="0" xfId="0" applyFont="1" applyAlignment="1">
      <alignment horizontal="center" wrapText="1"/>
    </xf>
    <xf numFmtId="164" fontId="0" fillId="9" borderId="0" xfId="0" applyNumberFormat="1" applyFill="1" applyAlignment="1">
      <alignment horizontal="center" vertical="center" wrapText="1"/>
    </xf>
    <xf numFmtId="2" fontId="0" fillId="11" borderId="0" xfId="0" applyNumberFormat="1" applyFill="1" applyAlignment="1">
      <alignment horizontal="center"/>
    </xf>
    <xf numFmtId="2" fontId="24" fillId="11" borderId="0" xfId="0" applyNumberFormat="1" applyFont="1" applyFill="1" applyAlignment="1">
      <alignment horizontal="center"/>
    </xf>
    <xf numFmtId="2" fontId="24" fillId="10" borderId="19" xfId="0" applyNumberFormat="1" applyFont="1" applyFill="1" applyBorder="1"/>
    <xf numFmtId="2" fontId="0" fillId="0" borderId="19" xfId="0" applyNumberFormat="1" applyBorder="1" applyAlignment="1">
      <alignment horizontal="center"/>
    </xf>
    <xf numFmtId="2" fontId="0" fillId="0" borderId="19" xfId="0" applyNumberFormat="1" applyBorder="1"/>
    <xf numFmtId="164" fontId="24" fillId="0" borderId="0" xfId="0" applyNumberFormat="1" applyFont="1" applyBorder="1" applyAlignment="1">
      <alignment horizontal="left"/>
    </xf>
    <xf numFmtId="2" fontId="24" fillId="10" borderId="0" xfId="0" applyNumberFormat="1" applyFont="1" applyFill="1" applyBorder="1"/>
    <xf numFmtId="2" fontId="28" fillId="5" borderId="0" xfId="0" applyNumberFormat="1" applyFont="1" applyFill="1"/>
    <xf numFmtId="164" fontId="0" fillId="0" borderId="0" xfId="0" applyNumberFormat="1" applyFont="1" applyAlignment="1">
      <alignment horizontal="center"/>
    </xf>
    <xf numFmtId="2" fontId="0" fillId="0" borderId="0" xfId="0" applyNumberFormat="1" applyBorder="1"/>
    <xf numFmtId="2" fontId="0" fillId="0" borderId="3" xfId="0" applyNumberFormat="1" applyBorder="1"/>
    <xf numFmtId="2" fontId="0" fillId="0" borderId="3" xfId="0" applyNumberFormat="1" applyFont="1" applyBorder="1"/>
    <xf numFmtId="164" fontId="0" fillId="0" borderId="3" xfId="0" applyNumberFormat="1" applyBorder="1"/>
    <xf numFmtId="0" fontId="1" fillId="0" borderId="19" xfId="0" applyFont="1" applyFill="1" applyBorder="1" applyAlignment="1">
      <alignment horizontal="center" wrapText="1"/>
    </xf>
    <xf numFmtId="2" fontId="1" fillId="0" borderId="38" xfId="0" applyNumberFormat="1" applyFont="1" applyFill="1" applyBorder="1" applyAlignment="1">
      <alignment horizontal="center" wrapText="1"/>
    </xf>
    <xf numFmtId="2" fontId="1" fillId="0" borderId="39" xfId="0" applyNumberFormat="1" applyFont="1" applyFill="1" applyBorder="1" applyAlignment="1">
      <alignment horizontal="center" wrapText="1"/>
    </xf>
    <xf numFmtId="0" fontId="1" fillId="0" borderId="40" xfId="0" applyFont="1" applyBorder="1"/>
    <xf numFmtId="164" fontId="1" fillId="0" borderId="28" xfId="1" applyNumberFormat="1" applyFont="1" applyBorder="1" applyAlignment="1">
      <alignment horizontal="center"/>
    </xf>
    <xf numFmtId="164" fontId="0" fillId="0" borderId="9" xfId="0" applyNumberFormat="1" applyFont="1" applyBorder="1" applyAlignment="1">
      <alignment horizontal="center"/>
    </xf>
    <xf numFmtId="0" fontId="1" fillId="0" borderId="22" xfId="1" applyFont="1" applyFill="1" applyBorder="1"/>
    <xf numFmtId="164" fontId="1" fillId="0" borderId="13" xfId="1" applyNumberFormat="1" applyFont="1" applyBorder="1" applyAlignment="1">
      <alignment horizontal="center"/>
    </xf>
    <xf numFmtId="164" fontId="12" fillId="0" borderId="1" xfId="0" applyNumberFormat="1" applyFont="1" applyBorder="1" applyAlignment="1">
      <alignment horizontal="center"/>
    </xf>
    <xf numFmtId="164" fontId="0" fillId="0" borderId="1" xfId="0" applyNumberFormat="1" applyFont="1" applyBorder="1" applyAlignment="1">
      <alignment horizontal="center"/>
    </xf>
    <xf numFmtId="0" fontId="11" fillId="0" borderId="22" xfId="0" applyFont="1" applyFill="1" applyBorder="1" applyAlignment="1" applyProtection="1">
      <alignment vertical="center"/>
    </xf>
    <xf numFmtId="0" fontId="11" fillId="0" borderId="22" xfId="1" applyFont="1" applyFill="1" applyBorder="1"/>
    <xf numFmtId="0" fontId="1" fillId="0" borderId="22" xfId="0" applyFont="1" applyBorder="1"/>
    <xf numFmtId="164" fontId="12" fillId="0" borderId="16" xfId="0" applyNumberFormat="1" applyFont="1" applyBorder="1" applyAlignment="1">
      <alignment horizontal="center"/>
    </xf>
    <xf numFmtId="164" fontId="1" fillId="0" borderId="16" xfId="1" applyNumberFormat="1" applyFont="1" applyFill="1" applyBorder="1" applyAlignment="1">
      <alignment horizontal="center"/>
    </xf>
    <xf numFmtId="164" fontId="1" fillId="0" borderId="13" xfId="0" applyNumberFormat="1" applyFont="1" applyBorder="1" applyAlignment="1">
      <alignment horizontal="center"/>
    </xf>
    <xf numFmtId="0" fontId="11" fillId="0" borderId="22" xfId="0" applyFont="1" applyFill="1" applyBorder="1" applyAlignment="1" applyProtection="1">
      <alignment vertical="center" wrapText="1"/>
    </xf>
    <xf numFmtId="164" fontId="14" fillId="0" borderId="1" xfId="1" applyNumberFormat="1" applyFont="1" applyBorder="1" applyAlignment="1">
      <alignment horizontal="center"/>
    </xf>
    <xf numFmtId="164" fontId="0" fillId="0" borderId="1" xfId="0" applyNumberFormat="1" applyBorder="1" applyAlignment="1">
      <alignment horizontal="center"/>
    </xf>
    <xf numFmtId="0" fontId="11" fillId="0" borderId="24" xfId="0" applyFont="1" applyFill="1" applyBorder="1" applyAlignment="1" applyProtection="1">
      <alignment vertical="center"/>
    </xf>
    <xf numFmtId="164" fontId="1" fillId="0" borderId="41" xfId="1" applyNumberFormat="1" applyFont="1" applyBorder="1" applyAlignment="1">
      <alignment horizontal="center"/>
    </xf>
    <xf numFmtId="164" fontId="0" fillId="0" borderId="37" xfId="0" applyNumberFormat="1" applyFont="1" applyBorder="1" applyAlignment="1">
      <alignment horizontal="center"/>
    </xf>
    <xf numFmtId="164" fontId="0" fillId="0" borderId="0" xfId="0" applyNumberFormat="1" applyAlignment="1">
      <alignment horizontal="center"/>
    </xf>
    <xf numFmtId="1" fontId="0" fillId="0" borderId="0" xfId="0" applyNumberFormat="1" applyFont="1"/>
    <xf numFmtId="1" fontId="0" fillId="0" borderId="0" xfId="0" applyNumberFormat="1"/>
    <xf numFmtId="0" fontId="0" fillId="4" borderId="42" xfId="0" applyFill="1" applyBorder="1"/>
    <xf numFmtId="0" fontId="0" fillId="4" borderId="42" xfId="0" applyFont="1" applyFill="1" applyBorder="1"/>
    <xf numFmtId="2" fontId="28" fillId="5" borderId="29" xfId="0" applyNumberFormat="1" applyFont="1" applyFill="1" applyBorder="1"/>
    <xf numFmtId="2" fontId="0" fillId="5" borderId="0" xfId="0" applyNumberFormat="1" applyFill="1" applyBorder="1" applyAlignment="1">
      <alignment horizontal="center"/>
    </xf>
    <xf numFmtId="2" fontId="0" fillId="0" borderId="35" xfId="0" applyNumberFormat="1" applyBorder="1"/>
    <xf numFmtId="2" fontId="0" fillId="0" borderId="29" xfId="0" applyNumberFormat="1" applyFill="1" applyBorder="1"/>
    <xf numFmtId="16" fontId="0" fillId="0" borderId="0" xfId="0" applyNumberFormat="1" applyFill="1"/>
    <xf numFmtId="0" fontId="0" fillId="0" borderId="0" xfId="0" applyFont="1" applyFill="1"/>
    <xf numFmtId="14" fontId="0" fillId="0" borderId="0" xfId="0" applyNumberFormat="1" applyFill="1"/>
    <xf numFmtId="164" fontId="0" fillId="0" borderId="0" xfId="0" applyNumberFormat="1" applyFont="1" applyFill="1" applyAlignment="1">
      <alignment horizontal="center"/>
    </xf>
    <xf numFmtId="164" fontId="0" fillId="0" borderId="0" xfId="0" applyNumberFormat="1" applyFill="1" applyBorder="1" applyAlignment="1">
      <alignment horizontal="center"/>
    </xf>
    <xf numFmtId="2" fontId="24" fillId="0" borderId="0" xfId="0" applyNumberFormat="1" applyFont="1" applyFill="1" applyBorder="1"/>
    <xf numFmtId="2" fontId="0" fillId="0" borderId="19" xfId="0" applyNumberFormat="1" applyFill="1" applyBorder="1" applyAlignment="1">
      <alignment horizontal="center"/>
    </xf>
    <xf numFmtId="2" fontId="0" fillId="0" borderId="0" xfId="0" applyNumberFormat="1" applyFont="1" applyFill="1" applyBorder="1"/>
    <xf numFmtId="2" fontId="0" fillId="0" borderId="0" xfId="0" applyNumberFormat="1" applyFont="1" applyFill="1" applyBorder="1" applyAlignment="1">
      <alignment horizontal="center" wrapText="1"/>
    </xf>
    <xf numFmtId="2" fontId="0" fillId="0" borderId="0" xfId="0" applyNumberFormat="1" applyFont="1" applyBorder="1" applyAlignment="1">
      <alignment horizontal="center" wrapText="1"/>
    </xf>
    <xf numFmtId="2" fontId="0" fillId="0" borderId="0" xfId="0" applyNumberFormat="1" applyFill="1" applyBorder="1"/>
    <xf numFmtId="2" fontId="0" fillId="0" borderId="0" xfId="0" applyNumberFormat="1" applyFill="1" applyBorder="1" applyAlignment="1">
      <alignment horizontal="center" wrapText="1"/>
    </xf>
    <xf numFmtId="2" fontId="0" fillId="0" borderId="0" xfId="0" applyNumberFormat="1" applyFill="1" applyBorder="1" applyAlignment="1"/>
    <xf numFmtId="2" fontId="0" fillId="0" borderId="0" xfId="0" applyNumberFormat="1" applyFill="1" applyBorder="1" applyAlignment="1">
      <alignment wrapText="1"/>
    </xf>
    <xf numFmtId="0" fontId="26" fillId="0" borderId="0" xfId="0" applyFont="1" applyFill="1" applyBorder="1" applyAlignment="1">
      <alignment horizontal="center"/>
    </xf>
    <xf numFmtId="2" fontId="26" fillId="0" borderId="0" xfId="0" applyNumberFormat="1" applyFont="1" applyFill="1" applyBorder="1" applyAlignment="1">
      <alignment horizontal="center"/>
    </xf>
    <xf numFmtId="0" fontId="24" fillId="0" borderId="0" xfId="0" applyFont="1" applyFill="1" applyBorder="1"/>
    <xf numFmtId="2" fontId="0" fillId="0" borderId="0" xfId="0" applyNumberFormat="1" applyFill="1" applyAlignment="1">
      <alignment vertical="top"/>
    </xf>
    <xf numFmtId="0" fontId="0" fillId="0" borderId="0" xfId="0" applyAlignment="1">
      <alignment vertical="center"/>
    </xf>
    <xf numFmtId="0" fontId="4" fillId="2" borderId="0" xfId="0" applyFont="1" applyFill="1" applyAlignment="1">
      <alignment vertical="center"/>
    </xf>
    <xf numFmtId="2" fontId="0" fillId="0" borderId="27" xfId="0" applyNumberFormat="1" applyBorder="1" applyAlignment="1">
      <alignment horizontal="center"/>
    </xf>
    <xf numFmtId="164" fontId="0" fillId="0" borderId="0" xfId="0" applyNumberFormat="1" applyAlignment="1">
      <alignment horizontal="center"/>
    </xf>
    <xf numFmtId="164" fontId="0" fillId="0" borderId="0" xfId="0" applyNumberFormat="1" applyFont="1" applyAlignment="1">
      <alignment horizontal="center"/>
    </xf>
    <xf numFmtId="2" fontId="24" fillId="5" borderId="0" xfId="0" applyNumberFormat="1" applyFont="1" applyFill="1" applyBorder="1" applyAlignment="1">
      <alignment horizontal="center"/>
    </xf>
    <xf numFmtId="2" fontId="28" fillId="5" borderId="0" xfId="0" applyNumberFormat="1" applyFont="1" applyFill="1" applyBorder="1"/>
    <xf numFmtId="164" fontId="0" fillId="0" borderId="0" xfId="0" applyNumberFormat="1" applyAlignment="1">
      <alignment horizontal="center"/>
    </xf>
    <xf numFmtId="164" fontId="0" fillId="0" borderId="0" xfId="0" applyNumberFormat="1" applyFont="1" applyAlignment="1">
      <alignment horizontal="center"/>
    </xf>
    <xf numFmtId="0" fontId="15" fillId="0" borderId="0" xfId="0" applyFont="1" applyBorder="1" applyAlignment="1">
      <alignment horizontal="center"/>
    </xf>
    <xf numFmtId="2" fontId="0" fillId="0" borderId="0" xfId="0" applyNumberFormat="1" applyFont="1" applyBorder="1" applyAlignment="1">
      <alignment horizontal="center"/>
    </xf>
    <xf numFmtId="165" fontId="21" fillId="0" borderId="0" xfId="0" applyNumberFormat="1" applyFont="1"/>
    <xf numFmtId="165" fontId="31" fillId="0" borderId="0" xfId="0" applyNumberFormat="1" applyFont="1"/>
    <xf numFmtId="2" fontId="0" fillId="7" borderId="0" xfId="0" applyNumberFormat="1" applyFill="1" applyBorder="1" applyAlignment="1">
      <alignment horizontal="left" wrapText="1"/>
    </xf>
    <xf numFmtId="164" fontId="0" fillId="0" borderId="19" xfId="0" applyNumberFormat="1" applyBorder="1"/>
    <xf numFmtId="1" fontId="0" fillId="0" borderId="0" xfId="0" applyNumberFormat="1" applyFont="1" applyBorder="1"/>
    <xf numFmtId="1" fontId="24" fillId="0" borderId="0" xfId="0" applyNumberFormat="1" applyFont="1" applyBorder="1" applyAlignment="1">
      <alignment horizontal="center"/>
    </xf>
    <xf numFmtId="0" fontId="24" fillId="2" borderId="0" xfId="0" applyFont="1" applyFill="1" applyBorder="1" applyAlignment="1">
      <alignment horizontal="center"/>
    </xf>
    <xf numFmtId="164" fontId="0" fillId="0" borderId="0" xfId="0" quotePrefix="1" applyNumberFormat="1" applyFill="1" applyBorder="1" applyAlignment="1">
      <alignment horizontal="left"/>
    </xf>
    <xf numFmtId="164" fontId="0" fillId="0" borderId="0" xfId="0" applyNumberFormat="1" applyFill="1" applyBorder="1" applyAlignment="1">
      <alignment horizontal="left"/>
    </xf>
    <xf numFmtId="164" fontId="24" fillId="0" borderId="30" xfId="0" applyNumberFormat="1" applyFont="1" applyBorder="1" applyAlignment="1">
      <alignment horizontal="left"/>
    </xf>
    <xf numFmtId="2" fontId="24" fillId="0" borderId="36" xfId="0" applyNumberFormat="1" applyFont="1" applyBorder="1" applyAlignment="1">
      <alignment horizontal="center"/>
    </xf>
    <xf numFmtId="164" fontId="24" fillId="0" borderId="36" xfId="0" applyNumberFormat="1" applyFont="1" applyBorder="1" applyAlignment="1">
      <alignment horizontal="center"/>
    </xf>
    <xf numFmtId="0" fontId="24" fillId="0" borderId="36" xfId="0" applyFont="1" applyBorder="1"/>
    <xf numFmtId="0" fontId="24" fillId="0" borderId="36" xfId="0" quotePrefix="1" applyFont="1" applyBorder="1" applyAlignment="1">
      <alignment horizontal="center"/>
    </xf>
    <xf numFmtId="164" fontId="0" fillId="0" borderId="33" xfId="0" applyNumberFormat="1" applyBorder="1" applyAlignment="1">
      <alignment horizontal="center"/>
    </xf>
    <xf numFmtId="2" fontId="0" fillId="0" borderId="0" xfId="0" applyNumberFormat="1" applyFont="1" applyBorder="1" applyAlignment="1">
      <alignment horizontal="left"/>
    </xf>
    <xf numFmtId="0" fontId="24" fillId="0" borderId="32" xfId="0" applyFont="1" applyFill="1" applyBorder="1"/>
    <xf numFmtId="0" fontId="24" fillId="0" borderId="34" xfId="0" applyFont="1" applyFill="1" applyBorder="1"/>
    <xf numFmtId="1" fontId="0" fillId="0" borderId="29" xfId="0" applyNumberFormat="1" applyBorder="1" applyAlignment="1">
      <alignment horizontal="center"/>
    </xf>
    <xf numFmtId="0" fontId="0" fillId="0" borderId="35" xfId="0" applyBorder="1"/>
    <xf numFmtId="2" fontId="0" fillId="0" borderId="0" xfId="0" applyNumberFormat="1" applyFont="1" applyBorder="1" applyAlignment="1">
      <alignment horizontal="center"/>
    </xf>
    <xf numFmtId="164" fontId="0" fillId="0" borderId="0" xfId="0" applyNumberFormat="1" applyFont="1" applyBorder="1" applyAlignment="1">
      <alignment horizontal="center"/>
    </xf>
    <xf numFmtId="164" fontId="0" fillId="0" borderId="0" xfId="0" quotePrefix="1" applyNumberFormat="1" applyFont="1" applyBorder="1" applyAlignment="1">
      <alignment horizontal="center"/>
    </xf>
    <xf numFmtId="1" fontId="0" fillId="0" borderId="0" xfId="0" applyNumberFormat="1" applyFont="1" applyBorder="1" applyAlignment="1">
      <alignment horizontal="center"/>
    </xf>
    <xf numFmtId="2" fontId="0" fillId="0" borderId="0" xfId="0" applyNumberFormat="1" applyFont="1" applyBorder="1" applyAlignment="1">
      <alignment horizontal="center"/>
    </xf>
    <xf numFmtId="0" fontId="16" fillId="12" borderId="0" xfId="0" applyFont="1" applyFill="1"/>
    <xf numFmtId="164" fontId="27" fillId="12" borderId="0" xfId="0" applyNumberFormat="1" applyFont="1" applyFill="1" applyAlignment="1">
      <alignment horizontal="center"/>
    </xf>
    <xf numFmtId="164" fontId="0" fillId="12" borderId="0" xfId="0" applyNumberFormat="1" applyFont="1" applyFill="1" applyAlignment="1">
      <alignment horizontal="center"/>
    </xf>
    <xf numFmtId="0" fontId="0" fillId="12" borderId="0" xfId="0" applyFont="1" applyFill="1"/>
    <xf numFmtId="164" fontId="24" fillId="0" borderId="0" xfId="0" quotePrefix="1" applyNumberFormat="1" applyFont="1" applyAlignment="1">
      <alignment horizontal="center"/>
    </xf>
    <xf numFmtId="164" fontId="0" fillId="12" borderId="0" xfId="0" applyNumberFormat="1" applyFill="1" applyAlignment="1">
      <alignment horizontal="center"/>
    </xf>
    <xf numFmtId="164" fontId="0" fillId="0" borderId="0" xfId="0" applyNumberFormat="1" applyAlignment="1">
      <alignment horizontal="center"/>
    </xf>
    <xf numFmtId="2" fontId="0" fillId="0" borderId="0" xfId="0" applyNumberFormat="1" applyFont="1" applyBorder="1" applyAlignment="1">
      <alignment horizontal="center"/>
    </xf>
    <xf numFmtId="16" fontId="0" fillId="0" borderId="29" xfId="0" applyNumberFormat="1" applyBorder="1"/>
    <xf numFmtId="164" fontId="0" fillId="3" borderId="29" xfId="0" applyNumberFormat="1" applyFill="1" applyBorder="1" applyAlignment="1">
      <alignment horizontal="center"/>
    </xf>
    <xf numFmtId="164" fontId="0" fillId="9" borderId="29" xfId="0" applyNumberFormat="1" applyFont="1" applyFill="1" applyBorder="1" applyAlignment="1">
      <alignment horizontal="center"/>
    </xf>
    <xf numFmtId="164" fontId="0" fillId="9" borderId="29" xfId="0" applyNumberFormat="1" applyFill="1" applyBorder="1" applyAlignment="1">
      <alignment horizontal="center"/>
    </xf>
    <xf numFmtId="2" fontId="0" fillId="0" borderId="43" xfId="0" applyNumberFormat="1" applyBorder="1" applyAlignment="1">
      <alignment horizontal="center"/>
    </xf>
    <xf numFmtId="2" fontId="0" fillId="0" borderId="35" xfId="0" applyNumberFormat="1" applyFont="1" applyBorder="1"/>
    <xf numFmtId="0" fontId="0" fillId="4" borderId="0" xfId="0" applyFill="1" applyBorder="1"/>
    <xf numFmtId="0" fontId="0" fillId="4" borderId="0" xfId="0" applyFont="1" applyFill="1" applyBorder="1"/>
    <xf numFmtId="0" fontId="0" fillId="0" borderId="19" xfId="0" applyBorder="1"/>
    <xf numFmtId="0" fontId="0" fillId="2" borderId="19" xfId="0" applyFill="1" applyBorder="1" applyAlignment="1">
      <alignment horizontal="center"/>
    </xf>
    <xf numFmtId="2" fontId="0" fillId="0" borderId="0" xfId="0" applyNumberFormat="1" applyFont="1" applyBorder="1" applyAlignment="1">
      <alignment horizontal="center"/>
    </xf>
    <xf numFmtId="2" fontId="0" fillId="0" borderId="27" xfId="0" applyNumberFormat="1" applyBorder="1"/>
    <xf numFmtId="2" fontId="0" fillId="0" borderId="0" xfId="0" applyNumberFormat="1" applyFont="1" applyBorder="1" applyAlignment="1">
      <alignment horizontal="center"/>
    </xf>
    <xf numFmtId="0" fontId="4" fillId="12" borderId="0" xfId="0" applyFont="1" applyFill="1"/>
    <xf numFmtId="164" fontId="0" fillId="12" borderId="0" xfId="0" applyNumberFormat="1" applyFill="1" applyBorder="1" applyAlignment="1">
      <alignment horizontal="center"/>
    </xf>
    <xf numFmtId="0" fontId="0" fillId="0" borderId="0" xfId="0" applyFont="1" applyFill="1" applyAlignment="1">
      <alignment horizontal="center"/>
    </xf>
    <xf numFmtId="164" fontId="31" fillId="0" borderId="0" xfId="0" applyNumberFormat="1" applyFont="1" applyAlignment="1">
      <alignment horizontal="center"/>
    </xf>
    <xf numFmtId="0" fontId="31" fillId="0" borderId="0" xfId="0" quotePrefix="1" applyFont="1"/>
    <xf numFmtId="0" fontId="31" fillId="0" borderId="0" xfId="0" applyFont="1"/>
    <xf numFmtId="164" fontId="0" fillId="9" borderId="0" xfId="0" applyNumberFormat="1" applyFont="1" applyFill="1" applyBorder="1" applyAlignment="1">
      <alignment horizontal="center"/>
    </xf>
    <xf numFmtId="16" fontId="0" fillId="0" borderId="0" xfId="0" applyNumberFormat="1" applyBorder="1"/>
    <xf numFmtId="164" fontId="0" fillId="9" borderId="0" xfId="0" applyNumberFormat="1" applyFill="1" applyBorder="1" applyAlignment="1">
      <alignment horizontal="center"/>
    </xf>
    <xf numFmtId="2" fontId="0" fillId="2" borderId="0" xfId="0" applyNumberFormat="1" applyFill="1" applyBorder="1"/>
    <xf numFmtId="2" fontId="28" fillId="2" borderId="0" xfId="0" applyNumberFormat="1" applyFont="1" applyFill="1"/>
    <xf numFmtId="2" fontId="24" fillId="2" borderId="0" xfId="0" applyNumberFormat="1" applyFont="1" applyFill="1"/>
    <xf numFmtId="2" fontId="0" fillId="2" borderId="0" xfId="0" applyNumberFormat="1" applyFill="1" applyBorder="1" applyAlignment="1">
      <alignment horizontal="left"/>
    </xf>
    <xf numFmtId="14" fontId="0" fillId="0" borderId="0" xfId="0" applyNumberFormat="1" applyBorder="1"/>
    <xf numFmtId="164" fontId="0" fillId="0" borderId="0" xfId="0" applyNumberFormat="1" applyBorder="1"/>
    <xf numFmtId="16" fontId="0" fillId="0" borderId="0" xfId="0" applyNumberFormat="1" applyFont="1" applyBorder="1"/>
    <xf numFmtId="2" fontId="23" fillId="0" borderId="0" xfId="0" applyNumberFormat="1" applyFont="1" applyAlignment="1">
      <alignment horizontal="center"/>
    </xf>
    <xf numFmtId="2" fontId="0" fillId="0" borderId="0" xfId="0" applyNumberFormat="1" applyAlignment="1">
      <alignment vertical="center"/>
    </xf>
    <xf numFmtId="2" fontId="0" fillId="2" borderId="0" xfId="0" applyNumberFormat="1" applyFill="1" applyAlignment="1">
      <alignment vertical="center"/>
    </xf>
    <xf numFmtId="164" fontId="0" fillId="0" borderId="0" xfId="0" applyNumberFormat="1" applyAlignment="1">
      <alignment horizontal="center"/>
    </xf>
    <xf numFmtId="0" fontId="0" fillId="2" borderId="0" xfId="0" applyFont="1" applyFill="1" applyAlignment="1">
      <alignment horizontal="center"/>
    </xf>
    <xf numFmtId="164" fontId="0" fillId="0" borderId="0" xfId="0" applyNumberFormat="1" applyFont="1" applyAlignment="1">
      <alignment horizontal="center"/>
    </xf>
    <xf numFmtId="2" fontId="0" fillId="0" borderId="0" xfId="0" applyNumberFormat="1" applyFont="1" applyBorder="1" applyAlignment="1">
      <alignment horizontal="center"/>
    </xf>
    <xf numFmtId="16" fontId="0" fillId="0" borderId="2" xfId="0" applyNumberFormat="1" applyBorder="1"/>
    <xf numFmtId="2" fontId="0" fillId="0" borderId="2" xfId="0" applyNumberFormat="1" applyBorder="1"/>
    <xf numFmtId="0" fontId="0" fillId="0" borderId="2" xfId="0" applyBorder="1"/>
    <xf numFmtId="2" fontId="0" fillId="0" borderId="0" xfId="0" applyNumberFormat="1" applyFont="1" applyBorder="1" applyAlignment="1">
      <alignment horizontal="center"/>
    </xf>
    <xf numFmtId="164" fontId="1" fillId="0" borderId="38" xfId="0" applyNumberFormat="1" applyFont="1" applyFill="1" applyBorder="1" applyAlignment="1">
      <alignment horizontal="center" wrapText="1"/>
    </xf>
    <xf numFmtId="164" fontId="1" fillId="0" borderId="39" xfId="0" applyNumberFormat="1" applyFont="1" applyFill="1" applyBorder="1" applyAlignment="1">
      <alignment horizontal="center" wrapText="1"/>
    </xf>
    <xf numFmtId="0" fontId="33" fillId="0" borderId="21" xfId="0" applyFont="1" applyFill="1" applyBorder="1" applyAlignment="1" applyProtection="1">
      <alignment vertical="center" wrapText="1"/>
    </xf>
    <xf numFmtId="164" fontId="36" fillId="0" borderId="44" xfId="0" applyNumberFormat="1" applyFont="1" applyBorder="1" applyAlignment="1">
      <alignment horizontal="center"/>
    </xf>
    <xf numFmtId="164" fontId="36" fillId="0" borderId="44" xfId="0" applyNumberFormat="1" applyFont="1" applyFill="1" applyBorder="1" applyAlignment="1">
      <alignment horizontal="center"/>
    </xf>
    <xf numFmtId="164" fontId="37" fillId="0" borderId="44" xfId="0" applyNumberFormat="1" applyFont="1" applyBorder="1" applyAlignment="1">
      <alignment horizontal="center"/>
    </xf>
    <xf numFmtId="164" fontId="36" fillId="0" borderId="44" xfId="1" applyNumberFormat="1" applyFont="1" applyBorder="1" applyAlignment="1">
      <alignment horizontal="center"/>
    </xf>
    <xf numFmtId="164" fontId="36" fillId="0" borderId="44" xfId="1" applyNumberFormat="1" applyFont="1" applyFill="1" applyBorder="1" applyAlignment="1">
      <alignment horizontal="center"/>
    </xf>
    <xf numFmtId="164" fontId="36" fillId="0" borderId="45" xfId="1" applyNumberFormat="1" applyFont="1" applyBorder="1" applyAlignment="1">
      <alignment horizontal="center"/>
    </xf>
    <xf numFmtId="0" fontId="33" fillId="0" borderId="22" xfId="0" applyFont="1" applyFill="1" applyBorder="1" applyAlignment="1" applyProtection="1">
      <alignment vertical="center" wrapText="1"/>
    </xf>
    <xf numFmtId="0" fontId="34" fillId="0" borderId="22" xfId="0" applyFont="1" applyBorder="1"/>
    <xf numFmtId="164" fontId="36" fillId="0" borderId="1" xfId="1" applyNumberFormat="1" applyFont="1" applyBorder="1" applyAlignment="1">
      <alignment horizontal="center"/>
    </xf>
    <xf numFmtId="164" fontId="37" fillId="0" borderId="1" xfId="0" applyNumberFormat="1" applyFont="1" applyBorder="1" applyAlignment="1">
      <alignment horizontal="center"/>
    </xf>
    <xf numFmtId="164" fontId="36" fillId="0" borderId="1" xfId="1" applyNumberFormat="1" applyFont="1" applyFill="1" applyBorder="1" applyAlignment="1">
      <alignment horizontal="center"/>
    </xf>
    <xf numFmtId="164" fontId="36" fillId="0" borderId="1" xfId="0" applyNumberFormat="1" applyFont="1" applyBorder="1" applyAlignment="1">
      <alignment horizontal="center"/>
    </xf>
    <xf numFmtId="164" fontId="36" fillId="0" borderId="23" xfId="0" applyNumberFormat="1" applyFont="1" applyBorder="1" applyAlignment="1">
      <alignment horizontal="center"/>
    </xf>
    <xf numFmtId="164" fontId="36" fillId="0" borderId="1" xfId="0" applyNumberFormat="1" applyFont="1" applyFill="1" applyBorder="1" applyAlignment="1">
      <alignment horizontal="center"/>
    </xf>
    <xf numFmtId="164" fontId="36" fillId="0" borderId="23" xfId="1" applyNumberFormat="1" applyFont="1" applyBorder="1" applyAlignment="1">
      <alignment horizontal="center"/>
    </xf>
    <xf numFmtId="0" fontId="35" fillId="0" borderId="22" xfId="0" applyFont="1" applyBorder="1"/>
    <xf numFmtId="164" fontId="36" fillId="0" borderId="1" xfId="1" quotePrefix="1" applyNumberFormat="1" applyFont="1" applyFill="1" applyBorder="1" applyAlignment="1">
      <alignment horizontal="center"/>
    </xf>
    <xf numFmtId="164" fontId="36" fillId="0" borderId="9" xfId="1" applyNumberFormat="1" applyFont="1" applyBorder="1" applyAlignment="1">
      <alignment horizontal="center"/>
    </xf>
    <xf numFmtId="164" fontId="36" fillId="0" borderId="1" xfId="0" applyNumberFormat="1" applyFont="1" applyBorder="1" applyAlignment="1">
      <alignment horizontal="center" vertical="top"/>
    </xf>
    <xf numFmtId="164" fontId="37" fillId="0" borderId="23" xfId="0" applyNumberFormat="1" applyFont="1" applyBorder="1" applyAlignment="1">
      <alignment horizontal="center"/>
    </xf>
    <xf numFmtId="0" fontId="33" fillId="0" borderId="24" xfId="0" applyFont="1" applyFill="1" applyBorder="1" applyAlignment="1" applyProtection="1">
      <alignment vertical="center" wrapText="1"/>
    </xf>
    <xf numFmtId="164" fontId="36" fillId="0" borderId="37" xfId="1" applyNumberFormat="1" applyFont="1" applyBorder="1" applyAlignment="1">
      <alignment horizontal="center"/>
    </xf>
    <xf numFmtId="164" fontId="36" fillId="0" borderId="37" xfId="0" applyNumberFormat="1" applyFont="1" applyBorder="1" applyAlignment="1">
      <alignment horizontal="center"/>
    </xf>
    <xf numFmtId="164" fontId="37" fillId="0" borderId="37" xfId="0" applyNumberFormat="1" applyFont="1" applyBorder="1" applyAlignment="1">
      <alignment horizontal="center"/>
    </xf>
    <xf numFmtId="164" fontId="36" fillId="0" borderId="37" xfId="1" applyNumberFormat="1" applyFont="1" applyFill="1" applyBorder="1" applyAlignment="1">
      <alignment horizontal="center"/>
    </xf>
    <xf numFmtId="164" fontId="36" fillId="0" borderId="46" xfId="1" applyNumberFormat="1" applyFont="1" applyBorder="1" applyAlignment="1">
      <alignment horizontal="center"/>
    </xf>
    <xf numFmtId="164" fontId="0" fillId="0" borderId="0" xfId="0" applyNumberFormat="1" applyFont="1" applyAlignment="1">
      <alignment horizontal="right"/>
    </xf>
    <xf numFmtId="0" fontId="0" fillId="0" borderId="0" xfId="0" applyAlignment="1">
      <alignment horizontal="right"/>
    </xf>
    <xf numFmtId="164" fontId="0" fillId="0" borderId="0" xfId="0" applyNumberFormat="1" applyAlignment="1">
      <alignment horizontal="right"/>
    </xf>
    <xf numFmtId="0" fontId="0" fillId="12" borderId="0" xfId="0" applyFill="1" applyAlignment="1">
      <alignment horizontal="center"/>
    </xf>
    <xf numFmtId="2" fontId="0" fillId="9" borderId="0" xfId="0" applyNumberFormat="1" applyFont="1" applyFill="1" applyAlignment="1">
      <alignment horizontal="center"/>
    </xf>
    <xf numFmtId="2" fontId="0" fillId="9" borderId="0" xfId="0" applyNumberFormat="1" applyFill="1" applyAlignment="1">
      <alignment horizontal="center" vertical="center" wrapText="1"/>
    </xf>
    <xf numFmtId="2" fontId="0" fillId="9" borderId="0" xfId="0" applyNumberFormat="1" applyFill="1" applyAlignment="1">
      <alignment horizontal="center"/>
    </xf>
    <xf numFmtId="2" fontId="0" fillId="9" borderId="0" xfId="0" applyNumberFormat="1" applyFill="1" applyBorder="1" applyAlignment="1">
      <alignment horizontal="center"/>
    </xf>
    <xf numFmtId="2" fontId="0" fillId="9" borderId="29" xfId="0" applyNumberFormat="1" applyFill="1" applyBorder="1" applyAlignment="1">
      <alignment horizontal="center"/>
    </xf>
    <xf numFmtId="0" fontId="0" fillId="0" borderId="8" xfId="0" applyBorder="1"/>
    <xf numFmtId="0" fontId="0" fillId="0" borderId="23" xfId="0" applyBorder="1"/>
    <xf numFmtId="0" fontId="0" fillId="0" borderId="17" xfId="0" applyBorder="1"/>
    <xf numFmtId="0" fontId="0" fillId="0" borderId="46" xfId="0" applyBorder="1"/>
    <xf numFmtId="0" fontId="0" fillId="3" borderId="17" xfId="0" applyFill="1" applyBorder="1"/>
    <xf numFmtId="0" fontId="0" fillId="3" borderId="46" xfId="0" applyFill="1" applyBorder="1"/>
    <xf numFmtId="0" fontId="0" fillId="3" borderId="8" xfId="0" applyFill="1" applyBorder="1"/>
    <xf numFmtId="0" fontId="0" fillId="3" borderId="23" xfId="0" applyFill="1" applyBorder="1"/>
    <xf numFmtId="2" fontId="21" fillId="0" borderId="0" xfId="0" applyNumberFormat="1" applyFont="1"/>
    <xf numFmtId="1" fontId="0" fillId="0" borderId="0" xfId="0" applyNumberFormat="1" applyFont="1" applyBorder="1" applyAlignment="1">
      <alignment horizontal="right"/>
    </xf>
    <xf numFmtId="1" fontId="0" fillId="0" borderId="29" xfId="0" applyNumberFormat="1" applyFont="1" applyBorder="1"/>
    <xf numFmtId="0" fontId="0" fillId="0" borderId="0" xfId="0" applyFill="1" applyBorder="1"/>
    <xf numFmtId="2" fontId="0" fillId="0" borderId="0" xfId="0" applyNumberFormat="1" applyFont="1" applyBorder="1" applyAlignment="1">
      <alignment horizontal="center"/>
    </xf>
    <xf numFmtId="2" fontId="0" fillId="0" borderId="2" xfId="0" applyNumberFormat="1" applyFill="1" applyBorder="1" applyAlignment="1">
      <alignment horizontal="center"/>
    </xf>
    <xf numFmtId="2" fontId="0" fillId="5" borderId="2" xfId="0" applyNumberFormat="1" applyFill="1" applyBorder="1" applyAlignment="1">
      <alignment horizontal="center"/>
    </xf>
    <xf numFmtId="164" fontId="0" fillId="9" borderId="2" xfId="0" applyNumberFormat="1" applyFont="1" applyFill="1" applyBorder="1" applyAlignment="1">
      <alignment horizontal="center"/>
    </xf>
    <xf numFmtId="2" fontId="0" fillId="0" borderId="2" xfId="0" applyNumberFormat="1" applyFill="1" applyBorder="1"/>
    <xf numFmtId="2" fontId="0" fillId="0" borderId="2" xfId="0" applyNumberFormat="1" applyBorder="1" applyAlignment="1">
      <alignment horizontal="center"/>
    </xf>
    <xf numFmtId="2" fontId="0" fillId="0" borderId="2" xfId="0" applyNumberFormat="1" applyFont="1" applyBorder="1" applyAlignment="1">
      <alignment horizontal="center"/>
    </xf>
    <xf numFmtId="0" fontId="0" fillId="4" borderId="2" xfId="0" applyFill="1" applyBorder="1"/>
    <xf numFmtId="2" fontId="0" fillId="0" borderId="2" xfId="0" applyNumberFormat="1" applyFont="1" applyBorder="1"/>
    <xf numFmtId="0" fontId="0" fillId="4" borderId="2" xfId="0" applyFont="1" applyFill="1" applyBorder="1"/>
    <xf numFmtId="164" fontId="0" fillId="9" borderId="2" xfId="0" applyNumberFormat="1" applyFill="1" applyBorder="1" applyAlignment="1">
      <alignment horizontal="center"/>
    </xf>
    <xf numFmtId="2" fontId="0" fillId="9" borderId="2" xfId="0" applyNumberFormat="1" applyFill="1" applyBorder="1" applyAlignment="1">
      <alignment horizontal="center"/>
    </xf>
    <xf numFmtId="0" fontId="0" fillId="0" borderId="36" xfId="0"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applyAlignment="1">
      <alignment horizontal="center"/>
    </xf>
    <xf numFmtId="14" fontId="0" fillId="0" borderId="0" xfId="0" applyNumberFormat="1" applyAlignment="1">
      <alignment horizontal="center"/>
    </xf>
    <xf numFmtId="0" fontId="3" fillId="0" borderId="0" xfId="1" applyFont="1" applyFill="1" applyBorder="1" applyAlignment="1">
      <alignment horizontal="left"/>
    </xf>
    <xf numFmtId="0" fontId="6" fillId="0" borderId="0" xfId="0" applyFont="1" applyAlignment="1">
      <alignment horizontal="center" vertical="center"/>
    </xf>
    <xf numFmtId="0" fontId="6" fillId="0" borderId="2" xfId="0" applyFont="1" applyBorder="1" applyAlignment="1">
      <alignment horizontal="center" vertical="center"/>
    </xf>
    <xf numFmtId="0" fontId="0" fillId="0" borderId="0" xfId="0" applyAlignment="1">
      <alignment horizontal="center" wrapText="1"/>
    </xf>
    <xf numFmtId="0" fontId="0" fillId="0" borderId="0" xfId="0" applyAlignment="1">
      <alignment horizontal="center"/>
    </xf>
    <xf numFmtId="0" fontId="18" fillId="0" borderId="2" xfId="0" applyFont="1" applyBorder="1" applyAlignment="1">
      <alignment horizontal="center" vertical="center"/>
    </xf>
    <xf numFmtId="0" fontId="18" fillId="0" borderId="2" xfId="0" applyFont="1" applyBorder="1" applyAlignment="1">
      <alignment horizontal="center" vertical="center" wrapText="1"/>
    </xf>
    <xf numFmtId="164" fontId="32" fillId="2" borderId="2" xfId="0" applyNumberFormat="1" applyFont="1" applyFill="1" applyBorder="1" applyAlignment="1">
      <alignment horizontal="center" wrapText="1"/>
    </xf>
    <xf numFmtId="0" fontId="0" fillId="6" borderId="0" xfId="0" applyFill="1" applyAlignment="1">
      <alignment horizontal="left" vertical="top" wrapText="1"/>
    </xf>
    <xf numFmtId="0" fontId="0" fillId="2" borderId="0" xfId="0" applyFill="1" applyAlignment="1">
      <alignment horizontal="center"/>
    </xf>
    <xf numFmtId="0" fontId="0" fillId="0" borderId="0" xfId="0" applyAlignment="1">
      <alignment horizontal="left" wrapText="1"/>
    </xf>
    <xf numFmtId="164" fontId="0" fillId="0" borderId="29" xfId="0" applyNumberFormat="1" applyFont="1" applyBorder="1" applyAlignment="1">
      <alignment horizontal="center"/>
    </xf>
    <xf numFmtId="2" fontId="0" fillId="8" borderId="0" xfId="0" applyNumberFormat="1" applyFill="1" applyAlignment="1">
      <alignment horizontal="left" vertical="top" wrapText="1"/>
    </xf>
    <xf numFmtId="2" fontId="0" fillId="10" borderId="0" xfId="0" applyNumberFormat="1" applyFill="1" applyAlignment="1">
      <alignment horizontal="left" vertical="top" wrapText="1"/>
    </xf>
    <xf numFmtId="2" fontId="0" fillId="9" borderId="0" xfId="0" applyNumberFormat="1" applyFill="1" applyAlignment="1">
      <alignment horizontal="left" wrapText="1"/>
    </xf>
    <xf numFmtId="2" fontId="0" fillId="0" borderId="0" xfId="0" applyNumberFormat="1" applyFont="1" applyBorder="1" applyAlignment="1">
      <alignment horizontal="center"/>
    </xf>
    <xf numFmtId="0" fontId="4" fillId="0" borderId="10" xfId="0" quotePrefix="1" applyFont="1" applyBorder="1" applyAlignment="1">
      <alignment horizontal="center"/>
    </xf>
    <xf numFmtId="0" fontId="4" fillId="0" borderId="47" xfId="0" quotePrefix="1" applyFont="1" applyBorder="1" applyAlignment="1">
      <alignment horizontal="center"/>
    </xf>
    <xf numFmtId="16" fontId="4" fillId="0" borderId="48" xfId="0" quotePrefix="1" applyNumberFormat="1" applyFont="1" applyBorder="1" applyAlignment="1">
      <alignment horizontal="center"/>
    </xf>
    <xf numFmtId="16" fontId="4" fillId="0" borderId="49" xfId="0" quotePrefix="1" applyNumberFormat="1" applyFont="1" applyBorder="1" applyAlignment="1">
      <alignment horizontal="center"/>
    </xf>
    <xf numFmtId="0" fontId="4" fillId="0" borderId="48" xfId="0" quotePrefix="1" applyFont="1" applyBorder="1" applyAlignment="1">
      <alignment horizontal="center"/>
    </xf>
    <xf numFmtId="0" fontId="4" fillId="0" borderId="49" xfId="0" quotePrefix="1" applyFont="1" applyBorder="1" applyAlignment="1">
      <alignment horizontal="center"/>
    </xf>
    <xf numFmtId="0" fontId="0" fillId="0" borderId="40" xfId="0" applyFont="1" applyBorder="1"/>
    <xf numFmtId="0" fontId="0" fillId="0" borderId="22" xfId="0" applyFont="1" applyBorder="1"/>
    <xf numFmtId="0" fontId="15" fillId="0" borderId="21" xfId="0" applyFont="1" applyBorder="1"/>
    <xf numFmtId="0" fontId="15" fillId="0" borderId="22" xfId="0" applyFont="1" applyBorder="1"/>
    <xf numFmtId="164" fontId="38" fillId="0" borderId="22" xfId="0" applyNumberFormat="1" applyFont="1" applyBorder="1" applyAlignment="1">
      <alignment horizontal="left"/>
    </xf>
    <xf numFmtId="164" fontId="38" fillId="0" borderId="24" xfId="0" applyNumberFormat="1" applyFont="1" applyBorder="1" applyAlignment="1">
      <alignment horizontal="left"/>
    </xf>
    <xf numFmtId="0" fontId="34" fillId="0" borderId="21" xfId="0" applyFont="1" applyBorder="1"/>
    <xf numFmtId="164" fontId="35" fillId="0" borderId="22" xfId="0" applyNumberFormat="1" applyFont="1" applyBorder="1" applyAlignment="1">
      <alignment horizontal="left"/>
    </xf>
    <xf numFmtId="0" fontId="34" fillId="0" borderId="22" xfId="0" applyFont="1" applyBorder="1" applyAlignment="1">
      <alignment horizontal="left"/>
    </xf>
    <xf numFmtId="0" fontId="34" fillId="0" borderId="24" xfId="0" applyFont="1" applyBorder="1"/>
  </cellXfs>
  <cellStyles count="3">
    <cellStyle name="Normal" xfId="0" builtinId="0"/>
    <cellStyle name="Normal 2" xfId="1"/>
    <cellStyle name="Normal 3" xfId="2"/>
  </cellStyles>
  <dxfs count="0"/>
  <tableStyles count="0" defaultTableStyle="TableStyleMedium2" defaultPivotStyle="PivotStyleLight16"/>
  <colors>
    <mruColors>
      <color rgb="FF333399"/>
      <color rgb="FF6600CC"/>
      <color rgb="FF6666FF"/>
      <color rgb="FFCC00FF"/>
      <color rgb="FFFF00FF"/>
      <color rgb="FF3399FF"/>
      <color rgb="FF00FFFF"/>
      <color rgb="FF00FF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2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_rels/chart3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4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4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4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5.xml"/><Relationship Id="rId1" Type="http://schemas.microsoft.com/office/2011/relationships/chartStyle" Target="style15.xml"/></Relationships>
</file>

<file path=xl/charts/_rels/chart4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6.xml"/><Relationship Id="rId1" Type="http://schemas.microsoft.com/office/2011/relationships/chartStyle" Target="style16.xml"/></Relationships>
</file>

<file path=xl/charts/_rels/chart4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4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4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2012 - 13 Chardonnay</a:t>
            </a:r>
          </a:p>
        </c:rich>
      </c:tx>
      <c:layout/>
      <c:overlay val="0"/>
    </c:title>
    <c:autoTitleDeleted val="0"/>
    <c:plotArea>
      <c:layout/>
      <c:lineChart>
        <c:grouping val="standard"/>
        <c:varyColors val="0"/>
        <c:ser>
          <c:idx val="0"/>
          <c:order val="0"/>
          <c:tx>
            <c:v>2d Av Temp</c:v>
          </c:tx>
          <c:marker>
            <c:symbol val="none"/>
          </c:marker>
          <c:cat>
            <c:numRef>
              <c:f>'Chardonnay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'Chardonnay Predicted LTE (3)'!$Q$7:$Q$248</c:f>
              <c:numCache>
                <c:formatCode>0.0</c:formatCode>
                <c:ptCount val="242"/>
                <c:pt idx="0">
                  <c:v>17.8</c:v>
                </c:pt>
                <c:pt idx="1">
                  <c:v>16.8</c:v>
                </c:pt>
                <c:pt idx="2">
                  <c:v>15.95</c:v>
                </c:pt>
                <c:pt idx="3">
                  <c:v>17.899999999999999</c:v>
                </c:pt>
                <c:pt idx="4">
                  <c:v>17.350000000000001</c:v>
                </c:pt>
                <c:pt idx="5">
                  <c:v>15.5</c:v>
                </c:pt>
                <c:pt idx="6">
                  <c:v>15.9</c:v>
                </c:pt>
                <c:pt idx="7">
                  <c:v>17.05</c:v>
                </c:pt>
                <c:pt idx="8">
                  <c:v>20.05</c:v>
                </c:pt>
                <c:pt idx="9">
                  <c:v>18.75</c:v>
                </c:pt>
                <c:pt idx="10">
                  <c:v>13.600000000000001</c:v>
                </c:pt>
                <c:pt idx="11">
                  <c:v>11.350000000000001</c:v>
                </c:pt>
                <c:pt idx="12">
                  <c:v>12.4</c:v>
                </c:pt>
                <c:pt idx="13">
                  <c:v>14.7</c:v>
                </c:pt>
                <c:pt idx="14">
                  <c:v>15.6</c:v>
                </c:pt>
                <c:pt idx="15">
                  <c:v>16.549999999999997</c:v>
                </c:pt>
                <c:pt idx="16">
                  <c:v>16.7</c:v>
                </c:pt>
                <c:pt idx="17">
                  <c:v>15.05</c:v>
                </c:pt>
                <c:pt idx="18">
                  <c:v>15.350000000000001</c:v>
                </c:pt>
                <c:pt idx="19">
                  <c:v>17</c:v>
                </c:pt>
                <c:pt idx="20">
                  <c:v>16.600000000000001</c:v>
                </c:pt>
                <c:pt idx="21">
                  <c:v>15.950000000000001</c:v>
                </c:pt>
                <c:pt idx="22">
                  <c:v>16.05</c:v>
                </c:pt>
                <c:pt idx="23">
                  <c:v>16</c:v>
                </c:pt>
                <c:pt idx="24">
                  <c:v>17.399999999999999</c:v>
                </c:pt>
                <c:pt idx="25">
                  <c:v>16.600000000000001</c:v>
                </c:pt>
                <c:pt idx="26">
                  <c:v>14</c:v>
                </c:pt>
                <c:pt idx="27">
                  <c:v>13.95</c:v>
                </c:pt>
                <c:pt idx="28">
                  <c:v>15.65</c:v>
                </c:pt>
                <c:pt idx="29">
                  <c:v>15.4</c:v>
                </c:pt>
                <c:pt idx="30">
                  <c:v>14.15</c:v>
                </c:pt>
                <c:pt idx="31">
                  <c:v>13.5</c:v>
                </c:pt>
                <c:pt idx="32">
                  <c:v>10.45</c:v>
                </c:pt>
                <c:pt idx="33">
                  <c:v>8.0500000000000007</c:v>
                </c:pt>
                <c:pt idx="34">
                  <c:v>7.6</c:v>
                </c:pt>
                <c:pt idx="35">
                  <c:v>8</c:v>
                </c:pt>
                <c:pt idx="36">
                  <c:v>8.4</c:v>
                </c:pt>
                <c:pt idx="37">
                  <c:v>9.0500000000000007</c:v>
                </c:pt>
                <c:pt idx="38">
                  <c:v>10.25</c:v>
                </c:pt>
                <c:pt idx="39">
                  <c:v>10.199999999999999</c:v>
                </c:pt>
                <c:pt idx="40">
                  <c:v>9.5</c:v>
                </c:pt>
                <c:pt idx="41">
                  <c:v>10.9</c:v>
                </c:pt>
                <c:pt idx="42">
                  <c:v>12.65</c:v>
                </c:pt>
                <c:pt idx="43">
                  <c:v>13.55</c:v>
                </c:pt>
                <c:pt idx="44">
                  <c:v>14.4</c:v>
                </c:pt>
                <c:pt idx="45">
                  <c:v>13.65</c:v>
                </c:pt>
                <c:pt idx="46">
                  <c:v>9.75</c:v>
                </c:pt>
                <c:pt idx="47">
                  <c:v>9.6999999999999993</c:v>
                </c:pt>
                <c:pt idx="48">
                  <c:v>12.649999999999999</c:v>
                </c:pt>
                <c:pt idx="49">
                  <c:v>10.050000000000001</c:v>
                </c:pt>
                <c:pt idx="50">
                  <c:v>5.0999999999999996</c:v>
                </c:pt>
                <c:pt idx="51">
                  <c:v>3.5</c:v>
                </c:pt>
                <c:pt idx="52">
                  <c:v>4.3</c:v>
                </c:pt>
                <c:pt idx="53">
                  <c:v>4.3</c:v>
                </c:pt>
                <c:pt idx="54">
                  <c:v>4.75</c:v>
                </c:pt>
                <c:pt idx="55">
                  <c:v>4.6500000000000004</c:v>
                </c:pt>
                <c:pt idx="56">
                  <c:v>4.75</c:v>
                </c:pt>
                <c:pt idx="57">
                  <c:v>7.4</c:v>
                </c:pt>
                <c:pt idx="58">
                  <c:v>9.6000000000000014</c:v>
                </c:pt>
                <c:pt idx="59">
                  <c:v>10.25</c:v>
                </c:pt>
                <c:pt idx="60">
                  <c:v>10.1</c:v>
                </c:pt>
                <c:pt idx="61">
                  <c:v>8.8000000000000007</c:v>
                </c:pt>
                <c:pt idx="62">
                  <c:v>7.75</c:v>
                </c:pt>
                <c:pt idx="63">
                  <c:v>9.65</c:v>
                </c:pt>
                <c:pt idx="64">
                  <c:v>11.7</c:v>
                </c:pt>
                <c:pt idx="65">
                  <c:v>11.35</c:v>
                </c:pt>
                <c:pt idx="66">
                  <c:v>8.8999999999999986</c:v>
                </c:pt>
                <c:pt idx="67">
                  <c:v>6.55</c:v>
                </c:pt>
                <c:pt idx="68">
                  <c:v>4.75</c:v>
                </c:pt>
                <c:pt idx="69">
                  <c:v>2.4500000000000002</c:v>
                </c:pt>
                <c:pt idx="70">
                  <c:v>0.6</c:v>
                </c:pt>
                <c:pt idx="71">
                  <c:v>-2.2000000000000002</c:v>
                </c:pt>
                <c:pt idx="72">
                  <c:v>-0.85000000000000009</c:v>
                </c:pt>
                <c:pt idx="73">
                  <c:v>3.3</c:v>
                </c:pt>
                <c:pt idx="74">
                  <c:v>5.25</c:v>
                </c:pt>
                <c:pt idx="75">
                  <c:v>5.3000000000000007</c:v>
                </c:pt>
                <c:pt idx="76">
                  <c:v>4.95</c:v>
                </c:pt>
                <c:pt idx="77">
                  <c:v>6</c:v>
                </c:pt>
                <c:pt idx="78">
                  <c:v>6.5</c:v>
                </c:pt>
                <c:pt idx="79">
                  <c:v>7.25</c:v>
                </c:pt>
                <c:pt idx="80">
                  <c:v>9.1000000000000014</c:v>
                </c:pt>
                <c:pt idx="81">
                  <c:v>7.95</c:v>
                </c:pt>
                <c:pt idx="82">
                  <c:v>3.75</c:v>
                </c:pt>
                <c:pt idx="83">
                  <c:v>3.55</c:v>
                </c:pt>
                <c:pt idx="84">
                  <c:v>4.1999999999999993</c:v>
                </c:pt>
                <c:pt idx="85">
                  <c:v>1.45</c:v>
                </c:pt>
                <c:pt idx="86">
                  <c:v>-0.89999999999999991</c:v>
                </c:pt>
                <c:pt idx="87">
                  <c:v>-1.85</c:v>
                </c:pt>
                <c:pt idx="88">
                  <c:v>-0.30000000000000004</c:v>
                </c:pt>
                <c:pt idx="89">
                  <c:v>3.1</c:v>
                </c:pt>
                <c:pt idx="90">
                  <c:v>5.5</c:v>
                </c:pt>
                <c:pt idx="91">
                  <c:v>7.6</c:v>
                </c:pt>
                <c:pt idx="92">
                  <c:v>7.6999999999999993</c:v>
                </c:pt>
                <c:pt idx="93">
                  <c:v>6.7</c:v>
                </c:pt>
                <c:pt idx="94">
                  <c:v>7.25</c:v>
                </c:pt>
                <c:pt idx="95">
                  <c:v>6.85</c:v>
                </c:pt>
                <c:pt idx="96">
                  <c:v>5.25</c:v>
                </c:pt>
                <c:pt idx="97">
                  <c:v>2.6999999999999997</c:v>
                </c:pt>
                <c:pt idx="98">
                  <c:v>-1.2999999999999998</c:v>
                </c:pt>
                <c:pt idx="99">
                  <c:v>-2.95</c:v>
                </c:pt>
                <c:pt idx="100">
                  <c:v>-1.75</c:v>
                </c:pt>
                <c:pt idx="101">
                  <c:v>-0.95</c:v>
                </c:pt>
                <c:pt idx="102">
                  <c:v>-0.1</c:v>
                </c:pt>
                <c:pt idx="103">
                  <c:v>-1.0499999999999998</c:v>
                </c:pt>
                <c:pt idx="104">
                  <c:v>-2.2000000000000002</c:v>
                </c:pt>
                <c:pt idx="105">
                  <c:v>-1.35</c:v>
                </c:pt>
                <c:pt idx="106">
                  <c:v>-9.9999999999999978E-2</c:v>
                </c:pt>
                <c:pt idx="107">
                  <c:v>0.8</c:v>
                </c:pt>
                <c:pt idx="108">
                  <c:v>-0.79999999999999993</c:v>
                </c:pt>
                <c:pt idx="109">
                  <c:v>-1.9</c:v>
                </c:pt>
                <c:pt idx="110">
                  <c:v>1.2</c:v>
                </c:pt>
                <c:pt idx="111">
                  <c:v>1.5</c:v>
                </c:pt>
                <c:pt idx="112">
                  <c:v>0</c:v>
                </c:pt>
                <c:pt idx="113">
                  <c:v>1.4</c:v>
                </c:pt>
                <c:pt idx="114">
                  <c:v>2.1</c:v>
                </c:pt>
                <c:pt idx="115">
                  <c:v>0.85</c:v>
                </c:pt>
                <c:pt idx="116">
                  <c:v>-0.05</c:v>
                </c:pt>
                <c:pt idx="117">
                  <c:v>0.7</c:v>
                </c:pt>
                <c:pt idx="118">
                  <c:v>0.89999999999999991</c:v>
                </c:pt>
                <c:pt idx="119">
                  <c:v>-0.3</c:v>
                </c:pt>
                <c:pt idx="120">
                  <c:v>-2.4</c:v>
                </c:pt>
                <c:pt idx="121">
                  <c:v>-4.5999999999999996</c:v>
                </c:pt>
                <c:pt idx="122">
                  <c:v>-5.5</c:v>
                </c:pt>
                <c:pt idx="123">
                  <c:v>-4.8</c:v>
                </c:pt>
                <c:pt idx="124">
                  <c:v>-3.3</c:v>
                </c:pt>
                <c:pt idx="125">
                  <c:v>-3.3499999999999996</c:v>
                </c:pt>
                <c:pt idx="126">
                  <c:v>-4</c:v>
                </c:pt>
                <c:pt idx="127">
                  <c:v>-2.1</c:v>
                </c:pt>
                <c:pt idx="128">
                  <c:v>-0.25</c:v>
                </c:pt>
                <c:pt idx="129">
                  <c:v>0.4</c:v>
                </c:pt>
                <c:pt idx="130">
                  <c:v>1.6</c:v>
                </c:pt>
                <c:pt idx="131">
                  <c:v>1.05</c:v>
                </c:pt>
                <c:pt idx="132">
                  <c:v>-2.5499999999999998</c:v>
                </c:pt>
                <c:pt idx="133">
                  <c:v>-6.25</c:v>
                </c:pt>
                <c:pt idx="134">
                  <c:v>-7.05</c:v>
                </c:pt>
                <c:pt idx="135">
                  <c:v>-5.35</c:v>
                </c:pt>
                <c:pt idx="136">
                  <c:v>-6</c:v>
                </c:pt>
                <c:pt idx="137">
                  <c:v>-6.2</c:v>
                </c:pt>
                <c:pt idx="138">
                  <c:v>-3.85</c:v>
                </c:pt>
                <c:pt idx="139">
                  <c:v>-2.5</c:v>
                </c:pt>
                <c:pt idx="140">
                  <c:v>-3.25</c:v>
                </c:pt>
                <c:pt idx="141">
                  <c:v>-4.3</c:v>
                </c:pt>
                <c:pt idx="142">
                  <c:v>-4.3</c:v>
                </c:pt>
                <c:pt idx="143">
                  <c:v>-5.95</c:v>
                </c:pt>
                <c:pt idx="144">
                  <c:v>-5.2</c:v>
                </c:pt>
                <c:pt idx="145">
                  <c:v>-1.8</c:v>
                </c:pt>
                <c:pt idx="146">
                  <c:v>0.25</c:v>
                </c:pt>
                <c:pt idx="147">
                  <c:v>0.95</c:v>
                </c:pt>
                <c:pt idx="148">
                  <c:v>0.75</c:v>
                </c:pt>
                <c:pt idx="149">
                  <c:v>-1.05</c:v>
                </c:pt>
                <c:pt idx="150">
                  <c:v>-0.9</c:v>
                </c:pt>
                <c:pt idx="151">
                  <c:v>0.5</c:v>
                </c:pt>
                <c:pt idx="152">
                  <c:v>0.55000000000000004</c:v>
                </c:pt>
                <c:pt idx="153">
                  <c:v>0.85000000000000009</c:v>
                </c:pt>
                <c:pt idx="154">
                  <c:v>-0.65</c:v>
                </c:pt>
                <c:pt idx="155">
                  <c:v>-0.95000000000000007</c:v>
                </c:pt>
                <c:pt idx="156">
                  <c:v>0.65</c:v>
                </c:pt>
                <c:pt idx="157">
                  <c:v>2.5</c:v>
                </c:pt>
                <c:pt idx="158">
                  <c:v>3.7</c:v>
                </c:pt>
                <c:pt idx="159">
                  <c:v>2.2999999999999998</c:v>
                </c:pt>
                <c:pt idx="160">
                  <c:v>0.5</c:v>
                </c:pt>
                <c:pt idx="161">
                  <c:v>0.5</c:v>
                </c:pt>
                <c:pt idx="162">
                  <c:v>0.60000000000000009</c:v>
                </c:pt>
                <c:pt idx="163">
                  <c:v>-0.54999999999999993</c:v>
                </c:pt>
                <c:pt idx="164">
                  <c:v>0.35</c:v>
                </c:pt>
                <c:pt idx="165">
                  <c:v>3</c:v>
                </c:pt>
                <c:pt idx="166">
                  <c:v>2.9499999999999997</c:v>
                </c:pt>
                <c:pt idx="167">
                  <c:v>1.9500000000000002</c:v>
                </c:pt>
                <c:pt idx="168">
                  <c:v>3.3499999999999996</c:v>
                </c:pt>
                <c:pt idx="169">
                  <c:v>3.25</c:v>
                </c:pt>
                <c:pt idx="170">
                  <c:v>-5.0000000000000044E-2</c:v>
                </c:pt>
                <c:pt idx="171">
                  <c:v>0.25</c:v>
                </c:pt>
                <c:pt idx="172">
                  <c:v>0.85</c:v>
                </c:pt>
                <c:pt idx="173">
                  <c:v>0.4</c:v>
                </c:pt>
                <c:pt idx="174">
                  <c:v>2.4000000000000004</c:v>
                </c:pt>
                <c:pt idx="175">
                  <c:v>3.65</c:v>
                </c:pt>
                <c:pt idx="176">
                  <c:v>2.4499999999999997</c:v>
                </c:pt>
                <c:pt idx="177">
                  <c:v>2.2999999999999998</c:v>
                </c:pt>
                <c:pt idx="178">
                  <c:v>3.75</c:v>
                </c:pt>
                <c:pt idx="179">
                  <c:v>4.6500000000000004</c:v>
                </c:pt>
                <c:pt idx="180">
                  <c:v>4.0999999999999996</c:v>
                </c:pt>
                <c:pt idx="182">
                  <c:v>5.7</c:v>
                </c:pt>
                <c:pt idx="183">
                  <c:v>8.8000000000000007</c:v>
                </c:pt>
                <c:pt idx="184">
                  <c:v>6.7</c:v>
                </c:pt>
                <c:pt idx="185">
                  <c:v>3.8</c:v>
                </c:pt>
                <c:pt idx="186">
                  <c:v>2.5499999999999998</c:v>
                </c:pt>
                <c:pt idx="187">
                  <c:v>2.2999999999999998</c:v>
                </c:pt>
                <c:pt idx="188">
                  <c:v>2.9</c:v>
                </c:pt>
                <c:pt idx="189">
                  <c:v>4</c:v>
                </c:pt>
                <c:pt idx="190">
                  <c:v>4.1500000000000004</c:v>
                </c:pt>
                <c:pt idx="191">
                  <c:v>4.55</c:v>
                </c:pt>
                <c:pt idx="192">
                  <c:v>4.8</c:v>
                </c:pt>
                <c:pt idx="193">
                  <c:v>5.9499999999999993</c:v>
                </c:pt>
                <c:pt idx="194">
                  <c:v>8.5</c:v>
                </c:pt>
                <c:pt idx="195">
                  <c:v>10.35</c:v>
                </c:pt>
                <c:pt idx="196">
                  <c:v>11.25</c:v>
                </c:pt>
                <c:pt idx="197">
                  <c:v>8.9499999999999993</c:v>
                </c:pt>
                <c:pt idx="198">
                  <c:v>6.45</c:v>
                </c:pt>
                <c:pt idx="199">
                  <c:v>3.65</c:v>
                </c:pt>
                <c:pt idx="200">
                  <c:v>1.3</c:v>
                </c:pt>
                <c:pt idx="201">
                  <c:v>4.45</c:v>
                </c:pt>
                <c:pt idx="202">
                  <c:v>5.25</c:v>
                </c:pt>
                <c:pt idx="203">
                  <c:v>1.9</c:v>
                </c:pt>
                <c:pt idx="204">
                  <c:v>0.85000000000000009</c:v>
                </c:pt>
                <c:pt idx="205">
                  <c:v>1.7000000000000002</c:v>
                </c:pt>
                <c:pt idx="206">
                  <c:v>2.7</c:v>
                </c:pt>
                <c:pt idx="207">
                  <c:v>3.0999999999999996</c:v>
                </c:pt>
                <c:pt idx="208">
                  <c:v>4.5</c:v>
                </c:pt>
                <c:pt idx="209">
                  <c:v>7.1</c:v>
                </c:pt>
                <c:pt idx="210">
                  <c:v>8.4499999999999993</c:v>
                </c:pt>
                <c:pt idx="211">
                  <c:v>7.95</c:v>
                </c:pt>
                <c:pt idx="212">
                  <c:v>8.1499999999999986</c:v>
                </c:pt>
                <c:pt idx="213">
                  <c:v>9.5</c:v>
                </c:pt>
                <c:pt idx="214">
                  <c:v>10.350000000000001</c:v>
                </c:pt>
                <c:pt idx="215">
                  <c:v>10.3</c:v>
                </c:pt>
                <c:pt idx="216">
                  <c:v>9.3999999999999986</c:v>
                </c:pt>
                <c:pt idx="217">
                  <c:v>10.5</c:v>
                </c:pt>
                <c:pt idx="218">
                  <c:v>10.7</c:v>
                </c:pt>
                <c:pt idx="219">
                  <c:v>7.05</c:v>
                </c:pt>
                <c:pt idx="220">
                  <c:v>6.35</c:v>
                </c:pt>
                <c:pt idx="221">
                  <c:v>6.6999999999999993</c:v>
                </c:pt>
                <c:pt idx="222">
                  <c:v>7.75</c:v>
                </c:pt>
                <c:pt idx="223">
                  <c:v>8.6</c:v>
                </c:pt>
                <c:pt idx="224">
                  <c:v>6.05</c:v>
                </c:pt>
                <c:pt idx="225">
                  <c:v>5.65</c:v>
                </c:pt>
                <c:pt idx="226">
                  <c:v>5.45</c:v>
                </c:pt>
                <c:pt idx="227">
                  <c:v>4.45</c:v>
                </c:pt>
                <c:pt idx="228">
                  <c:v>5.6</c:v>
                </c:pt>
                <c:pt idx="229">
                  <c:v>6.15</c:v>
                </c:pt>
                <c:pt idx="230">
                  <c:v>6.8</c:v>
                </c:pt>
                <c:pt idx="231">
                  <c:v>10.45</c:v>
                </c:pt>
                <c:pt idx="232">
                  <c:v>11.45</c:v>
                </c:pt>
                <c:pt idx="233">
                  <c:v>8.5500000000000007</c:v>
                </c:pt>
                <c:pt idx="234">
                  <c:v>6.4</c:v>
                </c:pt>
                <c:pt idx="235">
                  <c:v>6.8</c:v>
                </c:pt>
                <c:pt idx="236">
                  <c:v>8.5</c:v>
                </c:pt>
                <c:pt idx="237">
                  <c:v>10.5</c:v>
                </c:pt>
                <c:pt idx="238">
                  <c:v>13.5</c:v>
                </c:pt>
                <c:pt idx="239">
                  <c:v>13.95</c:v>
                </c:pt>
                <c:pt idx="240">
                  <c:v>11.35</c:v>
                </c:pt>
                <c:pt idx="241">
                  <c:v>8.1999999999999993</c:v>
                </c:pt>
              </c:numCache>
            </c:numRef>
          </c:val>
          <c:smooth val="0"/>
          <c:extLst>
            <c:ext xmlns:c16="http://schemas.microsoft.com/office/drawing/2014/chart" uri="{C3380CC4-5D6E-409C-BE32-E72D297353CC}">
              <c16:uniqueId val="{00000000-5625-446A-87FB-18D965B6E34A}"/>
            </c:ext>
          </c:extLst>
        </c:ser>
        <c:ser>
          <c:idx val="1"/>
          <c:order val="1"/>
          <c:tx>
            <c:v>LTE50</c:v>
          </c:tx>
          <c:val>
            <c:numRef>
              <c:f>'Chardonnay Predicted LTE (3)'!$S$7:$S$249</c:f>
              <c:numCache>
                <c:formatCode>0.00</c:formatCode>
                <c:ptCount val="243"/>
                <c:pt idx="61">
                  <c:v>-17.443472222222219</c:v>
                </c:pt>
                <c:pt idx="74">
                  <c:v>-20.484721911421925</c:v>
                </c:pt>
                <c:pt idx="88">
                  <c:v>-22.29504444444445</c:v>
                </c:pt>
                <c:pt idx="102">
                  <c:v>-22.646022222222221</c:v>
                </c:pt>
                <c:pt idx="117">
                  <c:v>-23.223433333333325</c:v>
                </c:pt>
                <c:pt idx="130">
                  <c:v>-23.554366666666667</c:v>
                </c:pt>
                <c:pt idx="144">
                  <c:v>-24.72282222222222</c:v>
                </c:pt>
                <c:pt idx="159">
                  <c:v>-23.612388888888884</c:v>
                </c:pt>
                <c:pt idx="173">
                  <c:v>-22.636922222222218</c:v>
                </c:pt>
                <c:pt idx="188">
                  <c:v>-19.885311111111108</c:v>
                </c:pt>
                <c:pt idx="202">
                  <c:v>-16.097622222222221</c:v>
                </c:pt>
                <c:pt idx="215">
                  <c:v>-9.9206111111111142</c:v>
                </c:pt>
              </c:numCache>
            </c:numRef>
          </c:val>
          <c:smooth val="0"/>
          <c:extLst>
            <c:ext xmlns:c16="http://schemas.microsoft.com/office/drawing/2014/chart" uri="{C3380CC4-5D6E-409C-BE32-E72D297353CC}">
              <c16:uniqueId val="{00000001-5625-446A-87FB-18D965B6E34A}"/>
            </c:ext>
          </c:extLst>
        </c:ser>
        <c:dLbls>
          <c:showLegendKey val="0"/>
          <c:showVal val="0"/>
          <c:showCatName val="0"/>
          <c:showSerName val="0"/>
          <c:showPercent val="0"/>
          <c:showBubbleSize val="0"/>
        </c:dLbls>
        <c:smooth val="0"/>
        <c:axId val="163803136"/>
        <c:axId val="163804672"/>
      </c:lineChart>
      <c:dateAx>
        <c:axId val="163803136"/>
        <c:scaling>
          <c:orientation val="minMax"/>
        </c:scaling>
        <c:delete val="0"/>
        <c:axPos val="b"/>
        <c:numFmt formatCode="d\-mmm" sourceLinked="1"/>
        <c:majorTickMark val="out"/>
        <c:minorTickMark val="none"/>
        <c:tickLblPos val="nextTo"/>
        <c:crossAx val="163804672"/>
        <c:crossesAt val="-30"/>
        <c:auto val="1"/>
        <c:lblOffset val="100"/>
        <c:baseTimeUnit val="days"/>
      </c:dateAx>
      <c:valAx>
        <c:axId val="163804672"/>
        <c:scaling>
          <c:orientation val="minMax"/>
        </c:scaling>
        <c:delete val="0"/>
        <c:axPos val="l"/>
        <c:majorGridlines/>
        <c:numFmt formatCode="0.0" sourceLinked="1"/>
        <c:majorTickMark val="out"/>
        <c:minorTickMark val="none"/>
        <c:tickLblPos val="nextTo"/>
        <c:crossAx val="1638031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poly"/>
            <c:order val="2"/>
            <c:dispRSqr val="1"/>
            <c:dispEq val="1"/>
            <c:trendlineLbl>
              <c:layout>
                <c:manualLayout>
                  <c:x val="-2.8604033191503234E-2"/>
                  <c:y val="1.4755521413481852E-2"/>
                </c:manualLayout>
              </c:layout>
              <c:numFmt formatCode="General" sourceLinked="0"/>
            </c:trendlineLbl>
          </c:trendline>
          <c:xVal>
            <c:numRef>
              <c:f>'Chardonnay Predicted LTE (3)'!$BY$159:$BY$216</c:f>
              <c:numCache>
                <c:formatCode>0.0</c:formatCode>
                <c:ptCount val="58"/>
                <c:pt idx="0">
                  <c:v>0.13542500000000002</c:v>
                </c:pt>
                <c:pt idx="1">
                  <c:v>0.20772499999999994</c:v>
                </c:pt>
                <c:pt idx="2">
                  <c:v>0.28172499999999989</c:v>
                </c:pt>
                <c:pt idx="3">
                  <c:v>0.35742499999999999</c:v>
                </c:pt>
                <c:pt idx="4">
                  <c:v>0.43482500000000002</c:v>
                </c:pt>
                <c:pt idx="5">
                  <c:v>0.51392499999999997</c:v>
                </c:pt>
                <c:pt idx="6">
                  <c:v>0.59472499999999995</c:v>
                </c:pt>
                <c:pt idx="7">
                  <c:v>0.67722499999999997</c:v>
                </c:pt>
                <c:pt idx="8">
                  <c:v>0.76142500000000002</c:v>
                </c:pt>
                <c:pt idx="9">
                  <c:v>0.84732499999999988</c:v>
                </c:pt>
                <c:pt idx="10">
                  <c:v>0.93492499999999978</c:v>
                </c:pt>
                <c:pt idx="11">
                  <c:v>1.0242249999999999</c:v>
                </c:pt>
                <c:pt idx="12">
                  <c:v>1.1152249999999999</c:v>
                </c:pt>
                <c:pt idx="13">
                  <c:v>1.2079249999999999</c:v>
                </c:pt>
                <c:pt idx="14">
                  <c:v>1.3023249999999997</c:v>
                </c:pt>
                <c:pt idx="15">
                  <c:v>1.398425</c:v>
                </c:pt>
                <c:pt idx="16">
                  <c:v>1.4962249999999999</c:v>
                </c:pt>
                <c:pt idx="17">
                  <c:v>1.5957249999999998</c:v>
                </c:pt>
                <c:pt idx="18">
                  <c:v>1.6969249999999998</c:v>
                </c:pt>
                <c:pt idx="19">
                  <c:v>1.7998249999999998</c:v>
                </c:pt>
                <c:pt idx="20">
                  <c:v>1.9044249999999998</c:v>
                </c:pt>
                <c:pt idx="21">
                  <c:v>2.0107250000000003</c:v>
                </c:pt>
                <c:pt idx="22">
                  <c:v>2.1187250000000004</c:v>
                </c:pt>
                <c:pt idx="23">
                  <c:v>2.2284250000000001</c:v>
                </c:pt>
                <c:pt idx="24">
                  <c:v>2.3398250000000003</c:v>
                </c:pt>
                <c:pt idx="25">
                  <c:v>2.452925</c:v>
                </c:pt>
                <c:pt idx="26">
                  <c:v>2.5677249999999998</c:v>
                </c:pt>
                <c:pt idx="27">
                  <c:v>2.6842249999999996</c:v>
                </c:pt>
                <c:pt idx="28">
                  <c:v>2.7714499999999997</c:v>
                </c:pt>
                <c:pt idx="29">
                  <c:v>2.830975</c:v>
                </c:pt>
                <c:pt idx="30">
                  <c:v>2.9223250000000003</c:v>
                </c:pt>
                <c:pt idx="31">
                  <c:v>3.0439250000000002</c:v>
                </c:pt>
                <c:pt idx="32">
                  <c:v>3.1672250000000002</c:v>
                </c:pt>
                <c:pt idx="33">
                  <c:v>3.2922249999999997</c:v>
                </c:pt>
                <c:pt idx="34">
                  <c:v>3.4189249999999998</c:v>
                </c:pt>
                <c:pt idx="35">
                  <c:v>3.5473249999999998</c:v>
                </c:pt>
                <c:pt idx="36">
                  <c:v>3.6774249999999999</c:v>
                </c:pt>
                <c:pt idx="37">
                  <c:v>3.8092249999999996</c:v>
                </c:pt>
                <c:pt idx="38">
                  <c:v>3.9427250000000003</c:v>
                </c:pt>
                <c:pt idx="39">
                  <c:v>4.0779249999999996</c:v>
                </c:pt>
                <c:pt idx="40">
                  <c:v>4.2148249999999994</c:v>
                </c:pt>
                <c:pt idx="41">
                  <c:v>4.3534249999999997</c:v>
                </c:pt>
                <c:pt idx="42">
                  <c:v>4.4937249999999995</c:v>
                </c:pt>
                <c:pt idx="43">
                  <c:v>4.6357249999999999</c:v>
                </c:pt>
                <c:pt idx="44">
                  <c:v>4.8007249999999999</c:v>
                </c:pt>
                <c:pt idx="45">
                  <c:v>4.9625500000000002</c:v>
                </c:pt>
                <c:pt idx="46">
                  <c:v>5.0997500000000002</c:v>
                </c:pt>
                <c:pt idx="47">
                  <c:v>5.2383500000000005</c:v>
                </c:pt>
                <c:pt idx="48">
                  <c:v>5.3783500000000002</c:v>
                </c:pt>
                <c:pt idx="49">
                  <c:v>5.5197500000000002</c:v>
                </c:pt>
                <c:pt idx="50">
                  <c:v>5.6625500000000004</c:v>
                </c:pt>
                <c:pt idx="51">
                  <c:v>5.8067500000000001</c:v>
                </c:pt>
                <c:pt idx="52">
                  <c:v>5.95235</c:v>
                </c:pt>
                <c:pt idx="53">
                  <c:v>6.0993500000000003</c:v>
                </c:pt>
                <c:pt idx="54">
                  <c:v>6.2477500000000008</c:v>
                </c:pt>
                <c:pt idx="55">
                  <c:v>6.3975500000000007</c:v>
                </c:pt>
                <c:pt idx="56">
                  <c:v>6.5487500000000001</c:v>
                </c:pt>
                <c:pt idx="57">
                  <c:v>6.7013499999999997</c:v>
                </c:pt>
              </c:numCache>
            </c:numRef>
          </c:xVal>
          <c:yVal>
            <c:numRef>
              <c:f>'Chardonnay Predicted LTE (3)'!$BZ$159:$BZ$216</c:f>
              <c:numCache>
                <c:formatCode>General</c:formatCode>
                <c:ptCount val="58"/>
                <c:pt idx="0">
                  <c:v>-23.4</c:v>
                </c:pt>
                <c:pt idx="14">
                  <c:v>-22.7</c:v>
                </c:pt>
                <c:pt idx="29">
                  <c:v>-21.6</c:v>
                </c:pt>
                <c:pt idx="43">
                  <c:v>-18.100000000000001</c:v>
                </c:pt>
                <c:pt idx="56">
                  <c:v>-13.2</c:v>
                </c:pt>
              </c:numCache>
            </c:numRef>
          </c:yVal>
          <c:smooth val="0"/>
          <c:extLst>
            <c:ext xmlns:c16="http://schemas.microsoft.com/office/drawing/2014/chart" uri="{C3380CC4-5D6E-409C-BE32-E72D297353CC}">
              <c16:uniqueId val="{00000000-638A-4D0D-BFC8-B28760B34B79}"/>
            </c:ext>
          </c:extLst>
        </c:ser>
        <c:dLbls>
          <c:showLegendKey val="0"/>
          <c:showVal val="0"/>
          <c:showCatName val="0"/>
          <c:showSerName val="0"/>
          <c:showPercent val="0"/>
          <c:showBubbleSize val="0"/>
        </c:dLbls>
        <c:axId val="186389248"/>
        <c:axId val="186390784"/>
      </c:scatterChart>
      <c:valAx>
        <c:axId val="186389248"/>
        <c:scaling>
          <c:orientation val="minMax"/>
        </c:scaling>
        <c:delete val="0"/>
        <c:axPos val="b"/>
        <c:numFmt formatCode="0.0" sourceLinked="1"/>
        <c:majorTickMark val="out"/>
        <c:minorTickMark val="none"/>
        <c:tickLblPos val="nextTo"/>
        <c:crossAx val="186390784"/>
        <c:crossesAt val="-25"/>
        <c:crossBetween val="midCat"/>
      </c:valAx>
      <c:valAx>
        <c:axId val="186390784"/>
        <c:scaling>
          <c:orientation val="minMax"/>
        </c:scaling>
        <c:delete val="0"/>
        <c:axPos val="l"/>
        <c:majorGridlines/>
        <c:numFmt formatCode="General" sourceLinked="1"/>
        <c:majorTickMark val="out"/>
        <c:minorTickMark val="none"/>
        <c:tickLblPos val="nextTo"/>
        <c:crossAx val="186389248"/>
        <c:crossesAt val="-2"/>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2012-2013 Chardonnay</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'Chardonnay Predicted LTE (3)'!$CP$50:$CP$222</c:f>
              <c:numCache>
                <c:formatCode>0.00</c:formatCode>
                <c:ptCount val="173"/>
                <c:pt idx="17">
                  <c:v>-17.443472222222219</c:v>
                </c:pt>
                <c:pt idx="30">
                  <c:v>-20.484721911421925</c:v>
                </c:pt>
                <c:pt idx="44">
                  <c:v>-22.29504444444445</c:v>
                </c:pt>
                <c:pt idx="58">
                  <c:v>-22.646022222222221</c:v>
                </c:pt>
                <c:pt idx="73">
                  <c:v>-23.223433333333325</c:v>
                </c:pt>
                <c:pt idx="86">
                  <c:v>-23.554366666666667</c:v>
                </c:pt>
                <c:pt idx="100">
                  <c:v>-24.72282222222222</c:v>
                </c:pt>
                <c:pt idx="115">
                  <c:v>-23.612388888888884</c:v>
                </c:pt>
                <c:pt idx="129">
                  <c:v>-22.636922222222218</c:v>
                </c:pt>
                <c:pt idx="144">
                  <c:v>-19.885311111111108</c:v>
                </c:pt>
                <c:pt idx="158">
                  <c:v>-16.097622222222221</c:v>
                </c:pt>
                <c:pt idx="171">
                  <c:v>-9.9206111111111142</c:v>
                </c:pt>
              </c:numCache>
            </c:numRef>
          </c:xVal>
          <c:yVal>
            <c:numRef>
              <c:f>'Chardonnay Predicted LTE (3)'!$CO$50:$CO$223</c:f>
              <c:numCache>
                <c:formatCode>0.00</c:formatCode>
                <c:ptCount val="174"/>
                <c:pt idx="0">
                  <c:v>-8.9478019999999994</c:v>
                </c:pt>
                <c:pt idx="1">
                  <c:v>-9.3478019999999997</c:v>
                </c:pt>
                <c:pt idx="2">
                  <c:v>-9.8407675048038037</c:v>
                </c:pt>
                <c:pt idx="3">
                  <c:v>-10.322088625088</c:v>
                </c:pt>
                <c:pt idx="4">
                  <c:v>-10.729582317377501</c:v>
                </c:pt>
                <c:pt idx="5">
                  <c:v>-11.173998330925004</c:v>
                </c:pt>
                <c:pt idx="6">
                  <c:v>-11.675982487038</c:v>
                </c:pt>
                <c:pt idx="7">
                  <c:v>-12.210021278490002</c:v>
                </c:pt>
                <c:pt idx="8">
                  <c:v>-12.687261651099004</c:v>
                </c:pt>
                <c:pt idx="9">
                  <c:v>-13.152359449946001</c:v>
                </c:pt>
                <c:pt idx="10">
                  <c:v>-13.605466488891002</c:v>
                </c:pt>
                <c:pt idx="11">
                  <c:v>-14.046733783194002</c:v>
                </c:pt>
                <c:pt idx="12">
                  <c:v>-14.437259025304003</c:v>
                </c:pt>
                <c:pt idx="13">
                  <c:v>-14.809692573732203</c:v>
                </c:pt>
                <c:pt idx="14">
                  <c:v>-15.142403073135203</c:v>
                </c:pt>
                <c:pt idx="15">
                  <c:v>-15.447941365757705</c:v>
                </c:pt>
                <c:pt idx="16">
                  <c:v>-15.744904976343204</c:v>
                </c:pt>
                <c:pt idx="17">
                  <c:v>-16.050377597052201</c:v>
                </c:pt>
                <c:pt idx="18">
                  <c:v>-16.363489329192703</c:v>
                </c:pt>
                <c:pt idx="19">
                  <c:v>-16.635404371327201</c:v>
                </c:pt>
                <c:pt idx="20">
                  <c:v>-16.883676015127204</c:v>
                </c:pt>
                <c:pt idx="21">
                  <c:v>-17.124403284351203</c:v>
                </c:pt>
                <c:pt idx="22">
                  <c:v>-17.372270015424704</c:v>
                </c:pt>
                <c:pt idx="23">
                  <c:v>-17.640583575020202</c:v>
                </c:pt>
                <c:pt idx="24">
                  <c:v>-17.913974156490205</c:v>
                </c:pt>
                <c:pt idx="25">
                  <c:v>-18.178447116140205</c:v>
                </c:pt>
                <c:pt idx="26">
                  <c:v>-18.485265197456204</c:v>
                </c:pt>
                <c:pt idx="27">
                  <c:v>-18.831087849190205</c:v>
                </c:pt>
                <c:pt idx="28">
                  <c:v>-19.141106089917205</c:v>
                </c:pt>
                <c:pt idx="29">
                  <c:v>-19.371165268287204</c:v>
                </c:pt>
                <c:pt idx="30">
                  <c:v>-19.588496222246203</c:v>
                </c:pt>
                <c:pt idx="31">
                  <c:v>-19.749340205142204</c:v>
                </c:pt>
                <c:pt idx="32">
                  <c:v>-19.925669936797554</c:v>
                </c:pt>
                <c:pt idx="33">
                  <c:v>-20.132434804815805</c:v>
                </c:pt>
                <c:pt idx="34">
                  <c:v>-20.328067980169553</c:v>
                </c:pt>
                <c:pt idx="35">
                  <c:v>-20.502679504619678</c:v>
                </c:pt>
                <c:pt idx="36">
                  <c:v>-20.657797224233679</c:v>
                </c:pt>
                <c:pt idx="37">
                  <c:v>-20.804020182539677</c:v>
                </c:pt>
                <c:pt idx="38">
                  <c:v>-20.972641913834831</c:v>
                </c:pt>
                <c:pt idx="39">
                  <c:v>-21.131150105150081</c:v>
                </c:pt>
                <c:pt idx="40">
                  <c:v>-21.275371414669703</c:v>
                </c:pt>
                <c:pt idx="41">
                  <c:v>-21.417633986112204</c:v>
                </c:pt>
                <c:pt idx="42">
                  <c:v>-21.564030869225451</c:v>
                </c:pt>
                <c:pt idx="43">
                  <c:v>-21.700740453492202</c:v>
                </c:pt>
                <c:pt idx="44">
                  <c:v>-21.816576142129701</c:v>
                </c:pt>
                <c:pt idx="45">
                  <c:v>-21.9115761421297</c:v>
                </c:pt>
                <c:pt idx="46">
                  <c:v>-21.996576142129701</c:v>
                </c:pt>
                <c:pt idx="47">
                  <c:v>-22.076576142129699</c:v>
                </c:pt>
                <c:pt idx="48">
                  <c:v>-22.156576142129698</c:v>
                </c:pt>
                <c:pt idx="49">
                  <c:v>-22.236576142129696</c:v>
                </c:pt>
                <c:pt idx="50">
                  <c:v>-22.316576142129694</c:v>
                </c:pt>
                <c:pt idx="51">
                  <c:v>-22.396576142129692</c:v>
                </c:pt>
                <c:pt idx="52">
                  <c:v>-22.476576142129691</c:v>
                </c:pt>
                <c:pt idx="53">
                  <c:v>-22.566576142129691</c:v>
                </c:pt>
                <c:pt idx="54">
                  <c:v>-22.71607614212969</c:v>
                </c:pt>
                <c:pt idx="55">
                  <c:v>-22.877326142129689</c:v>
                </c:pt>
                <c:pt idx="56">
                  <c:v>-23.03092614212969</c:v>
                </c:pt>
                <c:pt idx="57">
                  <c:v>-23.176976142129689</c:v>
                </c:pt>
                <c:pt idx="58">
                  <c:v>-23.315576142129689</c:v>
                </c:pt>
                <c:pt idx="59">
                  <c:v>-23.45932614212969</c:v>
                </c:pt>
                <c:pt idx="60">
                  <c:v>-23.608126142129692</c:v>
                </c:pt>
                <c:pt idx="61">
                  <c:v>-23.74957614212969</c:v>
                </c:pt>
                <c:pt idx="62">
                  <c:v>-23.87157614212969</c:v>
                </c:pt>
                <c:pt idx="63">
                  <c:v>-23.992576142129689</c:v>
                </c:pt>
                <c:pt idx="64">
                  <c:v>-24.12457614212969</c:v>
                </c:pt>
                <c:pt idx="65">
                  <c:v>-24.26142614212969</c:v>
                </c:pt>
                <c:pt idx="66">
                  <c:v>-24.30242614212969</c:v>
                </c:pt>
                <c:pt idx="67">
                  <c:v>-24.343926142129689</c:v>
                </c:pt>
                <c:pt idx="68">
                  <c:v>-24.401926142129689</c:v>
                </c:pt>
                <c:pt idx="69">
                  <c:v>-24.423176142129687</c:v>
                </c:pt>
                <c:pt idx="70">
                  <c:v>-24.423176142129687</c:v>
                </c:pt>
                <c:pt idx="71">
                  <c:v>-24.444926142129688</c:v>
                </c:pt>
                <c:pt idx="72">
                  <c:v>-24.500926142129689</c:v>
                </c:pt>
                <c:pt idx="73">
                  <c:v>-24.323176142129689</c:v>
                </c:pt>
                <c:pt idx="74">
                  <c:v>-24.34567614212969</c:v>
                </c:pt>
                <c:pt idx="75">
                  <c:v>-24.400176142129691</c:v>
                </c:pt>
                <c:pt idx="76">
                  <c:v>-24.464976142129693</c:v>
                </c:pt>
                <c:pt idx="77">
                  <c:v>-24.534526142129693</c:v>
                </c:pt>
                <c:pt idx="78">
                  <c:v>-24.608726142129694</c:v>
                </c:pt>
                <c:pt idx="79">
                  <c:v>-24.676976142129693</c:v>
                </c:pt>
                <c:pt idx="80">
                  <c:v>-24.739376142129693</c:v>
                </c:pt>
                <c:pt idx="81">
                  <c:v>-24.803751142129691</c:v>
                </c:pt>
                <c:pt idx="82">
                  <c:v>-24.86750114212969</c:v>
                </c:pt>
                <c:pt idx="83">
                  <c:v>-24.925576142129689</c:v>
                </c:pt>
                <c:pt idx="84">
                  <c:v>-24.750576142129688</c:v>
                </c:pt>
                <c:pt idx="85">
                  <c:v>-24.530776142129689</c:v>
                </c:pt>
                <c:pt idx="86">
                  <c:v>-24.279776142129688</c:v>
                </c:pt>
                <c:pt idx="87">
                  <c:v>-24.228276142129687</c:v>
                </c:pt>
                <c:pt idx="88">
                  <c:v>-24.288276142129686</c:v>
                </c:pt>
                <c:pt idx="89">
                  <c:v>-24.369026142129684</c:v>
                </c:pt>
                <c:pt idx="90">
                  <c:v>-24.448926142129682</c:v>
                </c:pt>
                <c:pt idx="91">
                  <c:v>-24.527976142129681</c:v>
                </c:pt>
                <c:pt idx="92">
                  <c:v>-24.60617614212968</c:v>
                </c:pt>
                <c:pt idx="93">
                  <c:v>-24.683526142129679</c:v>
                </c:pt>
                <c:pt idx="94">
                  <c:v>-24.755526142129678</c:v>
                </c:pt>
                <c:pt idx="95">
                  <c:v>-24.811151142129678</c:v>
                </c:pt>
                <c:pt idx="96">
                  <c:v>-24.877151142129676</c:v>
                </c:pt>
                <c:pt idx="97">
                  <c:v>-24.946751142129678</c:v>
                </c:pt>
                <c:pt idx="98">
                  <c:v>-25.015551142129677</c:v>
                </c:pt>
                <c:pt idx="99">
                  <c:v>-25.087801142129678</c:v>
                </c:pt>
                <c:pt idx="100">
                  <c:v>-25.159201142129678</c:v>
                </c:pt>
                <c:pt idx="101">
                  <c:v>-25.211076142129677</c:v>
                </c:pt>
                <c:pt idx="102">
                  <c:v>-25.031576142129676</c:v>
                </c:pt>
                <c:pt idx="103">
                  <c:v>-24.815376142129676</c:v>
                </c:pt>
                <c:pt idx="104">
                  <c:v>-24.635376142129676</c:v>
                </c:pt>
                <c:pt idx="105">
                  <c:v>-24.674876142129676</c:v>
                </c:pt>
                <c:pt idx="106">
                  <c:v>-24.713876142129678</c:v>
                </c:pt>
                <c:pt idx="107">
                  <c:v>-24.533126142129678</c:v>
                </c:pt>
                <c:pt idx="108">
                  <c:v>-24.352126142129677</c:v>
                </c:pt>
                <c:pt idx="109">
                  <c:v>-24.370876142129678</c:v>
                </c:pt>
                <c:pt idx="110">
                  <c:v>-24.407876142129677</c:v>
                </c:pt>
                <c:pt idx="111">
                  <c:v>-24.453501142129678</c:v>
                </c:pt>
                <c:pt idx="112">
                  <c:v>-24.471501142129679</c:v>
                </c:pt>
                <c:pt idx="113">
                  <c:v>-24.40700114212968</c:v>
                </c:pt>
                <c:pt idx="114">
                  <c:v>-24.303001142129681</c:v>
                </c:pt>
                <c:pt idx="115">
                  <c:v>-24.147001142129682</c:v>
                </c:pt>
                <c:pt idx="116">
                  <c:v>-24.01500114212968</c:v>
                </c:pt>
                <c:pt idx="117">
                  <c:v>-23.883001142129679</c:v>
                </c:pt>
                <c:pt idx="118">
                  <c:v>-23.751001142129677</c:v>
                </c:pt>
                <c:pt idx="119">
                  <c:v>-23.619001142129676</c:v>
                </c:pt>
                <c:pt idx="120">
                  <c:v>-23.487001142129674</c:v>
                </c:pt>
                <c:pt idx="121">
                  <c:v>-23.344001142129674</c:v>
                </c:pt>
                <c:pt idx="122">
                  <c:v>-23.201001142129673</c:v>
                </c:pt>
                <c:pt idx="123">
                  <c:v>-23.080001142129674</c:v>
                </c:pt>
                <c:pt idx="124">
                  <c:v>-22.937001142129674</c:v>
                </c:pt>
                <c:pt idx="125">
                  <c:v>-22.794001142129673</c:v>
                </c:pt>
                <c:pt idx="126">
                  <c:v>-22.673001142129674</c:v>
                </c:pt>
                <c:pt idx="127">
                  <c:v>-22.552001142129676</c:v>
                </c:pt>
                <c:pt idx="128">
                  <c:v>-22.431001142129677</c:v>
                </c:pt>
                <c:pt idx="129">
                  <c:v>-22.315501142129676</c:v>
                </c:pt>
                <c:pt idx="130">
                  <c:v>-22.200126247987477</c:v>
                </c:pt>
                <c:pt idx="131">
                  <c:v>-22.054264123579475</c:v>
                </c:pt>
                <c:pt idx="132">
                  <c:v>-21.922500237833674</c:v>
                </c:pt>
                <c:pt idx="133">
                  <c:v>-21.782094432755674</c:v>
                </c:pt>
                <c:pt idx="134">
                  <c:v>-21.632742230756676</c:v>
                </c:pt>
                <c:pt idx="135">
                  <c:v>-21.402040088305473</c:v>
                </c:pt>
                <c:pt idx="136">
                  <c:v>-21.241871503245477</c:v>
                </c:pt>
                <c:pt idx="138">
                  <c:v>-20.969871503245479</c:v>
                </c:pt>
                <c:pt idx="139">
                  <c:v>-20.609871503245479</c:v>
                </c:pt>
                <c:pt idx="140">
                  <c:v>-20.303871503245478</c:v>
                </c:pt>
                <c:pt idx="141">
                  <c:v>-20.104171681561478</c:v>
                </c:pt>
                <c:pt idx="142">
                  <c:v>-19.893797726561477</c:v>
                </c:pt>
                <c:pt idx="143">
                  <c:v>-19.672424258245478</c:v>
                </c:pt>
                <c:pt idx="144">
                  <c:v>-19.439721471445477</c:v>
                </c:pt>
                <c:pt idx="145">
                  <c:v>-19.195355135825476</c:v>
                </c:pt>
                <c:pt idx="146">
                  <c:v>-18.938986595881474</c:v>
                </c:pt>
                <c:pt idx="147">
                  <c:v>-18.670272770941477</c:v>
                </c:pt>
                <c:pt idx="148">
                  <c:v>-18.388866155165477</c:v>
                </c:pt>
                <c:pt idx="149">
                  <c:v>-18.040878210705475</c:v>
                </c:pt>
                <c:pt idx="150">
                  <c:v>-17.481146545905471</c:v>
                </c:pt>
                <c:pt idx="151">
                  <c:v>-16.896393318625474</c:v>
                </c:pt>
                <c:pt idx="152">
                  <c:v>-16.28595451702547</c:v>
                </c:pt>
                <c:pt idx="153">
                  <c:v>-15.665954517025471</c:v>
                </c:pt>
                <c:pt idx="154">
                  <c:v>-15.31395451702547</c:v>
                </c:pt>
                <c:pt idx="155">
                  <c:v>-14.956899891713473</c:v>
                </c:pt>
                <c:pt idx="156">
                  <c:v>-14.956899891713473</c:v>
                </c:pt>
                <c:pt idx="157">
                  <c:v>-14.572750834113473</c:v>
                </c:pt>
                <c:pt idx="158">
                  <c:v>-14.174605888145473</c:v>
                </c:pt>
                <c:pt idx="159">
                  <c:v>-14.174605888145473</c:v>
                </c:pt>
                <c:pt idx="160">
                  <c:v>-14.174605888145473</c:v>
                </c:pt>
                <c:pt idx="161">
                  <c:v>-14.174605888145473</c:v>
                </c:pt>
                <c:pt idx="162">
                  <c:v>-14.174605888145473</c:v>
                </c:pt>
                <c:pt idx="163">
                  <c:v>-14.174605888145473</c:v>
                </c:pt>
                <c:pt idx="164">
                  <c:v>-13.686015128257473</c:v>
                </c:pt>
                <c:pt idx="165">
                  <c:v>-13.181243641345475</c:v>
                </c:pt>
                <c:pt idx="166">
                  <c:v>-12.565189786929475</c:v>
                </c:pt>
                <c:pt idx="167">
                  <c:v>-12.027081471569474</c:v>
                </c:pt>
                <c:pt idx="168">
                  <c:v>-11.471811052481474</c:v>
                </c:pt>
                <c:pt idx="169">
                  <c:v>-10.671811052481473</c:v>
                </c:pt>
                <c:pt idx="170">
                  <c:v>-10.246811052481473</c:v>
                </c:pt>
                <c:pt idx="171">
                  <c:v>-9.8468110524814723</c:v>
                </c:pt>
                <c:pt idx="172">
                  <c:v>-9.521811052481473</c:v>
                </c:pt>
                <c:pt idx="173">
                  <c:v>-9.1218110524814726</c:v>
                </c:pt>
              </c:numCache>
            </c:numRef>
          </c:yVal>
          <c:smooth val="0"/>
          <c:extLst>
            <c:ext xmlns:c16="http://schemas.microsoft.com/office/drawing/2014/chart" uri="{C3380CC4-5D6E-409C-BE32-E72D297353CC}">
              <c16:uniqueId val="{00000000-2DEC-4A70-8FE6-B4A4DA5381A6}"/>
            </c:ext>
          </c:extLst>
        </c:ser>
        <c:dLbls>
          <c:showLegendKey val="0"/>
          <c:showVal val="0"/>
          <c:showCatName val="0"/>
          <c:showSerName val="0"/>
          <c:showPercent val="0"/>
          <c:showBubbleSize val="0"/>
        </c:dLbls>
        <c:axId val="186423552"/>
        <c:axId val="186429824"/>
      </c:scatterChart>
      <c:valAx>
        <c:axId val="186423552"/>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86429824"/>
        <c:crossesAt val="-30"/>
        <c:crossBetween val="midCat"/>
      </c:valAx>
      <c:valAx>
        <c:axId val="186429824"/>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86423552"/>
        <c:crossesAt val="-30"/>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2014-2015 Chardonnay</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6.1239683826817125E-2"/>
                  <c:y val="-7.3467927235739125E-2"/>
                </c:manualLayout>
              </c:layout>
              <c:numFmt formatCode="General" sourceLinked="0"/>
            </c:trendlineLbl>
          </c:trendline>
          <c:xVal>
            <c:numRef>
              <c:f>'Chardonnay Predicted LTE (3)'!$EF$50:$EF$222</c:f>
              <c:numCache>
                <c:formatCode>0.00</c:formatCode>
                <c:ptCount val="173"/>
                <c:pt idx="13">
                  <c:v>-13.578611111111112</c:v>
                </c:pt>
                <c:pt idx="27">
                  <c:v>-18.257788888888893</c:v>
                </c:pt>
                <c:pt idx="40">
                  <c:v>-21.299455555555557</c:v>
                </c:pt>
                <c:pt idx="54">
                  <c:v>-22.499100000000002</c:v>
                </c:pt>
                <c:pt idx="68">
                  <c:v>-22.67207777777778</c:v>
                </c:pt>
                <c:pt idx="82">
                  <c:v>-23.600777777777786</c:v>
                </c:pt>
                <c:pt idx="96">
                  <c:v>-22.115533333333332</c:v>
                </c:pt>
                <c:pt idx="110">
                  <c:v>-22.166666666666668</c:v>
                </c:pt>
                <c:pt idx="124">
                  <c:v>-18.501088888888891</c:v>
                </c:pt>
                <c:pt idx="141">
                  <c:v>-18.819300000000002</c:v>
                </c:pt>
                <c:pt idx="155">
                  <c:v>-11.552777777777772</c:v>
                </c:pt>
              </c:numCache>
            </c:numRef>
          </c:xVal>
          <c:yVal>
            <c:numRef>
              <c:f>'Chardonnay Predicted LTE (3)'!$EE$51:$EE$222</c:f>
              <c:numCache>
                <c:formatCode>0.00</c:formatCode>
                <c:ptCount val="172"/>
                <c:pt idx="0">
                  <c:v>-9.3120899999999995</c:v>
                </c:pt>
                <c:pt idx="1">
                  <c:v>-9.8050555048038035</c:v>
                </c:pt>
                <c:pt idx="2">
                  <c:v>-10.2470851050648</c:v>
                </c:pt>
                <c:pt idx="3">
                  <c:v>-10.630608580160802</c:v>
                </c:pt>
                <c:pt idx="4">
                  <c:v>-11.004853644200804</c:v>
                </c:pt>
                <c:pt idx="5">
                  <c:v>-11.3699330304648</c:v>
                </c:pt>
                <c:pt idx="6">
                  <c:v>-11.7259588914328</c:v>
                </c:pt>
                <c:pt idx="7">
                  <c:v>-12.0947355429943</c:v>
                </c:pt>
                <c:pt idx="8">
                  <c:v>-12.496410914725798</c:v>
                </c:pt>
                <c:pt idx="9">
                  <c:v>-12.9000880948768</c:v>
                </c:pt>
                <c:pt idx="10">
                  <c:v>-13.261124972033798</c:v>
                </c:pt>
                <c:pt idx="11">
                  <c:v>-13.632123952038299</c:v>
                </c:pt>
                <c:pt idx="12">
                  <c:v>-13.993156473473798</c:v>
                </c:pt>
                <c:pt idx="13">
                  <c:v>-14.307383056243298</c:v>
                </c:pt>
                <c:pt idx="14">
                  <c:v>-14.5949485081233</c:v>
                </c:pt>
                <c:pt idx="15">
                  <c:v>-14.891912118708799</c:v>
                </c:pt>
                <c:pt idx="16">
                  <c:v>-15.197384739417796</c:v>
                </c:pt>
                <c:pt idx="17">
                  <c:v>-15.526976036407799</c:v>
                </c:pt>
                <c:pt idx="18">
                  <c:v>-15.840478084986398</c:v>
                </c:pt>
                <c:pt idx="19">
                  <c:v>-16.104266706523898</c:v>
                </c:pt>
                <c:pt idx="20">
                  <c:v>-16.344993975747897</c:v>
                </c:pt>
                <c:pt idx="21">
                  <c:v>-16.578280310875897</c:v>
                </c:pt>
                <c:pt idx="22">
                  <c:v>-16.804228571587895</c:v>
                </c:pt>
                <c:pt idx="23">
                  <c:v>-17.0366105658374</c:v>
                </c:pt>
                <c:pt idx="24">
                  <c:v>-17.261412581539901</c:v>
                </c:pt>
                <c:pt idx="25">
                  <c:v>-17.491526142526901</c:v>
                </c:pt>
                <c:pt idx="26">
                  <c:v>-17.763243940317899</c:v>
                </c:pt>
                <c:pt idx="27">
                  <c:v>-18.192499965939902</c:v>
                </c:pt>
                <c:pt idx="28">
                  <c:v>-18.606606487005898</c:v>
                </c:pt>
                <c:pt idx="29">
                  <c:v>-19.005785790195898</c:v>
                </c:pt>
                <c:pt idx="30">
                  <c:v>-19.3105428104199</c:v>
                </c:pt>
                <c:pt idx="31">
                  <c:v>-19.634413746113399</c:v>
                </c:pt>
                <c:pt idx="32">
                  <c:v>-20.047943482149897</c:v>
                </c:pt>
                <c:pt idx="33">
                  <c:v>-20.439209832857397</c:v>
                </c:pt>
                <c:pt idx="34">
                  <c:v>-20.726805284892897</c:v>
                </c:pt>
                <c:pt idx="35">
                  <c:v>-20.920702434410398</c:v>
                </c:pt>
                <c:pt idx="36">
                  <c:v>-21.103481132292895</c:v>
                </c:pt>
                <c:pt idx="37">
                  <c:v>-21.272102863588049</c:v>
                </c:pt>
                <c:pt idx="38">
                  <c:v>-21.430611054903299</c:v>
                </c:pt>
                <c:pt idx="39">
                  <c:v>-21.582422959660796</c:v>
                </c:pt>
                <c:pt idx="40">
                  <c:v>-21.724685531103297</c:v>
                </c:pt>
                <c:pt idx="41">
                  <c:v>-21.857773606660796</c:v>
                </c:pt>
                <c:pt idx="42">
                  <c:v>-21.96962690287905</c:v>
                </c:pt>
                <c:pt idx="43">
                  <c:v>-22.0738790226528</c:v>
                </c:pt>
                <c:pt idx="44">
                  <c:v>-22.203879022652799</c:v>
                </c:pt>
                <c:pt idx="45">
                  <c:v>-22.383879022652799</c:v>
                </c:pt>
                <c:pt idx="46">
                  <c:v>-22.563879022652799</c:v>
                </c:pt>
                <c:pt idx="47">
                  <c:v>-22.743879022652798</c:v>
                </c:pt>
                <c:pt idx="48">
                  <c:v>-22.923879022652798</c:v>
                </c:pt>
                <c:pt idx="49">
                  <c:v>-23.053879022652797</c:v>
                </c:pt>
                <c:pt idx="50">
                  <c:v>-23.173879022652798</c:v>
                </c:pt>
                <c:pt idx="51">
                  <c:v>-23.2738790226528</c:v>
                </c:pt>
                <c:pt idx="52">
                  <c:v>-23.368879022652798</c:v>
                </c:pt>
                <c:pt idx="53">
                  <c:v>-23.368879022652798</c:v>
                </c:pt>
                <c:pt idx="54">
                  <c:v>-23.276579022652797</c:v>
                </c:pt>
                <c:pt idx="55">
                  <c:v>-23.182979022652798</c:v>
                </c:pt>
                <c:pt idx="56">
                  <c:v>-23.088079022652799</c:v>
                </c:pt>
                <c:pt idx="57">
                  <c:v>-22.9918790226528</c:v>
                </c:pt>
                <c:pt idx="58">
                  <c:v>-22.9093790226528</c:v>
                </c:pt>
                <c:pt idx="59">
                  <c:v>-22.9093790226528</c:v>
                </c:pt>
                <c:pt idx="60">
                  <c:v>-22.947879022652799</c:v>
                </c:pt>
                <c:pt idx="61">
                  <c:v>-23.069879022652799</c:v>
                </c:pt>
                <c:pt idx="62">
                  <c:v>-23.190879022652798</c:v>
                </c:pt>
                <c:pt idx="63">
                  <c:v>-23.190879022652798</c:v>
                </c:pt>
                <c:pt idx="64">
                  <c:v>-23.085579022652798</c:v>
                </c:pt>
                <c:pt idx="65">
                  <c:v>-22.978979022652798</c:v>
                </c:pt>
                <c:pt idx="66">
                  <c:v>-22.871079022652797</c:v>
                </c:pt>
                <c:pt idx="67">
                  <c:v>-22.761879022652796</c:v>
                </c:pt>
                <c:pt idx="68">
                  <c:v>-22.668379022652797</c:v>
                </c:pt>
                <c:pt idx="69">
                  <c:v>-22.573779022652797</c:v>
                </c:pt>
                <c:pt idx="70">
                  <c:v>-22.617279022652799</c:v>
                </c:pt>
                <c:pt idx="71">
                  <c:v>-22.729279022652797</c:v>
                </c:pt>
                <c:pt idx="72">
                  <c:v>-22.773779022652796</c:v>
                </c:pt>
                <c:pt idx="73">
                  <c:v>-22.818779022652798</c:v>
                </c:pt>
                <c:pt idx="74">
                  <c:v>-22.938679022652799</c:v>
                </c:pt>
                <c:pt idx="75">
                  <c:v>-23.079079022652799</c:v>
                </c:pt>
                <c:pt idx="76">
                  <c:v>-23.228879022652798</c:v>
                </c:pt>
                <c:pt idx="77">
                  <c:v>-23.377279022652797</c:v>
                </c:pt>
                <c:pt idx="78">
                  <c:v>-23.508529022652798</c:v>
                </c:pt>
                <c:pt idx="79">
                  <c:v>-23.638529022652797</c:v>
                </c:pt>
                <c:pt idx="80">
                  <c:v>-23.767279022652797</c:v>
                </c:pt>
                <c:pt idx="81">
                  <c:v>-23.889679022652796</c:v>
                </c:pt>
                <c:pt idx="82">
                  <c:v>-24.000779022652797</c:v>
                </c:pt>
                <c:pt idx="83">
                  <c:v>-23.950779022652796</c:v>
                </c:pt>
                <c:pt idx="84">
                  <c:v>-23.869979022652796</c:v>
                </c:pt>
                <c:pt idx="85">
                  <c:v>-23.818979022652798</c:v>
                </c:pt>
                <c:pt idx="86">
                  <c:v>-23.767479022652797</c:v>
                </c:pt>
                <c:pt idx="87">
                  <c:v>-23.748279022652795</c:v>
                </c:pt>
                <c:pt idx="88">
                  <c:v>-23.729279022652797</c:v>
                </c:pt>
                <c:pt idx="89">
                  <c:v>-23.710479022652798</c:v>
                </c:pt>
                <c:pt idx="90">
                  <c:v>-23.691879022652799</c:v>
                </c:pt>
                <c:pt idx="91">
                  <c:v>-23.673479022652799</c:v>
                </c:pt>
                <c:pt idx="92">
                  <c:v>-23.618979022652798</c:v>
                </c:pt>
                <c:pt idx="93">
                  <c:v>-23.563979022652799</c:v>
                </c:pt>
                <c:pt idx="94">
                  <c:v>-23.5084790226528</c:v>
                </c:pt>
                <c:pt idx="95">
                  <c:v>-23.385279022652799</c:v>
                </c:pt>
                <c:pt idx="96">
                  <c:v>-23.367879022652801</c:v>
                </c:pt>
                <c:pt idx="97">
                  <c:v>-23.453879022652799</c:v>
                </c:pt>
                <c:pt idx="98">
                  <c:v>-23.4963790226528</c:v>
                </c:pt>
                <c:pt idx="99">
                  <c:v>-23.4383790226528</c:v>
                </c:pt>
                <c:pt idx="100">
                  <c:v>-23.344779022652801</c:v>
                </c:pt>
                <c:pt idx="101">
                  <c:v>-23.214979022652802</c:v>
                </c:pt>
                <c:pt idx="102">
                  <c:v>-23.084079022652801</c:v>
                </c:pt>
                <c:pt idx="103">
                  <c:v>-22.988079022652801</c:v>
                </c:pt>
                <c:pt idx="104">
                  <c:v>-22.9275790226528</c:v>
                </c:pt>
                <c:pt idx="105">
                  <c:v>-22.911979022652801</c:v>
                </c:pt>
                <c:pt idx="106">
                  <c:v>-22.850479022652802</c:v>
                </c:pt>
                <c:pt idx="107">
                  <c:v>-22.788479022652801</c:v>
                </c:pt>
                <c:pt idx="108">
                  <c:v>-22.773479022652801</c:v>
                </c:pt>
                <c:pt idx="109">
                  <c:v>-22.7586790226528</c:v>
                </c:pt>
                <c:pt idx="110">
                  <c:v>-22.744079022652798</c:v>
                </c:pt>
                <c:pt idx="111">
                  <c:v>-22.7296790226528</c:v>
                </c:pt>
                <c:pt idx="112">
                  <c:v>-22.626479022652799</c:v>
                </c:pt>
                <c:pt idx="113">
                  <c:v>-22.457479022652798</c:v>
                </c:pt>
                <c:pt idx="114">
                  <c:v>-22.247479022652797</c:v>
                </c:pt>
                <c:pt idx="115">
                  <c:v>-22.037479022652796</c:v>
                </c:pt>
                <c:pt idx="116">
                  <c:v>-21.827479022652795</c:v>
                </c:pt>
                <c:pt idx="117">
                  <c:v>-21.617479022652795</c:v>
                </c:pt>
                <c:pt idx="118">
                  <c:v>-21.407479022652794</c:v>
                </c:pt>
                <c:pt idx="119">
                  <c:v>-21.207479022652794</c:v>
                </c:pt>
                <c:pt idx="120">
                  <c:v>-21.007479022652795</c:v>
                </c:pt>
                <c:pt idx="121">
                  <c:v>-20.807479022652796</c:v>
                </c:pt>
                <c:pt idx="122">
                  <c:v>-20.607479022652797</c:v>
                </c:pt>
                <c:pt idx="123">
                  <c:v>-20.447479022652796</c:v>
                </c:pt>
                <c:pt idx="124">
                  <c:v>-20.337479022652797</c:v>
                </c:pt>
                <c:pt idx="125">
                  <c:v>-20.227479022652798</c:v>
                </c:pt>
                <c:pt idx="126">
                  <c:v>-20.117479022652798</c:v>
                </c:pt>
                <c:pt idx="127">
                  <c:v>-19.987479022652799</c:v>
                </c:pt>
                <c:pt idx="128">
                  <c:v>-19.817479022652797</c:v>
                </c:pt>
                <c:pt idx="129">
                  <c:v>-19.707598171088797</c:v>
                </c:pt>
                <c:pt idx="130">
                  <c:v>-19.590053601968798</c:v>
                </c:pt>
                <c:pt idx="131">
                  <c:v>-19.464564186972797</c:v>
                </c:pt>
                <c:pt idx="132">
                  <c:v>-19.330844372612795</c:v>
                </c:pt>
                <c:pt idx="133">
                  <c:v>-19.188604180232797</c:v>
                </c:pt>
                <c:pt idx="134">
                  <c:v>-18.968887854088795</c:v>
                </c:pt>
                <c:pt idx="135">
                  <c:v>-18.808719269028799</c:v>
                </c:pt>
                <c:pt idx="137">
                  <c:v>-18.621719269028798</c:v>
                </c:pt>
                <c:pt idx="138">
                  <c:v>-18.423719269028798</c:v>
                </c:pt>
                <c:pt idx="139">
                  <c:v>-18.225719269028797</c:v>
                </c:pt>
                <c:pt idx="140">
                  <c:v>-18.225719269028797</c:v>
                </c:pt>
                <c:pt idx="141">
                  <c:v>-18.187469459028797</c:v>
                </c:pt>
                <c:pt idx="142">
                  <c:v>-17.966095990712798</c:v>
                </c:pt>
                <c:pt idx="143">
                  <c:v>-17.691083606312798</c:v>
                </c:pt>
                <c:pt idx="144">
                  <c:v>-17.402287027852797</c:v>
                </c:pt>
                <c:pt idx="145">
                  <c:v>-17.006081102484796</c:v>
                </c:pt>
                <c:pt idx="146">
                  <c:v>-16.6152246298448</c:v>
                </c:pt>
                <c:pt idx="147">
                  <c:v>-16.103576237524802</c:v>
                </c:pt>
                <c:pt idx="148">
                  <c:v>-15.5682101691248</c:v>
                </c:pt>
                <c:pt idx="149">
                  <c:v>-15.008478504324795</c:v>
                </c:pt>
                <c:pt idx="150">
                  <c:v>-14.423725277044799</c:v>
                </c:pt>
                <c:pt idx="151">
                  <c:v>-13.813286475444794</c:v>
                </c:pt>
                <c:pt idx="152">
                  <c:v>-13.317286475444794</c:v>
                </c:pt>
                <c:pt idx="153">
                  <c:v>-12.965286475444794</c:v>
                </c:pt>
                <c:pt idx="154">
                  <c:v>-12.445934293172797</c:v>
                </c:pt>
                <c:pt idx="155">
                  <c:v>-11.873415580868794</c:v>
                </c:pt>
                <c:pt idx="156">
                  <c:v>-11.174962748868793</c:v>
                </c:pt>
                <c:pt idx="157">
                  <c:v>-10.451062847108794</c:v>
                </c:pt>
                <c:pt idx="158">
                  <c:v>-10.151103610244794</c:v>
                </c:pt>
                <c:pt idx="159">
                  <c:v>-9.937579073788795</c:v>
                </c:pt>
                <c:pt idx="160">
                  <c:v>-9.6764189338207949</c:v>
                </c:pt>
                <c:pt idx="161">
                  <c:v>-9.4478240965807938</c:v>
                </c:pt>
                <c:pt idx="162">
                  <c:v>-9.1040196193967926</c:v>
                </c:pt>
                <c:pt idx="163">
                  <c:v>-8.6598462013167925</c:v>
                </c:pt>
                <c:pt idx="164">
                  <c:v>-8.2009630313967943</c:v>
                </c:pt>
                <c:pt idx="165">
                  <c:v>-7.7270754510767947</c:v>
                </c:pt>
                <c:pt idx="166">
                  <c:v>-7.237886073476794</c:v>
                </c:pt>
                <c:pt idx="167">
                  <c:v>-6.733094783396794</c:v>
                </c:pt>
                <c:pt idx="168">
                  <c:v>-6.4580947833967937</c:v>
                </c:pt>
                <c:pt idx="169">
                  <c:v>-6.1830947833967933</c:v>
                </c:pt>
                <c:pt idx="170">
                  <c:v>-5.9080947833967929</c:v>
                </c:pt>
                <c:pt idx="171">
                  <c:v>-5.6330947833967926</c:v>
                </c:pt>
              </c:numCache>
            </c:numRef>
          </c:yVal>
          <c:smooth val="0"/>
          <c:extLst>
            <c:ext xmlns:c16="http://schemas.microsoft.com/office/drawing/2014/chart" uri="{C3380CC4-5D6E-409C-BE32-E72D297353CC}">
              <c16:uniqueId val="{00000000-DC3E-4FCF-9BA0-3BF3B9162E1C}"/>
            </c:ext>
          </c:extLst>
        </c:ser>
        <c:dLbls>
          <c:showLegendKey val="0"/>
          <c:showVal val="0"/>
          <c:showCatName val="0"/>
          <c:showSerName val="0"/>
          <c:showPercent val="0"/>
          <c:showBubbleSize val="0"/>
        </c:dLbls>
        <c:axId val="131985408"/>
        <c:axId val="131987328"/>
      </c:scatterChart>
      <c:valAx>
        <c:axId val="131985408"/>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31987328"/>
        <c:crossesAt val="-30"/>
        <c:crossBetween val="midCat"/>
      </c:valAx>
      <c:valAx>
        <c:axId val="131987328"/>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31985408"/>
        <c:crossesAt val="-30"/>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2015-2016 Chardonnay</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'Chardonnay Predicted LTE (3)'!$FA$50:$FA$222</c:f>
              <c:numCache>
                <c:formatCode>0.00</c:formatCode>
                <c:ptCount val="173"/>
                <c:pt idx="12">
                  <c:v>-15.762666666666668</c:v>
                </c:pt>
                <c:pt idx="26">
                  <c:v>-20.520922222222222</c:v>
                </c:pt>
                <c:pt idx="40">
                  <c:v>-22.506366666666668</c:v>
                </c:pt>
                <c:pt idx="54">
                  <c:v>-22.772466666666666</c:v>
                </c:pt>
                <c:pt idx="68">
                  <c:v>-22.988411111111112</c:v>
                </c:pt>
                <c:pt idx="82">
                  <c:v>-24.20911111111111</c:v>
                </c:pt>
                <c:pt idx="96">
                  <c:v>-23.376899999999999</c:v>
                </c:pt>
                <c:pt idx="110">
                  <c:v>-22.844055555555556</c:v>
                </c:pt>
                <c:pt idx="124">
                  <c:v>-21.922633333333334</c:v>
                </c:pt>
                <c:pt idx="138">
                  <c:v>-18.000044444444448</c:v>
                </c:pt>
                <c:pt idx="152">
                  <c:v>-14.987911111111112</c:v>
                </c:pt>
                <c:pt idx="166">
                  <c:v>-11.161847222222224</c:v>
                </c:pt>
              </c:numCache>
            </c:numRef>
          </c:xVal>
          <c:yVal>
            <c:numRef>
              <c:f>'Chardonnay Predicted LTE (3)'!$EZ$51:$EZ$222</c:f>
              <c:numCache>
                <c:formatCode>0.00</c:formatCode>
                <c:ptCount val="172"/>
                <c:pt idx="0">
                  <c:v>-10.633424000000002</c:v>
                </c:pt>
                <c:pt idx="1">
                  <c:v>-11.126389504803804</c:v>
                </c:pt>
                <c:pt idx="2">
                  <c:v>-11.5684191050648</c:v>
                </c:pt>
                <c:pt idx="3">
                  <c:v>-11.951942580160802</c:v>
                </c:pt>
                <c:pt idx="4">
                  <c:v>-12.349577960703304</c:v>
                </c:pt>
                <c:pt idx="5">
                  <c:v>-12.7968002088767</c:v>
                </c:pt>
                <c:pt idx="6">
                  <c:v>-13.232931888562501</c:v>
                </c:pt>
                <c:pt idx="7">
                  <c:v>-13.666786772752502</c:v>
                </c:pt>
                <c:pt idx="8">
                  <c:v>-14.089602953522499</c:v>
                </c:pt>
                <c:pt idx="9">
                  <c:v>-14.5015184434725</c:v>
                </c:pt>
                <c:pt idx="10">
                  <c:v>-14.8946474874879</c:v>
                </c:pt>
                <c:pt idx="11">
                  <c:v>-15.277362224755702</c:v>
                </c:pt>
                <c:pt idx="12">
                  <c:v>-15.657396457845701</c:v>
                </c:pt>
                <c:pt idx="13">
                  <c:v>-16.019681223862303</c:v>
                </c:pt>
                <c:pt idx="14">
                  <c:v>-16.325219516484804</c:v>
                </c:pt>
                <c:pt idx="15">
                  <c:v>-16.604714679388803</c:v>
                </c:pt>
                <c:pt idx="16">
                  <c:v>-16.9101873000978</c:v>
                </c:pt>
                <c:pt idx="17">
                  <c:v>-17.233186771148002</c:v>
                </c:pt>
                <c:pt idx="18">
                  <c:v>-17.553086820718001</c:v>
                </c:pt>
                <c:pt idx="19">
                  <c:v>-17.863426375468002</c:v>
                </c:pt>
                <c:pt idx="20">
                  <c:v>-18.164335461998</c:v>
                </c:pt>
                <c:pt idx="21">
                  <c:v>-18.455943380908</c:v>
                </c:pt>
                <c:pt idx="22">
                  <c:v>-18.732730000280199</c:v>
                </c:pt>
                <c:pt idx="23">
                  <c:v>-18.965111994529703</c:v>
                </c:pt>
                <c:pt idx="24">
                  <c:v>-19.216361306197204</c:v>
                </c:pt>
                <c:pt idx="25">
                  <c:v>-19.472043040627202</c:v>
                </c:pt>
                <c:pt idx="26">
                  <c:v>-19.719059220437202</c:v>
                </c:pt>
                <c:pt idx="27">
                  <c:v>-19.957534790227204</c:v>
                </c:pt>
                <c:pt idx="28">
                  <c:v>-20.176091009678704</c:v>
                </c:pt>
                <c:pt idx="29">
                  <c:v>-20.353504033318703</c:v>
                </c:pt>
                <c:pt idx="30">
                  <c:v>-20.514348016214704</c:v>
                </c:pt>
                <c:pt idx="31">
                  <c:v>-20.694276313822204</c:v>
                </c:pt>
                <c:pt idx="32">
                  <c:v>-20.919420281219853</c:v>
                </c:pt>
                <c:pt idx="33">
                  <c:v>-21.125921966315477</c:v>
                </c:pt>
                <c:pt idx="34">
                  <c:v>-21.331347289197979</c:v>
                </c:pt>
                <c:pt idx="35">
                  <c:v>-21.525244438715479</c:v>
                </c:pt>
                <c:pt idx="36">
                  <c:v>-21.744578876174476</c:v>
                </c:pt>
                <c:pt idx="37">
                  <c:v>-21.95105446551548</c:v>
                </c:pt>
                <c:pt idx="38">
                  <c:v>-22.112797517877979</c:v>
                </c:pt>
                <c:pt idx="39">
                  <c:v>-22.264609422635477</c:v>
                </c:pt>
                <c:pt idx="40">
                  <c:v>-22.435324508366477</c:v>
                </c:pt>
                <c:pt idx="41">
                  <c:v>-22.608339006591226</c:v>
                </c:pt>
                <c:pt idx="42">
                  <c:v>-22.782333022930729</c:v>
                </c:pt>
                <c:pt idx="43">
                  <c:v>-22.944502987023228</c:v>
                </c:pt>
                <c:pt idx="44">
                  <c:v>-23.074502987023227</c:v>
                </c:pt>
                <c:pt idx="45">
                  <c:v>-23.204502987023226</c:v>
                </c:pt>
                <c:pt idx="46">
                  <c:v>-23.334502987023225</c:v>
                </c:pt>
                <c:pt idx="47">
                  <c:v>-23.434502987023226</c:v>
                </c:pt>
                <c:pt idx="48">
                  <c:v>-23.532502987023225</c:v>
                </c:pt>
                <c:pt idx="49">
                  <c:v>-23.617502987023226</c:v>
                </c:pt>
                <c:pt idx="50">
                  <c:v>-23.702502987023227</c:v>
                </c:pt>
                <c:pt idx="51">
                  <c:v>-23.787502987023228</c:v>
                </c:pt>
                <c:pt idx="52">
                  <c:v>-23.867502987023226</c:v>
                </c:pt>
                <c:pt idx="53">
                  <c:v>-23.776502987023225</c:v>
                </c:pt>
                <c:pt idx="54">
                  <c:v>-23.684202987023223</c:v>
                </c:pt>
                <c:pt idx="55">
                  <c:v>-23.590602987023225</c:v>
                </c:pt>
                <c:pt idx="56">
                  <c:v>-23.590602987023225</c:v>
                </c:pt>
                <c:pt idx="57">
                  <c:v>-23.590602987023225</c:v>
                </c:pt>
                <c:pt idx="58">
                  <c:v>-23.508102987023225</c:v>
                </c:pt>
                <c:pt idx="59">
                  <c:v>-23.424502987023224</c:v>
                </c:pt>
                <c:pt idx="60">
                  <c:v>-23.463002987023224</c:v>
                </c:pt>
                <c:pt idx="61">
                  <c:v>-23.603302987023223</c:v>
                </c:pt>
                <c:pt idx="62">
                  <c:v>-23.748502987023222</c:v>
                </c:pt>
                <c:pt idx="63">
                  <c:v>-23.886502987023224</c:v>
                </c:pt>
                <c:pt idx="64">
                  <c:v>-24.005502987023224</c:v>
                </c:pt>
                <c:pt idx="65">
                  <c:v>-24.123502987023222</c:v>
                </c:pt>
                <c:pt idx="66">
                  <c:v>-24.240502987023223</c:v>
                </c:pt>
                <c:pt idx="67">
                  <c:v>-24.368102987023224</c:v>
                </c:pt>
                <c:pt idx="68">
                  <c:v>-24.494602987023224</c:v>
                </c:pt>
                <c:pt idx="69">
                  <c:v>-24.557302987023224</c:v>
                </c:pt>
                <c:pt idx="70">
                  <c:v>-24.622277987023224</c:v>
                </c:pt>
                <c:pt idx="71">
                  <c:v>-24.695077987023225</c:v>
                </c:pt>
                <c:pt idx="72">
                  <c:v>-24.764452987023226</c:v>
                </c:pt>
                <c:pt idx="73">
                  <c:v>-24.827702987023226</c:v>
                </c:pt>
                <c:pt idx="74">
                  <c:v>-24.890377987023225</c:v>
                </c:pt>
                <c:pt idx="75">
                  <c:v>-24.955177987023227</c:v>
                </c:pt>
                <c:pt idx="76">
                  <c:v>-25.030077987023226</c:v>
                </c:pt>
                <c:pt idx="77">
                  <c:v>-25.104277987023227</c:v>
                </c:pt>
                <c:pt idx="78">
                  <c:v>-25.177777987023227</c:v>
                </c:pt>
                <c:pt idx="79">
                  <c:v>-25.250577987023227</c:v>
                </c:pt>
                <c:pt idx="80">
                  <c:v>-25.322677987023226</c:v>
                </c:pt>
                <c:pt idx="81">
                  <c:v>-25.386427987023225</c:v>
                </c:pt>
                <c:pt idx="82">
                  <c:v>-25.241977987023226</c:v>
                </c:pt>
                <c:pt idx="83">
                  <c:v>-24.991977987023226</c:v>
                </c:pt>
                <c:pt idx="84">
                  <c:v>-24.741477987023227</c:v>
                </c:pt>
                <c:pt idx="85">
                  <c:v>-24.490477987023226</c:v>
                </c:pt>
                <c:pt idx="86">
                  <c:v>-24.438977987023225</c:v>
                </c:pt>
                <c:pt idx="87">
                  <c:v>-24.386977987023226</c:v>
                </c:pt>
                <c:pt idx="88">
                  <c:v>-24.334477987023227</c:v>
                </c:pt>
                <c:pt idx="89">
                  <c:v>-24.281477987023226</c:v>
                </c:pt>
                <c:pt idx="90">
                  <c:v>-24.227977987023227</c:v>
                </c:pt>
                <c:pt idx="91">
                  <c:v>-24.273977987023226</c:v>
                </c:pt>
                <c:pt idx="92">
                  <c:v>-24.319477987023227</c:v>
                </c:pt>
                <c:pt idx="93">
                  <c:v>-24.301477987023226</c:v>
                </c:pt>
                <c:pt idx="94">
                  <c:v>-24.212677987023227</c:v>
                </c:pt>
                <c:pt idx="95">
                  <c:v>-24.156677987023226</c:v>
                </c:pt>
                <c:pt idx="96">
                  <c:v>-24.100177987023226</c:v>
                </c:pt>
                <c:pt idx="97">
                  <c:v>-24.008977987023226</c:v>
                </c:pt>
                <c:pt idx="98">
                  <c:v>-23.859477987023226</c:v>
                </c:pt>
                <c:pt idx="99">
                  <c:v>-23.731877987023225</c:v>
                </c:pt>
                <c:pt idx="100">
                  <c:v>-23.673377987023226</c:v>
                </c:pt>
                <c:pt idx="101">
                  <c:v>-23.614377987023225</c:v>
                </c:pt>
                <c:pt idx="102">
                  <c:v>-23.554877987023225</c:v>
                </c:pt>
                <c:pt idx="103">
                  <c:v>-23.422877987023224</c:v>
                </c:pt>
                <c:pt idx="104">
                  <c:v>-23.265577987023224</c:v>
                </c:pt>
                <c:pt idx="105">
                  <c:v>-23.131377987023225</c:v>
                </c:pt>
                <c:pt idx="106">
                  <c:v>-23.069877987023226</c:v>
                </c:pt>
                <c:pt idx="107">
                  <c:v>-23.007877987023225</c:v>
                </c:pt>
                <c:pt idx="108">
                  <c:v>-22.992877987023224</c:v>
                </c:pt>
                <c:pt idx="109">
                  <c:v>-23.085377987023225</c:v>
                </c:pt>
                <c:pt idx="110">
                  <c:v>-23.202177987023227</c:v>
                </c:pt>
                <c:pt idx="111">
                  <c:v>-23.292177987023226</c:v>
                </c:pt>
                <c:pt idx="112">
                  <c:v>-23.227677987023228</c:v>
                </c:pt>
                <c:pt idx="113">
                  <c:v>-23.162677987023226</c:v>
                </c:pt>
                <c:pt idx="114">
                  <c:v>-23.041677987023228</c:v>
                </c:pt>
                <c:pt idx="115">
                  <c:v>-22.920677987023229</c:v>
                </c:pt>
                <c:pt idx="116">
                  <c:v>-22.79967798702323</c:v>
                </c:pt>
                <c:pt idx="117">
                  <c:v>-22.678677987023232</c:v>
                </c:pt>
                <c:pt idx="118">
                  <c:v>-22.557677987023233</c:v>
                </c:pt>
                <c:pt idx="119">
                  <c:v>-22.370677987023232</c:v>
                </c:pt>
                <c:pt idx="120">
                  <c:v>-22.160677987023231</c:v>
                </c:pt>
                <c:pt idx="121">
                  <c:v>-21.982177987023231</c:v>
                </c:pt>
                <c:pt idx="122">
                  <c:v>-21.77217798702323</c:v>
                </c:pt>
                <c:pt idx="123">
                  <c:v>-21.56217798702323</c:v>
                </c:pt>
                <c:pt idx="124">
                  <c:v>-21.352177987023229</c:v>
                </c:pt>
                <c:pt idx="125">
                  <c:v>-21.192177987023229</c:v>
                </c:pt>
                <c:pt idx="126">
                  <c:v>-21.032177987023228</c:v>
                </c:pt>
                <c:pt idx="127">
                  <c:v>-20.872177987023228</c:v>
                </c:pt>
                <c:pt idx="128">
                  <c:v>-20.742177987023229</c:v>
                </c:pt>
                <c:pt idx="129">
                  <c:v>-20.632297135459229</c:v>
                </c:pt>
                <c:pt idx="130">
                  <c:v>-20.514752566339229</c:v>
                </c:pt>
                <c:pt idx="131">
                  <c:v>-20.389263151343229</c:v>
                </c:pt>
                <c:pt idx="132">
                  <c:v>-20.255543336983227</c:v>
                </c:pt>
                <c:pt idx="133">
                  <c:v>-20.113303144603229</c:v>
                </c:pt>
                <c:pt idx="134">
                  <c:v>-19.934783629611225</c:v>
                </c:pt>
                <c:pt idx="135">
                  <c:v>-19.701811142251231</c:v>
                </c:pt>
                <c:pt idx="136">
                  <c:v>-19.429811142251232</c:v>
                </c:pt>
                <c:pt idx="137">
                  <c:v>-19.157811142251234</c:v>
                </c:pt>
                <c:pt idx="138">
                  <c:v>-18.869811142251233</c:v>
                </c:pt>
                <c:pt idx="139">
                  <c:v>-18.509811142251234</c:v>
                </c:pt>
                <c:pt idx="140">
                  <c:v>-18.201184145103234</c:v>
                </c:pt>
                <c:pt idx="141">
                  <c:v>-17.818686045103235</c:v>
                </c:pt>
                <c:pt idx="142">
                  <c:v>-17.416188829983234</c:v>
                </c:pt>
                <c:pt idx="143">
                  <c:v>-16.993092853983235</c:v>
                </c:pt>
                <c:pt idx="144">
                  <c:v>-16.704296275523234</c:v>
                </c:pt>
                <c:pt idx="145">
                  <c:v>-16.447927735579231</c:v>
                </c:pt>
                <c:pt idx="146">
                  <c:v>-16.057071262939235</c:v>
                </c:pt>
                <c:pt idx="147">
                  <c:v>-15.622170129467237</c:v>
                </c:pt>
                <c:pt idx="148">
                  <c:v>-15.327718791847236</c:v>
                </c:pt>
                <c:pt idx="149">
                  <c:v>-15.019866376207233</c:v>
                </c:pt>
                <c:pt idx="150">
                  <c:v>-14.698252101203234</c:v>
                </c:pt>
                <c:pt idx="151">
                  <c:v>-14.362510760323232</c:v>
                </c:pt>
                <c:pt idx="152">
                  <c:v>-14.021510760323233</c:v>
                </c:pt>
                <c:pt idx="153">
                  <c:v>-13.669510760323233</c:v>
                </c:pt>
                <c:pt idx="154">
                  <c:v>-13.312456135011235</c:v>
                </c:pt>
                <c:pt idx="155">
                  <c:v>-12.942002850579234</c:v>
                </c:pt>
                <c:pt idx="156">
                  <c:v>-12.557853792979234</c:v>
                </c:pt>
                <c:pt idx="157">
                  <c:v>-12.087318856835234</c:v>
                </c:pt>
                <c:pt idx="158">
                  <c:v>-11.449905478499234</c:v>
                </c:pt>
                <c:pt idx="159">
                  <c:v>-11.022856405587234</c:v>
                </c:pt>
                <c:pt idx="160">
                  <c:v>-10.580893091795234</c:v>
                </c:pt>
                <c:pt idx="161">
                  <c:v>-10.310735556875233</c:v>
                </c:pt>
                <c:pt idx="162">
                  <c:v>-10.074369978811232</c:v>
                </c:pt>
                <c:pt idx="163">
                  <c:v>-9.8300745988672311</c:v>
                </c:pt>
                <c:pt idx="164">
                  <c:v>-9.5776888554112318</c:v>
                </c:pt>
                <c:pt idx="165">
                  <c:v>-9.3170506862352322</c:v>
                </c:pt>
                <c:pt idx="166">
                  <c:v>-9.0479965285552311</c:v>
                </c:pt>
                <c:pt idx="167">
                  <c:v>-8.6441634964912311</c:v>
                </c:pt>
                <c:pt idx="168">
                  <c:v>-8.2191634964912303</c:v>
                </c:pt>
                <c:pt idx="169">
                  <c:v>-7.7191634964912303</c:v>
                </c:pt>
                <c:pt idx="170">
                  <c:v>-7.2191634964912303</c:v>
                </c:pt>
                <c:pt idx="171">
                  <c:v>-6.7941634964912305</c:v>
                </c:pt>
              </c:numCache>
            </c:numRef>
          </c:yVal>
          <c:smooth val="0"/>
          <c:extLst>
            <c:ext xmlns:c16="http://schemas.microsoft.com/office/drawing/2014/chart" uri="{C3380CC4-5D6E-409C-BE32-E72D297353CC}">
              <c16:uniqueId val="{00000000-0AC1-44EB-9838-CD1E82A45AA4}"/>
            </c:ext>
          </c:extLst>
        </c:ser>
        <c:dLbls>
          <c:showLegendKey val="0"/>
          <c:showVal val="0"/>
          <c:showCatName val="0"/>
          <c:showSerName val="0"/>
          <c:showPercent val="0"/>
          <c:showBubbleSize val="0"/>
        </c:dLbls>
        <c:axId val="147009920"/>
        <c:axId val="147011840"/>
      </c:scatterChart>
      <c:valAx>
        <c:axId val="147009920"/>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47011840"/>
        <c:crossesAt val="-30"/>
        <c:crossBetween val="midCat"/>
      </c:valAx>
      <c:valAx>
        <c:axId val="147011840"/>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47009920"/>
        <c:crossesAt val="-30"/>
        <c:crossBetween val="midCat"/>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2016-2017 Chardonnay</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'Chardonnay Predicted LTE (3)'!$FV$50:$FV$222</c:f>
              <c:numCache>
                <c:formatCode>0.00</c:formatCode>
                <c:ptCount val="173"/>
                <c:pt idx="24">
                  <c:v>-17.25415555555556</c:v>
                </c:pt>
                <c:pt idx="38">
                  <c:v>-20.983666666666668</c:v>
                </c:pt>
                <c:pt idx="52">
                  <c:v>-23.488000000000003</c:v>
                </c:pt>
                <c:pt idx="66">
                  <c:v>-24.422888888888885</c:v>
                </c:pt>
                <c:pt idx="80">
                  <c:v>-24.693666666666662</c:v>
                </c:pt>
                <c:pt idx="94">
                  <c:v>-26.049244444444447</c:v>
                </c:pt>
                <c:pt idx="108">
                  <c:v>-23.580666666666662</c:v>
                </c:pt>
                <c:pt idx="122">
                  <c:v>-24.077566666666669</c:v>
                </c:pt>
                <c:pt idx="136">
                  <c:v>-22.866244444444444</c:v>
                </c:pt>
                <c:pt idx="151">
                  <c:v>-20.5044</c:v>
                </c:pt>
                <c:pt idx="165">
                  <c:v>-15.33</c:v>
                </c:pt>
              </c:numCache>
            </c:numRef>
          </c:xVal>
          <c:yVal>
            <c:numRef>
              <c:f>'Chardonnay Predicted LTE (3)'!$FU$51:$FU$222</c:f>
              <c:numCache>
                <c:formatCode>0.00</c:formatCode>
                <c:ptCount val="172"/>
                <c:pt idx="0">
                  <c:v>-9.7517940000000003</c:v>
                </c:pt>
                <c:pt idx="1">
                  <c:v>-10.229668724044503</c:v>
                </c:pt>
                <c:pt idx="2">
                  <c:v>-10.720812724334499</c:v>
                </c:pt>
                <c:pt idx="3">
                  <c:v>-11.2002170682045</c:v>
                </c:pt>
                <c:pt idx="4">
                  <c:v>-11.658667271653503</c:v>
                </c:pt>
                <c:pt idx="5">
                  <c:v>-12.105889519826899</c:v>
                </c:pt>
                <c:pt idx="6">
                  <c:v>-12.5509218460369</c:v>
                </c:pt>
                <c:pt idx="7">
                  <c:v>-12.976099632543102</c:v>
                </c:pt>
                <c:pt idx="8">
                  <c:v>-13.3777750042746</c:v>
                </c:pt>
                <c:pt idx="9">
                  <c:v>-13.748498945229601</c:v>
                </c:pt>
                <c:pt idx="10">
                  <c:v>-14.1295934266731</c:v>
                </c:pt>
                <c:pt idx="11">
                  <c:v>-14.500592406677601</c:v>
                </c:pt>
                <c:pt idx="12">
                  <c:v>-14.8426232164586</c:v>
                </c:pt>
                <c:pt idx="13">
                  <c:v>-15.2049079824752</c:v>
                </c:pt>
                <c:pt idx="14">
                  <c:v>-15.564364797325203</c:v>
                </c:pt>
                <c:pt idx="15">
                  <c:v>-15.896265303273701</c:v>
                </c:pt>
                <c:pt idx="16">
                  <c:v>-16.1847672228322</c:v>
                </c:pt>
                <c:pt idx="17">
                  <c:v>-16.448440260424203</c:v>
                </c:pt>
                <c:pt idx="18">
                  <c:v>-16.7043603000802</c:v>
                </c:pt>
                <c:pt idx="19">
                  <c:v>-16.952631943880203</c:v>
                </c:pt>
                <c:pt idx="20">
                  <c:v>-17.193359213104202</c:v>
                </c:pt>
                <c:pt idx="21">
                  <c:v>-17.426645548232202</c:v>
                </c:pt>
                <c:pt idx="22">
                  <c:v>-17.6525938089442</c:v>
                </c:pt>
                <c:pt idx="23">
                  <c:v>-17.871306274120204</c:v>
                </c:pt>
                <c:pt idx="24">
                  <c:v>-18.082884641840206</c:v>
                </c:pt>
                <c:pt idx="25">
                  <c:v>-18.300214116105703</c:v>
                </c:pt>
                <c:pt idx="26">
                  <c:v>-18.522528677934702</c:v>
                </c:pt>
                <c:pt idx="27">
                  <c:v>-18.713309133766703</c:v>
                </c:pt>
                <c:pt idx="28">
                  <c:v>-18.897356476462701</c:v>
                </c:pt>
                <c:pt idx="29">
                  <c:v>-19.096946128057702</c:v>
                </c:pt>
                <c:pt idx="30">
                  <c:v>-19.249324638169703</c:v>
                </c:pt>
                <c:pt idx="31">
                  <c:v>-19.429252935777203</c:v>
                </c:pt>
                <c:pt idx="32">
                  <c:v>-19.658991678019703</c:v>
                </c:pt>
                <c:pt idx="33">
                  <c:v>-19.876361872857203</c:v>
                </c:pt>
                <c:pt idx="34">
                  <c:v>-20.071515929595577</c:v>
                </c:pt>
                <c:pt idx="35">
                  <c:v>-20.246023364161328</c:v>
                </c:pt>
                <c:pt idx="36">
                  <c:v>-20.392246322467326</c:v>
                </c:pt>
                <c:pt idx="37">
                  <c:v>-20.529896715361328</c:v>
                </c:pt>
                <c:pt idx="38">
                  <c:v>-20.659291157251328</c:v>
                </c:pt>
                <c:pt idx="39">
                  <c:v>-20.780740681057328</c:v>
                </c:pt>
                <c:pt idx="40">
                  <c:v>-20.894550738211329</c:v>
                </c:pt>
                <c:pt idx="41">
                  <c:v>-21.001021198657327</c:v>
                </c:pt>
                <c:pt idx="42">
                  <c:v>-21.100446350851328</c:v>
                </c:pt>
                <c:pt idx="43">
                  <c:v>-21.198906686193205</c:v>
                </c:pt>
                <c:pt idx="44">
                  <c:v>-21.293906686193203</c:v>
                </c:pt>
                <c:pt idx="45">
                  <c:v>-21.388906686193202</c:v>
                </c:pt>
                <c:pt idx="46">
                  <c:v>-21.478906686193202</c:v>
                </c:pt>
                <c:pt idx="47">
                  <c:v>-21.578906686193204</c:v>
                </c:pt>
                <c:pt idx="48">
                  <c:v>-21.673906686193202</c:v>
                </c:pt>
                <c:pt idx="49">
                  <c:v>-21.771906686193201</c:v>
                </c:pt>
                <c:pt idx="50">
                  <c:v>-21.881906686193201</c:v>
                </c:pt>
                <c:pt idx="51">
                  <c:v>-22.001906686193202</c:v>
                </c:pt>
                <c:pt idx="52">
                  <c:v>-22.131906686193201</c:v>
                </c:pt>
                <c:pt idx="53">
                  <c:v>-22.313906686193199</c:v>
                </c:pt>
                <c:pt idx="54">
                  <c:v>-22.494506686193198</c:v>
                </c:pt>
                <c:pt idx="55">
                  <c:v>-22.673706686193199</c:v>
                </c:pt>
                <c:pt idx="56">
                  <c:v>-22.838806686193198</c:v>
                </c:pt>
                <c:pt idx="57">
                  <c:v>-23.015206686193199</c:v>
                </c:pt>
                <c:pt idx="58">
                  <c:v>-23.1902066861932</c:v>
                </c:pt>
                <c:pt idx="59">
                  <c:v>-23.3638066861932</c:v>
                </c:pt>
                <c:pt idx="60">
                  <c:v>-23.5360066861932</c:v>
                </c:pt>
                <c:pt idx="61">
                  <c:v>-23.7068066861932</c:v>
                </c:pt>
                <c:pt idx="62">
                  <c:v>-23.8762066861932</c:v>
                </c:pt>
                <c:pt idx="63">
                  <c:v>-24.044206686193199</c:v>
                </c:pt>
                <c:pt idx="64">
                  <c:v>-24.210806686193198</c:v>
                </c:pt>
                <c:pt idx="65">
                  <c:v>-24.340606686193198</c:v>
                </c:pt>
                <c:pt idx="66">
                  <c:v>-24.399106686193196</c:v>
                </c:pt>
                <c:pt idx="67">
                  <c:v>-24.462906686193197</c:v>
                </c:pt>
                <c:pt idx="68">
                  <c:v>-24.526156686193197</c:v>
                </c:pt>
                <c:pt idx="69">
                  <c:v>-24.591706686193195</c:v>
                </c:pt>
                <c:pt idx="70">
                  <c:v>-24.662331686193195</c:v>
                </c:pt>
                <c:pt idx="71">
                  <c:v>-24.740731686193193</c:v>
                </c:pt>
                <c:pt idx="72">
                  <c:v>-24.810106686193194</c:v>
                </c:pt>
                <c:pt idx="73">
                  <c:v>-24.670606686193192</c:v>
                </c:pt>
                <c:pt idx="74">
                  <c:v>-24.530556686193194</c:v>
                </c:pt>
                <c:pt idx="75">
                  <c:v>-24.389956686193194</c:v>
                </c:pt>
                <c:pt idx="76">
                  <c:v>-24.459506686193194</c:v>
                </c:pt>
                <c:pt idx="77">
                  <c:v>-24.528406686193193</c:v>
                </c:pt>
                <c:pt idx="78">
                  <c:v>-24.596656686193192</c:v>
                </c:pt>
                <c:pt idx="79">
                  <c:v>-24.669456686193193</c:v>
                </c:pt>
                <c:pt idx="80">
                  <c:v>-24.741556686193192</c:v>
                </c:pt>
                <c:pt idx="81">
                  <c:v>-24.812956686193193</c:v>
                </c:pt>
                <c:pt idx="82">
                  <c:v>-24.883656686193191</c:v>
                </c:pt>
                <c:pt idx="83">
                  <c:v>-24.968656686193192</c:v>
                </c:pt>
                <c:pt idx="84">
                  <c:v>-25.052806686193193</c:v>
                </c:pt>
                <c:pt idx="85">
                  <c:v>-25.136106686193195</c:v>
                </c:pt>
                <c:pt idx="86">
                  <c:v>-25.218556686193196</c:v>
                </c:pt>
                <c:pt idx="87">
                  <c:v>-25.300156686193198</c:v>
                </c:pt>
                <c:pt idx="88">
                  <c:v>-25.380906686193196</c:v>
                </c:pt>
                <c:pt idx="89">
                  <c:v>-25.460806686193195</c:v>
                </c:pt>
                <c:pt idx="90">
                  <c:v>-25.539856686193193</c:v>
                </c:pt>
                <c:pt idx="91">
                  <c:v>-25.618056686193192</c:v>
                </c:pt>
                <c:pt idx="92">
                  <c:v>-25.695406686193191</c:v>
                </c:pt>
                <c:pt idx="93">
                  <c:v>-25.767406686193191</c:v>
                </c:pt>
                <c:pt idx="94">
                  <c:v>-25.81190668619319</c:v>
                </c:pt>
                <c:pt idx="95">
                  <c:v>-25.55590668619319</c:v>
                </c:pt>
                <c:pt idx="96">
                  <c:v>-25.299406686193191</c:v>
                </c:pt>
                <c:pt idx="97">
                  <c:v>-25.042406686193189</c:v>
                </c:pt>
                <c:pt idx="98">
                  <c:v>-24.784906686193189</c:v>
                </c:pt>
                <c:pt idx="99">
                  <c:v>-24.52690668619319</c:v>
                </c:pt>
                <c:pt idx="100">
                  <c:v>-24.31030668619319</c:v>
                </c:pt>
                <c:pt idx="101">
                  <c:v>-24.293906686193189</c:v>
                </c:pt>
                <c:pt idx="102">
                  <c:v>-24.277706686193188</c:v>
                </c:pt>
                <c:pt idx="103">
                  <c:v>-24.26170668619319</c:v>
                </c:pt>
                <c:pt idx="104">
                  <c:v>-24.245906686193191</c:v>
                </c:pt>
                <c:pt idx="105">
                  <c:v>-24.230306686193192</c:v>
                </c:pt>
                <c:pt idx="106">
                  <c:v>-24.249556686193191</c:v>
                </c:pt>
                <c:pt idx="107">
                  <c:v>-24.297056686193191</c:v>
                </c:pt>
                <c:pt idx="108">
                  <c:v>-24.36080668619319</c:v>
                </c:pt>
                <c:pt idx="109">
                  <c:v>-24.423706686193189</c:v>
                </c:pt>
                <c:pt idx="110">
                  <c:v>-24.485756686193188</c:v>
                </c:pt>
                <c:pt idx="111">
                  <c:v>-24.546956686193187</c:v>
                </c:pt>
                <c:pt idx="112">
                  <c:v>-24.607306686193187</c:v>
                </c:pt>
                <c:pt idx="113">
                  <c:v>-24.666806686193187</c:v>
                </c:pt>
                <c:pt idx="114">
                  <c:v>-24.673306686193186</c:v>
                </c:pt>
                <c:pt idx="115">
                  <c:v>-24.680806686193186</c:v>
                </c:pt>
                <c:pt idx="116">
                  <c:v>-24.687306686193185</c:v>
                </c:pt>
                <c:pt idx="117">
                  <c:v>-24.355306686193185</c:v>
                </c:pt>
                <c:pt idx="118">
                  <c:v>-24.223306686193183</c:v>
                </c:pt>
                <c:pt idx="119">
                  <c:v>-24.091306686193182</c:v>
                </c:pt>
                <c:pt idx="120">
                  <c:v>-24.067306686193181</c:v>
                </c:pt>
                <c:pt idx="121">
                  <c:v>-24.069806686193182</c:v>
                </c:pt>
                <c:pt idx="122">
                  <c:v>-23.937806686193181</c:v>
                </c:pt>
                <c:pt idx="123">
                  <c:v>-23.73380668619318</c:v>
                </c:pt>
                <c:pt idx="124">
                  <c:v>-23.54180668619318</c:v>
                </c:pt>
                <c:pt idx="125">
                  <c:v>-23.409806686193178</c:v>
                </c:pt>
                <c:pt idx="126">
                  <c:v>-23.28880668619318</c:v>
                </c:pt>
                <c:pt idx="127">
                  <c:v>-23.167806686193181</c:v>
                </c:pt>
                <c:pt idx="128">
                  <c:v>-23.046806686193182</c:v>
                </c:pt>
                <c:pt idx="129">
                  <c:v>-22.925937749472784</c:v>
                </c:pt>
                <c:pt idx="130">
                  <c:v>-22.796638723440783</c:v>
                </c:pt>
                <c:pt idx="131">
                  <c:v>-22.771540840441581</c:v>
                </c:pt>
                <c:pt idx="132">
                  <c:v>-22.79585353396158</c:v>
                </c:pt>
                <c:pt idx="133">
                  <c:v>-22.821715387121579</c:v>
                </c:pt>
                <c:pt idx="134">
                  <c:v>-22.88213737681118</c:v>
                </c:pt>
                <c:pt idx="135">
                  <c:v>-22.957853435203177</c:v>
                </c:pt>
                <c:pt idx="137">
                  <c:v>-22.986974996123177</c:v>
                </c:pt>
                <c:pt idx="138">
                  <c:v>-22.769174996123176</c:v>
                </c:pt>
                <c:pt idx="139">
                  <c:v>-22.551374996123176</c:v>
                </c:pt>
                <c:pt idx="140">
                  <c:v>-22.331705192270778</c:v>
                </c:pt>
                <c:pt idx="141">
                  <c:v>-22.291542891770778</c:v>
                </c:pt>
                <c:pt idx="142">
                  <c:v>-22.291542891770778</c:v>
                </c:pt>
                <c:pt idx="143">
                  <c:v>-22.291542891770778</c:v>
                </c:pt>
                <c:pt idx="144">
                  <c:v>-22.291542891770778</c:v>
                </c:pt>
                <c:pt idx="145">
                  <c:v>-22.242599806872377</c:v>
                </c:pt>
                <c:pt idx="146">
                  <c:v>-21.96045029068538</c:v>
                </c:pt>
                <c:pt idx="147">
                  <c:v>-21.664973344120583</c:v>
                </c:pt>
                <c:pt idx="148">
                  <c:v>-21.355799439619581</c:v>
                </c:pt>
                <c:pt idx="149">
                  <c:v>-20.908014107779579</c:v>
                </c:pt>
                <c:pt idx="150">
                  <c:v>-20.440211525955583</c:v>
                </c:pt>
                <c:pt idx="151">
                  <c:v>-19.951860484675578</c:v>
                </c:pt>
                <c:pt idx="152">
                  <c:v>-19.548860484675579</c:v>
                </c:pt>
                <c:pt idx="153">
                  <c:v>-19.196860484675579</c:v>
                </c:pt>
                <c:pt idx="154">
                  <c:v>-18.839805859363583</c:v>
                </c:pt>
                <c:pt idx="155">
                  <c:v>-18.46935257493158</c:v>
                </c:pt>
                <c:pt idx="156">
                  <c:v>-18.399507291731581</c:v>
                </c:pt>
                <c:pt idx="157">
                  <c:v>-18.327117301555582</c:v>
                </c:pt>
                <c:pt idx="158">
                  <c:v>-17.914673350867581</c:v>
                </c:pt>
                <c:pt idx="159">
                  <c:v>-17.487624277955582</c:v>
                </c:pt>
                <c:pt idx="160">
                  <c:v>-17.045660964163581</c:v>
                </c:pt>
                <c:pt idx="161">
                  <c:v>-16.588471289683579</c:v>
                </c:pt>
                <c:pt idx="162">
                  <c:v>-16.115740133555576</c:v>
                </c:pt>
                <c:pt idx="163">
                  <c:v>-15.627149373667576</c:v>
                </c:pt>
                <c:pt idx="164">
                  <c:v>-15.122377886755578</c:v>
                </c:pt>
                <c:pt idx="165">
                  <c:v>-14.601101548403578</c:v>
                </c:pt>
                <c:pt idx="166">
                  <c:v>-14.062993233043578</c:v>
                </c:pt>
                <c:pt idx="167">
                  <c:v>-13.507722813955578</c:v>
                </c:pt>
                <c:pt idx="168">
                  <c:v>-12.707722813955577</c:v>
                </c:pt>
                <c:pt idx="169">
                  <c:v>-12.157722813955576</c:v>
                </c:pt>
                <c:pt idx="170">
                  <c:v>-12.057722813955577</c:v>
                </c:pt>
                <c:pt idx="171">
                  <c:v>-12.057722813955577</c:v>
                </c:pt>
              </c:numCache>
            </c:numRef>
          </c:yVal>
          <c:smooth val="0"/>
          <c:extLst>
            <c:ext xmlns:c16="http://schemas.microsoft.com/office/drawing/2014/chart" uri="{C3380CC4-5D6E-409C-BE32-E72D297353CC}">
              <c16:uniqueId val="{00000000-D252-46BC-832E-729DED174DFE}"/>
            </c:ext>
          </c:extLst>
        </c:ser>
        <c:dLbls>
          <c:showLegendKey val="0"/>
          <c:showVal val="0"/>
          <c:showCatName val="0"/>
          <c:showSerName val="0"/>
          <c:showPercent val="0"/>
          <c:showBubbleSize val="0"/>
        </c:dLbls>
        <c:axId val="147154816"/>
        <c:axId val="147173376"/>
      </c:scatterChart>
      <c:valAx>
        <c:axId val="147154816"/>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47173376"/>
        <c:crossesAt val="-30"/>
        <c:crossBetween val="midCat"/>
      </c:valAx>
      <c:valAx>
        <c:axId val="147173376"/>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47154816"/>
        <c:crossesAt val="-30"/>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2013-2014 Chardonnay</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'Chardonnay Predicted LTE (3)'!$DK$50:$DK$222</c:f>
              <c:numCache>
                <c:formatCode>0.00</c:formatCode>
                <c:ptCount val="173"/>
                <c:pt idx="10">
                  <c:v>-13.895244444444447</c:v>
                </c:pt>
                <c:pt idx="24">
                  <c:v>-19.422566666666665</c:v>
                </c:pt>
                <c:pt idx="38">
                  <c:v>-22.870133333333335</c:v>
                </c:pt>
                <c:pt idx="52">
                  <c:v>-24.059822222222223</c:v>
                </c:pt>
                <c:pt idx="66">
                  <c:v>-24.091111111111104</c:v>
                </c:pt>
                <c:pt idx="80">
                  <c:v>-23.058955555555553</c:v>
                </c:pt>
                <c:pt idx="94">
                  <c:v>-23.002433333333336</c:v>
                </c:pt>
                <c:pt idx="108">
                  <c:v>-23.457222222222221</c:v>
                </c:pt>
                <c:pt idx="122">
                  <c:v>-22.598244444444443</c:v>
                </c:pt>
                <c:pt idx="136">
                  <c:v>-22.759166666666669</c:v>
                </c:pt>
                <c:pt idx="151">
                  <c:v>-17.623600000000003</c:v>
                </c:pt>
                <c:pt idx="164">
                  <c:v>-14.893933333333333</c:v>
                </c:pt>
              </c:numCache>
            </c:numRef>
          </c:xVal>
          <c:yVal>
            <c:numRef>
              <c:f>'Chardonnay Predicted LTE (3)'!$DJ$51:$DJ$222</c:f>
              <c:numCache>
                <c:formatCode>0.00</c:formatCode>
                <c:ptCount val="172"/>
                <c:pt idx="0">
                  <c:v>-10.557214</c:v>
                </c:pt>
                <c:pt idx="1">
                  <c:v>-11.060240025310003</c:v>
                </c:pt>
                <c:pt idx="2">
                  <c:v>-11.551384025599999</c:v>
                </c:pt>
                <c:pt idx="3">
                  <c:v>-12.078728803857</c:v>
                </c:pt>
                <c:pt idx="4">
                  <c:v>-12.546535133907003</c:v>
                </c:pt>
                <c:pt idx="5">
                  <c:v>-13.002884366737</c:v>
                </c:pt>
                <c:pt idx="6">
                  <c:v>-13.447916692947</c:v>
                </c:pt>
                <c:pt idx="7">
                  <c:v>-13.881771577137002</c:v>
                </c:pt>
                <c:pt idx="8">
                  <c:v>-14.304587757906999</c:v>
                </c:pt>
                <c:pt idx="9">
                  <c:v>-14.716503247857</c:v>
                </c:pt>
                <c:pt idx="10">
                  <c:v>-15.1096322918724</c:v>
                </c:pt>
                <c:pt idx="11">
                  <c:v>-15.492347029140202</c:v>
                </c:pt>
                <c:pt idx="12">
                  <c:v>-15.864780577568402</c:v>
                </c:pt>
                <c:pt idx="13">
                  <c:v>-16.234458910238402</c:v>
                </c:pt>
                <c:pt idx="14">
                  <c:v>-16.629861406573404</c:v>
                </c:pt>
                <c:pt idx="15">
                  <c:v>-16.979230360203402</c:v>
                </c:pt>
                <c:pt idx="16">
                  <c:v>-17.3186443832134</c:v>
                </c:pt>
                <c:pt idx="17">
                  <c:v>-17.648235680203403</c:v>
                </c:pt>
                <c:pt idx="18">
                  <c:v>-17.968135729773401</c:v>
                </c:pt>
                <c:pt idx="19">
                  <c:v>-18.278475284523402</c:v>
                </c:pt>
                <c:pt idx="20">
                  <c:v>-18.639566188359399</c:v>
                </c:pt>
                <c:pt idx="21">
                  <c:v>-18.989495691051399</c:v>
                </c:pt>
                <c:pt idx="22">
                  <c:v>-19.271931016941398</c:v>
                </c:pt>
                <c:pt idx="23">
                  <c:v>-19.545321598411402</c:v>
                </c:pt>
                <c:pt idx="24">
                  <c:v>-19.809794558061402</c:v>
                </c:pt>
                <c:pt idx="25">
                  <c:v>-20.0654762924914</c:v>
                </c:pt>
                <c:pt idx="26">
                  <c:v>-20.3124924723014</c:v>
                </c:pt>
                <c:pt idx="27">
                  <c:v>-20.546198530695602</c:v>
                </c:pt>
                <c:pt idx="28">
                  <c:v>-20.741748832310101</c:v>
                </c:pt>
                <c:pt idx="29">
                  <c:v>-20.941338483905099</c:v>
                </c:pt>
                <c:pt idx="30">
                  <c:v>-21.1106479395851</c:v>
                </c:pt>
                <c:pt idx="31">
                  <c:v>-21.2905762371926</c:v>
                </c:pt>
                <c:pt idx="32">
                  <c:v>-21.520314979435099</c:v>
                </c:pt>
                <c:pt idx="33">
                  <c:v>-21.733337770375847</c:v>
                </c:pt>
                <c:pt idx="34">
                  <c:v>-21.928491827114222</c:v>
                </c:pt>
                <c:pt idx="35">
                  <c:v>-22.141778691583472</c:v>
                </c:pt>
                <c:pt idx="36">
                  <c:v>-22.470780347771967</c:v>
                </c:pt>
                <c:pt idx="37">
                  <c:v>-22.780493731783473</c:v>
                </c:pt>
                <c:pt idx="38">
                  <c:v>-23.006934005090972</c:v>
                </c:pt>
                <c:pt idx="39">
                  <c:v>-23.204289481275719</c:v>
                </c:pt>
                <c:pt idx="40">
                  <c:v>-23.360778309862472</c:v>
                </c:pt>
                <c:pt idx="41">
                  <c:v>-23.507175192975719</c:v>
                </c:pt>
                <c:pt idx="42">
                  <c:v>-23.643884777242469</c:v>
                </c:pt>
                <c:pt idx="43">
                  <c:v>-23.759720465879969</c:v>
                </c:pt>
                <c:pt idx="44">
                  <c:v>-23.85972046587997</c:v>
                </c:pt>
                <c:pt idx="45">
                  <c:v>-23.959720465879972</c:v>
                </c:pt>
                <c:pt idx="46">
                  <c:v>-24.054720465879971</c:v>
                </c:pt>
                <c:pt idx="47">
                  <c:v>-24.154720465879972</c:v>
                </c:pt>
                <c:pt idx="48">
                  <c:v>-24.264720465879972</c:v>
                </c:pt>
                <c:pt idx="49">
                  <c:v>-24.404720465879972</c:v>
                </c:pt>
                <c:pt idx="50">
                  <c:v>-24.494720465879972</c:v>
                </c:pt>
                <c:pt idx="51">
                  <c:v>-24.584720465879972</c:v>
                </c:pt>
                <c:pt idx="52">
                  <c:v>-24.674720465879972</c:v>
                </c:pt>
                <c:pt idx="53">
                  <c:v>-24.765720465879973</c:v>
                </c:pt>
                <c:pt idx="54">
                  <c:v>-24.856020465879972</c:v>
                </c:pt>
                <c:pt idx="55">
                  <c:v>-24.945620465879973</c:v>
                </c:pt>
                <c:pt idx="56">
                  <c:v>-25.034520465879972</c:v>
                </c:pt>
                <c:pt idx="57">
                  <c:v>-25.110120465879973</c:v>
                </c:pt>
                <c:pt idx="58">
                  <c:v>-24.972620465879974</c:v>
                </c:pt>
                <c:pt idx="59">
                  <c:v>-24.834620465879972</c:v>
                </c:pt>
                <c:pt idx="60">
                  <c:v>-24.634620465879973</c:v>
                </c:pt>
                <c:pt idx="61">
                  <c:v>-24.348820465879975</c:v>
                </c:pt>
                <c:pt idx="62">
                  <c:v>-24.348820465879975</c:v>
                </c:pt>
                <c:pt idx="63">
                  <c:v>-24.368820465879974</c:v>
                </c:pt>
                <c:pt idx="64">
                  <c:v>-24.437245465879975</c:v>
                </c:pt>
                <c:pt idx="65">
                  <c:v>-24.513945465879974</c:v>
                </c:pt>
                <c:pt idx="66">
                  <c:v>-24.595845465879975</c:v>
                </c:pt>
                <c:pt idx="67">
                  <c:v>-24.668345465879977</c:v>
                </c:pt>
                <c:pt idx="68">
                  <c:v>-24.531595465879978</c:v>
                </c:pt>
                <c:pt idx="69">
                  <c:v>-24.394295465879978</c:v>
                </c:pt>
                <c:pt idx="70">
                  <c:v>-24.462095465879976</c:v>
                </c:pt>
                <c:pt idx="71">
                  <c:v>-24.526495465879975</c:v>
                </c:pt>
                <c:pt idx="72">
                  <c:v>-24.387545465879974</c:v>
                </c:pt>
                <c:pt idx="73">
                  <c:v>-24.448045465879975</c:v>
                </c:pt>
                <c:pt idx="74">
                  <c:v>-24.510720465879974</c:v>
                </c:pt>
                <c:pt idx="75">
                  <c:v>-24.370120465879975</c:v>
                </c:pt>
                <c:pt idx="76">
                  <c:v>-24.423620465879974</c:v>
                </c:pt>
                <c:pt idx="77">
                  <c:v>-24.476620465879975</c:v>
                </c:pt>
                <c:pt idx="78">
                  <c:v>-24.529120465879974</c:v>
                </c:pt>
                <c:pt idx="79">
                  <c:v>-24.353120465879975</c:v>
                </c:pt>
                <c:pt idx="80">
                  <c:v>-24.409770465879976</c:v>
                </c:pt>
                <c:pt idx="81">
                  <c:v>-24.473520465879975</c:v>
                </c:pt>
                <c:pt idx="82">
                  <c:v>-24.544220465879974</c:v>
                </c:pt>
                <c:pt idx="83">
                  <c:v>-24.629220465879975</c:v>
                </c:pt>
                <c:pt idx="84">
                  <c:v>-24.691095465879975</c:v>
                </c:pt>
                <c:pt idx="85">
                  <c:v>-24.515595465879976</c:v>
                </c:pt>
                <c:pt idx="86">
                  <c:v>-24.264095465879976</c:v>
                </c:pt>
                <c:pt idx="87">
                  <c:v>-24.149695465879976</c:v>
                </c:pt>
                <c:pt idx="88">
                  <c:v>-24.013195465879974</c:v>
                </c:pt>
                <c:pt idx="89">
                  <c:v>-23.875395465879976</c:v>
                </c:pt>
                <c:pt idx="90">
                  <c:v>-23.736295465879977</c:v>
                </c:pt>
                <c:pt idx="91">
                  <c:v>-23.649895465879975</c:v>
                </c:pt>
                <c:pt idx="92">
                  <c:v>-23.631695465879975</c:v>
                </c:pt>
                <c:pt idx="93">
                  <c:v>-23.676695465879977</c:v>
                </c:pt>
                <c:pt idx="94">
                  <c:v>-23.698945465879977</c:v>
                </c:pt>
                <c:pt idx="95">
                  <c:v>-23.681345465879975</c:v>
                </c:pt>
                <c:pt idx="96">
                  <c:v>-23.663945465879976</c:v>
                </c:pt>
                <c:pt idx="97">
                  <c:v>-23.685445465879976</c:v>
                </c:pt>
                <c:pt idx="98">
                  <c:v>-23.727945465879976</c:v>
                </c:pt>
                <c:pt idx="99">
                  <c:v>-23.748945465879977</c:v>
                </c:pt>
                <c:pt idx="100">
                  <c:v>-23.732345465879977</c:v>
                </c:pt>
                <c:pt idx="101">
                  <c:v>-23.752845465879975</c:v>
                </c:pt>
                <c:pt idx="102">
                  <c:v>-23.773095465879976</c:v>
                </c:pt>
                <c:pt idx="103">
                  <c:v>-23.757095465879978</c:v>
                </c:pt>
                <c:pt idx="104">
                  <c:v>-23.696595465879977</c:v>
                </c:pt>
                <c:pt idx="105">
                  <c:v>-23.716095465879977</c:v>
                </c:pt>
                <c:pt idx="106">
                  <c:v>-23.764220465879976</c:v>
                </c:pt>
                <c:pt idx="107">
                  <c:v>-23.825020465879977</c:v>
                </c:pt>
                <c:pt idx="108">
                  <c:v>-23.888770465879976</c:v>
                </c:pt>
                <c:pt idx="109">
                  <c:v>-23.951670465879975</c:v>
                </c:pt>
                <c:pt idx="110">
                  <c:v>-24.013720465879974</c:v>
                </c:pt>
                <c:pt idx="111">
                  <c:v>-24.074920465879973</c:v>
                </c:pt>
                <c:pt idx="112">
                  <c:v>-24.135270465879973</c:v>
                </c:pt>
                <c:pt idx="113">
                  <c:v>-24.194770465879973</c:v>
                </c:pt>
                <c:pt idx="114">
                  <c:v>-24.202270465879973</c:v>
                </c:pt>
                <c:pt idx="115">
                  <c:v>-24.209770465879974</c:v>
                </c:pt>
                <c:pt idx="116">
                  <c:v>-24.217270465879974</c:v>
                </c:pt>
                <c:pt idx="117">
                  <c:v>-24.222770465879975</c:v>
                </c:pt>
                <c:pt idx="118">
                  <c:v>-24.225270465879976</c:v>
                </c:pt>
                <c:pt idx="119">
                  <c:v>-24.093270465879975</c:v>
                </c:pt>
                <c:pt idx="120">
                  <c:v>-23.853270465879977</c:v>
                </c:pt>
                <c:pt idx="121">
                  <c:v>-23.649270465879976</c:v>
                </c:pt>
                <c:pt idx="122">
                  <c:v>-23.517270465879974</c:v>
                </c:pt>
                <c:pt idx="123">
                  <c:v>-23.361270465879976</c:v>
                </c:pt>
                <c:pt idx="124">
                  <c:v>-23.185270465879977</c:v>
                </c:pt>
                <c:pt idx="125">
                  <c:v>-23.064270465879979</c:v>
                </c:pt>
                <c:pt idx="126">
                  <c:v>-22.94327046587998</c:v>
                </c:pt>
                <c:pt idx="127">
                  <c:v>-22.767270465879982</c:v>
                </c:pt>
                <c:pt idx="128">
                  <c:v>-22.646270465879983</c:v>
                </c:pt>
                <c:pt idx="129">
                  <c:v>-22.624294295567182</c:v>
                </c:pt>
                <c:pt idx="130">
                  <c:v>-22.667037775247181</c:v>
                </c:pt>
                <c:pt idx="131">
                  <c:v>-22.71723354124558</c:v>
                </c:pt>
                <c:pt idx="132">
                  <c:v>-22.780446544397581</c:v>
                </c:pt>
                <c:pt idx="133">
                  <c:v>-22.85803210387758</c:v>
                </c:pt>
                <c:pt idx="134">
                  <c:v>-22.929439909874382</c:v>
                </c:pt>
                <c:pt idx="135">
                  <c:v>-22.958561470794383</c:v>
                </c:pt>
                <c:pt idx="137">
                  <c:v>-22.987683031714383</c:v>
                </c:pt>
                <c:pt idx="138">
                  <c:v>-23.066883031714383</c:v>
                </c:pt>
                <c:pt idx="139">
                  <c:v>-23.146083031714383</c:v>
                </c:pt>
                <c:pt idx="140">
                  <c:v>-23.106143067377584</c:v>
                </c:pt>
                <c:pt idx="141">
                  <c:v>-22.874731716877584</c:v>
                </c:pt>
                <c:pt idx="142">
                  <c:v>-22.586946208066784</c:v>
                </c:pt>
                <c:pt idx="143">
                  <c:v>-22.191351470506785</c:v>
                </c:pt>
                <c:pt idx="144">
                  <c:v>-21.724833920686784</c:v>
                </c:pt>
                <c:pt idx="145">
                  <c:v>-21.23540307170278</c:v>
                </c:pt>
                <c:pt idx="146">
                  <c:v>-20.746832480902786</c:v>
                </c:pt>
                <c:pt idx="147">
                  <c:v>-20.465425865126786</c:v>
                </c:pt>
                <c:pt idx="148">
                  <c:v>-20.170974527506786</c:v>
                </c:pt>
                <c:pt idx="149">
                  <c:v>-19.863122111866783</c:v>
                </c:pt>
                <c:pt idx="150">
                  <c:v>-19.395319530042787</c:v>
                </c:pt>
                <c:pt idx="151">
                  <c:v>-18.906968488762782</c:v>
                </c:pt>
                <c:pt idx="152">
                  <c:v>-18.410968488762784</c:v>
                </c:pt>
                <c:pt idx="153">
                  <c:v>-17.866968488762783</c:v>
                </c:pt>
                <c:pt idx="154">
                  <c:v>-17.509913863450787</c:v>
                </c:pt>
                <c:pt idx="155">
                  <c:v>-17.139460579018785</c:v>
                </c:pt>
                <c:pt idx="156">
                  <c:v>-16.755311521418783</c:v>
                </c:pt>
                <c:pt idx="157">
                  <c:v>-16.755311521418783</c:v>
                </c:pt>
                <c:pt idx="158">
                  <c:v>-16.755311521418783</c:v>
                </c:pt>
                <c:pt idx="159">
                  <c:v>-16.755311521418783</c:v>
                </c:pt>
                <c:pt idx="160">
                  <c:v>-16.674954555274784</c:v>
                </c:pt>
                <c:pt idx="161">
                  <c:v>-16.674954555274784</c:v>
                </c:pt>
                <c:pt idx="162">
                  <c:v>-16.202223399146781</c:v>
                </c:pt>
                <c:pt idx="163">
                  <c:v>-15.713632639258782</c:v>
                </c:pt>
                <c:pt idx="164">
                  <c:v>-15.208861152346783</c:v>
                </c:pt>
                <c:pt idx="165">
                  <c:v>-14.687584813994784</c:v>
                </c:pt>
                <c:pt idx="166">
                  <c:v>-14.149476498634783</c:v>
                </c:pt>
                <c:pt idx="167">
                  <c:v>-13.594206079546783</c:v>
                </c:pt>
                <c:pt idx="168">
                  <c:v>-13.494206079546784</c:v>
                </c:pt>
                <c:pt idx="169">
                  <c:v>-12.944206079546783</c:v>
                </c:pt>
                <c:pt idx="170">
                  <c:v>-12.394206079546782</c:v>
                </c:pt>
                <c:pt idx="171">
                  <c:v>-11.844206079546781</c:v>
                </c:pt>
              </c:numCache>
            </c:numRef>
          </c:yVal>
          <c:smooth val="0"/>
          <c:extLst>
            <c:ext xmlns:c16="http://schemas.microsoft.com/office/drawing/2014/chart" uri="{C3380CC4-5D6E-409C-BE32-E72D297353CC}">
              <c16:uniqueId val="{00000000-3847-4F81-8DA1-E98C6291E2ED}"/>
            </c:ext>
          </c:extLst>
        </c:ser>
        <c:dLbls>
          <c:showLegendKey val="0"/>
          <c:showVal val="0"/>
          <c:showCatName val="0"/>
          <c:showSerName val="0"/>
          <c:showPercent val="0"/>
          <c:showBubbleSize val="0"/>
        </c:dLbls>
        <c:axId val="147234816"/>
        <c:axId val="147236736"/>
      </c:scatterChart>
      <c:valAx>
        <c:axId val="147234816"/>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47236736"/>
        <c:crossesAt val="-30"/>
        <c:crossBetween val="midCat"/>
      </c:valAx>
      <c:valAx>
        <c:axId val="147236736"/>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47234816"/>
        <c:crossesAt val="-30"/>
        <c:crossBetween val="midCat"/>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2017-2018 Chardonnay</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'Chardonnay Predicted LTE (3)'!$GQ$51:$GQ$228</c:f>
              <c:numCache>
                <c:formatCode>General</c:formatCode>
                <c:ptCount val="178"/>
                <c:pt idx="22">
                  <c:v>-21.95</c:v>
                </c:pt>
                <c:pt idx="36" formatCode="0.0">
                  <c:v>-22.176916666666667</c:v>
                </c:pt>
                <c:pt idx="50" formatCode="0.0">
                  <c:v>-23.796055555555554</c:v>
                </c:pt>
                <c:pt idx="64" formatCode="0.0">
                  <c:v>-23.592688888888887</c:v>
                </c:pt>
                <c:pt idx="78" formatCode="0.0">
                  <c:v>-25.419699999999999</c:v>
                </c:pt>
                <c:pt idx="92" formatCode="0.0">
                  <c:v>-23.63025</c:v>
                </c:pt>
                <c:pt idx="106" formatCode="0.0">
                  <c:v>-22.853287037037035</c:v>
                </c:pt>
                <c:pt idx="120">
                  <c:v>-23.6</c:v>
                </c:pt>
                <c:pt idx="134" formatCode="0.0">
                  <c:v>-23.484314814814812</c:v>
                </c:pt>
                <c:pt idx="149" formatCode="0.0">
                  <c:v>-20.800194444444443</c:v>
                </c:pt>
                <c:pt idx="164" formatCode="0.0">
                  <c:v>-15.851083333333335</c:v>
                </c:pt>
                <c:pt idx="177" formatCode="0.0">
                  <c:v>-11.010977777777782</c:v>
                </c:pt>
              </c:numCache>
            </c:numRef>
          </c:xVal>
          <c:yVal>
            <c:numRef>
              <c:f>'Chardonnay Predicted LTE (3)'!$GP$51:$GP$228</c:f>
              <c:numCache>
                <c:formatCode>0.00</c:formatCode>
                <c:ptCount val="178"/>
                <c:pt idx="0">
                  <c:v>-10.614231999999999</c:v>
                </c:pt>
                <c:pt idx="1">
                  <c:v>-11.066955422779003</c:v>
                </c:pt>
                <c:pt idx="2">
                  <c:v>-11.558099423068999</c:v>
                </c:pt>
                <c:pt idx="3">
                  <c:v>-12.037503766939</c:v>
                </c:pt>
                <c:pt idx="4">
                  <c:v>-12.458529463984004</c:v>
                </c:pt>
                <c:pt idx="5">
                  <c:v>-12.9057517121574</c:v>
                </c:pt>
                <c:pt idx="6">
                  <c:v>-13.341883391843201</c:v>
                </c:pt>
                <c:pt idx="7">
                  <c:v>-13.767061178349403</c:v>
                </c:pt>
                <c:pt idx="8">
                  <c:v>-14.1898773591194</c:v>
                </c:pt>
                <c:pt idx="9">
                  <c:v>-14.593554539270402</c:v>
                </c:pt>
                <c:pt idx="10">
                  <c:v>-14.994706625000401</c:v>
                </c:pt>
                <c:pt idx="11">
                  <c:v>-15.385231867110402</c:v>
                </c:pt>
                <c:pt idx="12">
                  <c:v>-15.765266100200401</c:v>
                </c:pt>
                <c:pt idx="13">
                  <c:v>-16.134944432870402</c:v>
                </c:pt>
                <c:pt idx="14">
                  <c:v>-16.494401247720404</c:v>
                </c:pt>
                <c:pt idx="15">
                  <c:v>-16.878707096713402</c:v>
                </c:pt>
                <c:pt idx="16">
                  <c:v>-17.218121119723399</c:v>
                </c:pt>
                <c:pt idx="17">
                  <c:v>-17.547712416713402</c:v>
                </c:pt>
                <c:pt idx="18">
                  <c:v>-17.995572486111399</c:v>
                </c:pt>
                <c:pt idx="19">
                  <c:v>-18.554183684661403</c:v>
                </c:pt>
                <c:pt idx="20">
                  <c:v>-19.095820040415401</c:v>
                </c:pt>
                <c:pt idx="21">
                  <c:v>-19.6207142944534</c:v>
                </c:pt>
                <c:pt idx="22">
                  <c:v>-20.0161237506994</c:v>
                </c:pt>
                <c:pt idx="23">
                  <c:v>-20.371531506610406</c:v>
                </c:pt>
                <c:pt idx="24">
                  <c:v>-20.688899058190405</c:v>
                </c:pt>
                <c:pt idx="25">
                  <c:v>-20.944580792620403</c:v>
                </c:pt>
                <c:pt idx="26">
                  <c:v>-21.191596972430403</c:v>
                </c:pt>
                <c:pt idx="27">
                  <c:v>-21.425303030824605</c:v>
                </c:pt>
                <c:pt idx="28">
                  <c:v>-21.632356291357603</c:v>
                </c:pt>
                <c:pt idx="29">
                  <c:v>-21.820857628975102</c:v>
                </c:pt>
                <c:pt idx="30">
                  <c:v>-21.964770666303103</c:v>
                </c:pt>
                <c:pt idx="31">
                  <c:v>-22.135702549030228</c:v>
                </c:pt>
                <c:pt idx="32">
                  <c:v>-22.360846516427877</c:v>
                </c:pt>
                <c:pt idx="33">
                  <c:v>-22.567348201523501</c:v>
                </c:pt>
                <c:pt idx="34">
                  <c:v>-22.752230992117752</c:v>
                </c:pt>
                <c:pt idx="35">
                  <c:v>-22.936433284159378</c:v>
                </c:pt>
                <c:pt idx="36">
                  <c:v>-23.11007304714775</c:v>
                </c:pt>
                <c:pt idx="37">
                  <c:v>-23.256326589597627</c:v>
                </c:pt>
                <c:pt idx="38">
                  <c:v>-23.385721031487627</c:v>
                </c:pt>
                <c:pt idx="39">
                  <c:v>-23.514761150531498</c:v>
                </c:pt>
                <c:pt idx="40">
                  <c:v>-23.635684336257626</c:v>
                </c:pt>
                <c:pt idx="41">
                  <c:v>-23.742154796703623</c:v>
                </c:pt>
                <c:pt idx="42">
                  <c:v>-23.847794020909749</c:v>
                </c:pt>
                <c:pt idx="43">
                  <c:v>-23.946254356251625</c:v>
                </c:pt>
                <c:pt idx="44">
                  <c:v>-24.036254356251625</c:v>
                </c:pt>
                <c:pt idx="45">
                  <c:v>-24.131254356251624</c:v>
                </c:pt>
                <c:pt idx="46">
                  <c:v>-24.221254356251624</c:v>
                </c:pt>
                <c:pt idx="47">
                  <c:v>-24.268754356251623</c:v>
                </c:pt>
                <c:pt idx="48">
                  <c:v>-24.318754356251624</c:v>
                </c:pt>
                <c:pt idx="49">
                  <c:v>-24.368754356251625</c:v>
                </c:pt>
                <c:pt idx="50">
                  <c:v>-24.418754356251625</c:v>
                </c:pt>
                <c:pt idx="51">
                  <c:v>-24.468754356251626</c:v>
                </c:pt>
                <c:pt idx="52">
                  <c:v>-24.518754356251627</c:v>
                </c:pt>
                <c:pt idx="53">
                  <c:v>-24.390254356251628</c:v>
                </c:pt>
                <c:pt idx="54">
                  <c:v>-24.461204356251628</c:v>
                </c:pt>
                <c:pt idx="55">
                  <c:v>-24.531604356251627</c:v>
                </c:pt>
                <c:pt idx="56">
                  <c:v>-24.401454356251627</c:v>
                </c:pt>
                <c:pt idx="57">
                  <c:v>-24.470754356251625</c:v>
                </c:pt>
                <c:pt idx="58">
                  <c:v>-24.533254356251625</c:v>
                </c:pt>
                <c:pt idx="59">
                  <c:v>-24.352254356251624</c:v>
                </c:pt>
                <c:pt idx="60">
                  <c:v>-24.371504356251624</c:v>
                </c:pt>
                <c:pt idx="61">
                  <c:v>-24.438604356251624</c:v>
                </c:pt>
                <c:pt idx="62">
                  <c:v>-24.505154356251623</c:v>
                </c:pt>
                <c:pt idx="63">
                  <c:v>-24.325154356251623</c:v>
                </c:pt>
                <c:pt idx="64">
                  <c:v>-24.345404356251624</c:v>
                </c:pt>
                <c:pt idx="65">
                  <c:v>-24.416204356251622</c:v>
                </c:pt>
                <c:pt idx="66">
                  <c:v>-24.498104356251623</c:v>
                </c:pt>
                <c:pt idx="67">
                  <c:v>-24.579304356251622</c:v>
                </c:pt>
                <c:pt idx="68">
                  <c:v>-24.659804356251623</c:v>
                </c:pt>
                <c:pt idx="69">
                  <c:v>-24.739604356251622</c:v>
                </c:pt>
                <c:pt idx="70">
                  <c:v>-24.818704356251622</c:v>
                </c:pt>
                <c:pt idx="71">
                  <c:v>-24.897104356251621</c:v>
                </c:pt>
                <c:pt idx="72">
                  <c:v>-24.974804356251621</c:v>
                </c:pt>
                <c:pt idx="73">
                  <c:v>-25.051804356251623</c:v>
                </c:pt>
                <c:pt idx="74">
                  <c:v>-25.128104356251622</c:v>
                </c:pt>
                <c:pt idx="75">
                  <c:v>-25.203704356251624</c:v>
                </c:pt>
                <c:pt idx="76">
                  <c:v>-25.278604356251623</c:v>
                </c:pt>
                <c:pt idx="77">
                  <c:v>-25.352804356251625</c:v>
                </c:pt>
                <c:pt idx="78">
                  <c:v>-25.426304356251624</c:v>
                </c:pt>
                <c:pt idx="79">
                  <c:v>-25.499104356251625</c:v>
                </c:pt>
                <c:pt idx="80">
                  <c:v>-25.571204356251624</c:v>
                </c:pt>
                <c:pt idx="81">
                  <c:v>-25.634954356251622</c:v>
                </c:pt>
                <c:pt idx="82">
                  <c:v>-25.485454356251623</c:v>
                </c:pt>
                <c:pt idx="83">
                  <c:v>-25.205454356251622</c:v>
                </c:pt>
                <c:pt idx="84">
                  <c:v>-24.924654356251622</c:v>
                </c:pt>
                <c:pt idx="85">
                  <c:v>-24.643054356251621</c:v>
                </c:pt>
                <c:pt idx="86">
                  <c:v>-24.360654356251622</c:v>
                </c:pt>
                <c:pt idx="87">
                  <c:v>-24.341454356251621</c:v>
                </c:pt>
                <c:pt idx="88">
                  <c:v>-24.40082935625162</c:v>
                </c:pt>
                <c:pt idx="89">
                  <c:v>-24.447829356251621</c:v>
                </c:pt>
                <c:pt idx="90">
                  <c:v>-24.429229356251621</c:v>
                </c:pt>
                <c:pt idx="91">
                  <c:v>-24.375229356251623</c:v>
                </c:pt>
                <c:pt idx="92">
                  <c:v>-24.320729356251622</c:v>
                </c:pt>
                <c:pt idx="93">
                  <c:v>-24.232729356251621</c:v>
                </c:pt>
                <c:pt idx="94">
                  <c:v>-24.110629356251621</c:v>
                </c:pt>
                <c:pt idx="95">
                  <c:v>-24.021029356251621</c:v>
                </c:pt>
                <c:pt idx="96">
                  <c:v>-23.930629356251622</c:v>
                </c:pt>
                <c:pt idx="97">
                  <c:v>-23.805229356251623</c:v>
                </c:pt>
                <c:pt idx="98">
                  <c:v>-23.713229356251624</c:v>
                </c:pt>
                <c:pt idx="99">
                  <c:v>-23.655229356251624</c:v>
                </c:pt>
                <c:pt idx="100">
                  <c:v>-23.638629356251624</c:v>
                </c:pt>
                <c:pt idx="101">
                  <c:v>-23.579629356251623</c:v>
                </c:pt>
                <c:pt idx="102">
                  <c:v>-23.520129356251623</c:v>
                </c:pt>
                <c:pt idx="103">
                  <c:v>-23.504129356251624</c:v>
                </c:pt>
                <c:pt idx="104">
                  <c:v>-23.488329356251626</c:v>
                </c:pt>
                <c:pt idx="105">
                  <c:v>-23.354129356251626</c:v>
                </c:pt>
                <c:pt idx="106">
                  <c:v>-23.218829356251625</c:v>
                </c:pt>
                <c:pt idx="107">
                  <c:v>-23.156829356251624</c:v>
                </c:pt>
                <c:pt idx="108">
                  <c:v>-23.141829356251623</c:v>
                </c:pt>
                <c:pt idx="109">
                  <c:v>-23.078829356251624</c:v>
                </c:pt>
                <c:pt idx="110">
                  <c:v>-22.977229356251623</c:v>
                </c:pt>
                <c:pt idx="111">
                  <c:v>-22.874829356251624</c:v>
                </c:pt>
                <c:pt idx="112">
                  <c:v>-22.810329356251625</c:v>
                </c:pt>
                <c:pt idx="113">
                  <c:v>-22.845329356251625</c:v>
                </c:pt>
                <c:pt idx="114">
                  <c:v>-22.702329356251624</c:v>
                </c:pt>
                <c:pt idx="115">
                  <c:v>-22.482329356251626</c:v>
                </c:pt>
                <c:pt idx="116">
                  <c:v>-22.303829356251626</c:v>
                </c:pt>
                <c:pt idx="117">
                  <c:v>-22.338829356251626</c:v>
                </c:pt>
                <c:pt idx="118">
                  <c:v>-22.415829356251628</c:v>
                </c:pt>
                <c:pt idx="119">
                  <c:v>-22.492829356251629</c:v>
                </c:pt>
                <c:pt idx="120">
                  <c:v>-22.56282935625163</c:v>
                </c:pt>
                <c:pt idx="121">
                  <c:v>-22.441829356251631</c:v>
                </c:pt>
                <c:pt idx="122">
                  <c:v>-22.32632935625163</c:v>
                </c:pt>
                <c:pt idx="123">
                  <c:v>-22.210829356251629</c:v>
                </c:pt>
                <c:pt idx="124">
                  <c:v>-22.095329356251629</c:v>
                </c:pt>
                <c:pt idx="125">
                  <c:v>-22.165329356251629</c:v>
                </c:pt>
                <c:pt idx="126">
                  <c:v>-22.25632935625163</c:v>
                </c:pt>
                <c:pt idx="127">
                  <c:v>-22.36132935625163</c:v>
                </c:pt>
                <c:pt idx="128">
                  <c:v>-22.466329356251631</c:v>
                </c:pt>
                <c:pt idx="129">
                  <c:v>-22.571215623653629</c:v>
                </c:pt>
                <c:pt idx="130">
                  <c:v>-22.63533084317363</c:v>
                </c:pt>
                <c:pt idx="131">
                  <c:v>-22.694653112080832</c:v>
                </c:pt>
                <c:pt idx="132">
                  <c:v>-22.667909149208832</c:v>
                </c:pt>
                <c:pt idx="133">
                  <c:v>-22.69377100236883</c:v>
                </c:pt>
                <c:pt idx="134">
                  <c:v>-22.721235543136832</c:v>
                </c:pt>
                <c:pt idx="135">
                  <c:v>-22.545050099570833</c:v>
                </c:pt>
                <c:pt idx="137">
                  <c:v>-22.368864656004835</c:v>
                </c:pt>
                <c:pt idx="138">
                  <c:v>-22.160964656004836</c:v>
                </c:pt>
                <c:pt idx="139">
                  <c:v>-21.953064656004837</c:v>
                </c:pt>
                <c:pt idx="140">
                  <c:v>-21.953064656004837</c:v>
                </c:pt>
                <c:pt idx="141">
                  <c:v>-21.953064656004837</c:v>
                </c:pt>
                <c:pt idx="142">
                  <c:v>-21.953064656004837</c:v>
                </c:pt>
                <c:pt idx="143">
                  <c:v>-21.908639578524838</c:v>
                </c:pt>
                <c:pt idx="144">
                  <c:v>-21.861987823542837</c:v>
                </c:pt>
                <c:pt idx="145">
                  <c:v>-21.592800856601635</c:v>
                </c:pt>
                <c:pt idx="146">
                  <c:v>-21.541500944567634</c:v>
                </c:pt>
                <c:pt idx="147">
                  <c:v>-21.541500944567634</c:v>
                </c:pt>
                <c:pt idx="148">
                  <c:v>-21.485287507385635</c:v>
                </c:pt>
                <c:pt idx="149">
                  <c:v>-21.177435091745632</c:v>
                </c:pt>
                <c:pt idx="150">
                  <c:v>-20.855820816741634</c:v>
                </c:pt>
                <c:pt idx="151">
                  <c:v>-20.520079475861632</c:v>
                </c:pt>
                <c:pt idx="152">
                  <c:v>-20.179079475861631</c:v>
                </c:pt>
                <c:pt idx="153">
                  <c:v>-19.82707947586163</c:v>
                </c:pt>
                <c:pt idx="154">
                  <c:v>-19.470024850549635</c:v>
                </c:pt>
                <c:pt idx="155">
                  <c:v>-19.099571566117632</c:v>
                </c:pt>
                <c:pt idx="156">
                  <c:v>-18.71542250851763</c:v>
                </c:pt>
                <c:pt idx="157">
                  <c:v>-18.317277562549631</c:v>
                </c:pt>
                <c:pt idx="158">
                  <c:v>-17.90483361186163</c:v>
                </c:pt>
                <c:pt idx="159">
                  <c:v>-17.477784538949631</c:v>
                </c:pt>
                <c:pt idx="160">
                  <c:v>-17.477784538949631</c:v>
                </c:pt>
                <c:pt idx="161">
                  <c:v>-17.394659143589632</c:v>
                </c:pt>
                <c:pt idx="162">
                  <c:v>-16.921927987461629</c:v>
                </c:pt>
                <c:pt idx="163">
                  <c:v>-16.344502543957628</c:v>
                </c:pt>
                <c:pt idx="164">
                  <c:v>-15.610289472085631</c:v>
                </c:pt>
                <c:pt idx="165">
                  <c:v>-15.089013133733632</c:v>
                </c:pt>
                <c:pt idx="166">
                  <c:v>-14.550904818373631</c:v>
                </c:pt>
                <c:pt idx="167">
                  <c:v>-13.995634399285631</c:v>
                </c:pt>
                <c:pt idx="168">
                  <c:v>-13.995634399285631</c:v>
                </c:pt>
                <c:pt idx="169">
                  <c:v>-13.895634399285631</c:v>
                </c:pt>
                <c:pt idx="170">
                  <c:v>-13.795634399285632</c:v>
                </c:pt>
                <c:pt idx="171">
                  <c:v>-13.795634399285632</c:v>
                </c:pt>
                <c:pt idx="172">
                  <c:v>-13.795634399285632</c:v>
                </c:pt>
                <c:pt idx="173">
                  <c:v>-13.695634399285632</c:v>
                </c:pt>
                <c:pt idx="174">
                  <c:v>-13.595634399285633</c:v>
                </c:pt>
                <c:pt idx="175">
                  <c:v>-13.045634399285632</c:v>
                </c:pt>
                <c:pt idx="176">
                  <c:v>-12.495634399285631</c:v>
                </c:pt>
                <c:pt idx="177">
                  <c:v>-11.94563439928563</c:v>
                </c:pt>
              </c:numCache>
            </c:numRef>
          </c:yVal>
          <c:smooth val="0"/>
          <c:extLst>
            <c:ext xmlns:c16="http://schemas.microsoft.com/office/drawing/2014/chart" uri="{C3380CC4-5D6E-409C-BE32-E72D297353CC}">
              <c16:uniqueId val="{00000000-0AC8-4805-9631-180623F5AADF}"/>
            </c:ext>
          </c:extLst>
        </c:ser>
        <c:dLbls>
          <c:showLegendKey val="0"/>
          <c:showVal val="0"/>
          <c:showCatName val="0"/>
          <c:showSerName val="0"/>
          <c:showPercent val="0"/>
          <c:showBubbleSize val="0"/>
        </c:dLbls>
        <c:axId val="147154816"/>
        <c:axId val="147173376"/>
      </c:scatterChart>
      <c:valAx>
        <c:axId val="147154816"/>
        <c:scaling>
          <c:orientation val="minMax"/>
        </c:scaling>
        <c:delete val="0"/>
        <c:axPos val="b"/>
        <c:title>
          <c:tx>
            <c:rich>
              <a:bodyPr/>
              <a:lstStyle/>
              <a:p>
                <a:pPr>
                  <a:defRPr/>
                </a:pPr>
                <a:r>
                  <a:rPr lang="en-US"/>
                  <a:t>Actual LTE50</a:t>
                </a:r>
              </a:p>
            </c:rich>
          </c:tx>
          <c:layout/>
          <c:overlay val="0"/>
        </c:title>
        <c:numFmt formatCode="General" sourceLinked="1"/>
        <c:majorTickMark val="out"/>
        <c:minorTickMark val="none"/>
        <c:tickLblPos val="nextTo"/>
        <c:crossAx val="147173376"/>
        <c:crossesAt val="-30"/>
        <c:crossBetween val="midCat"/>
      </c:valAx>
      <c:valAx>
        <c:axId val="147173376"/>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47154816"/>
        <c:crossesAt val="-30"/>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2017</a:t>
            </a:r>
            <a:r>
              <a:rPr lang="en-US" sz="1400" baseline="0"/>
              <a:t> - 18</a:t>
            </a:r>
            <a:r>
              <a:rPr lang="en-US" sz="1400"/>
              <a:t> Chardonnay</a:t>
            </a:r>
          </a:p>
        </c:rich>
      </c:tx>
      <c:overlay val="0"/>
    </c:title>
    <c:autoTitleDeleted val="0"/>
    <c:plotArea>
      <c:layout/>
      <c:lineChart>
        <c:grouping val="standard"/>
        <c:varyColors val="0"/>
        <c:ser>
          <c:idx val="0"/>
          <c:order val="0"/>
          <c:tx>
            <c:v>2d Av Temp</c:v>
          </c:tx>
          <c:marker>
            <c:symbol val="none"/>
          </c:marker>
          <c:cat>
            <c:numRef>
              <c:f>'Chardonnay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'Chardonnay Predicted LTE (3)'!$AF$7:$AF$248</c:f>
              <c:numCache>
                <c:formatCode>0.0</c:formatCode>
                <c:ptCount val="242"/>
                <c:pt idx="0">
                  <c:v>20.85</c:v>
                </c:pt>
                <c:pt idx="1">
                  <c:v>21.7</c:v>
                </c:pt>
                <c:pt idx="2">
                  <c:v>22.65</c:v>
                </c:pt>
                <c:pt idx="3">
                  <c:v>23.35</c:v>
                </c:pt>
                <c:pt idx="4">
                  <c:v>21.6</c:v>
                </c:pt>
                <c:pt idx="5">
                  <c:v>19.899999999999999</c:v>
                </c:pt>
                <c:pt idx="6">
                  <c:v>19.95</c:v>
                </c:pt>
                <c:pt idx="7">
                  <c:v>20.6</c:v>
                </c:pt>
                <c:pt idx="8">
                  <c:v>21.1</c:v>
                </c:pt>
                <c:pt idx="9">
                  <c:v>18.7</c:v>
                </c:pt>
                <c:pt idx="10">
                  <c:v>17.25</c:v>
                </c:pt>
                <c:pt idx="11">
                  <c:v>16.899999999999999</c:v>
                </c:pt>
                <c:pt idx="12">
                  <c:v>16.649999999999999</c:v>
                </c:pt>
                <c:pt idx="13">
                  <c:v>15.55</c:v>
                </c:pt>
                <c:pt idx="14">
                  <c:v>14.350000000000001</c:v>
                </c:pt>
                <c:pt idx="15">
                  <c:v>14.4</c:v>
                </c:pt>
                <c:pt idx="16">
                  <c:v>13.95</c:v>
                </c:pt>
                <c:pt idx="17">
                  <c:v>12.95</c:v>
                </c:pt>
                <c:pt idx="18">
                  <c:v>11.2</c:v>
                </c:pt>
                <c:pt idx="19">
                  <c:v>9.8000000000000007</c:v>
                </c:pt>
                <c:pt idx="20">
                  <c:v>10.3</c:v>
                </c:pt>
                <c:pt idx="21">
                  <c:v>11.6</c:v>
                </c:pt>
                <c:pt idx="22">
                  <c:v>12.899999999999999</c:v>
                </c:pt>
                <c:pt idx="23">
                  <c:v>12.45</c:v>
                </c:pt>
                <c:pt idx="24">
                  <c:v>11.45</c:v>
                </c:pt>
                <c:pt idx="25">
                  <c:v>12.7</c:v>
                </c:pt>
                <c:pt idx="26">
                  <c:v>13.600000000000001</c:v>
                </c:pt>
                <c:pt idx="27">
                  <c:v>14.3</c:v>
                </c:pt>
                <c:pt idx="28">
                  <c:v>15.2</c:v>
                </c:pt>
                <c:pt idx="29">
                  <c:v>13.5</c:v>
                </c:pt>
                <c:pt idx="30">
                  <c:v>12</c:v>
                </c:pt>
                <c:pt idx="31">
                  <c:v>11.899999999999999</c:v>
                </c:pt>
                <c:pt idx="32">
                  <c:v>10.399999999999999</c:v>
                </c:pt>
                <c:pt idx="33">
                  <c:v>8.85</c:v>
                </c:pt>
                <c:pt idx="34">
                  <c:v>8.85</c:v>
                </c:pt>
                <c:pt idx="35">
                  <c:v>8.8999999999999986</c:v>
                </c:pt>
                <c:pt idx="36">
                  <c:v>9.6499999999999986</c:v>
                </c:pt>
                <c:pt idx="37">
                  <c:v>9.5500000000000007</c:v>
                </c:pt>
                <c:pt idx="38">
                  <c:v>7.7</c:v>
                </c:pt>
                <c:pt idx="39">
                  <c:v>8.5500000000000007</c:v>
                </c:pt>
                <c:pt idx="40">
                  <c:v>7.55</c:v>
                </c:pt>
                <c:pt idx="41">
                  <c:v>5.6</c:v>
                </c:pt>
                <c:pt idx="42">
                  <c:v>6.5500000000000007</c:v>
                </c:pt>
                <c:pt idx="43">
                  <c:v>4.8000000000000007</c:v>
                </c:pt>
                <c:pt idx="44">
                  <c:v>6.8000000000000007</c:v>
                </c:pt>
                <c:pt idx="45">
                  <c:v>12.350000000000001</c:v>
                </c:pt>
                <c:pt idx="46">
                  <c:v>11.75</c:v>
                </c:pt>
                <c:pt idx="47">
                  <c:v>8.35</c:v>
                </c:pt>
                <c:pt idx="48">
                  <c:v>8.8000000000000007</c:v>
                </c:pt>
                <c:pt idx="49">
                  <c:v>11.45</c:v>
                </c:pt>
                <c:pt idx="50">
                  <c:v>9.1999999999999993</c:v>
                </c:pt>
                <c:pt idx="51">
                  <c:v>8.9499999999999993</c:v>
                </c:pt>
                <c:pt idx="52">
                  <c:v>9.0500000000000007</c:v>
                </c:pt>
                <c:pt idx="53">
                  <c:v>7.8000000000000007</c:v>
                </c:pt>
                <c:pt idx="54">
                  <c:v>8.1999999999999993</c:v>
                </c:pt>
                <c:pt idx="55">
                  <c:v>6.25</c:v>
                </c:pt>
                <c:pt idx="56">
                  <c:v>5.85</c:v>
                </c:pt>
                <c:pt idx="57">
                  <c:v>6.35</c:v>
                </c:pt>
                <c:pt idx="58">
                  <c:v>6.25</c:v>
                </c:pt>
                <c:pt idx="59">
                  <c:v>4.3499999999999996</c:v>
                </c:pt>
                <c:pt idx="60">
                  <c:v>2.9000000000000004</c:v>
                </c:pt>
                <c:pt idx="61">
                  <c:v>4.8499999999999996</c:v>
                </c:pt>
                <c:pt idx="62">
                  <c:v>4.3499999999999996</c:v>
                </c:pt>
                <c:pt idx="63">
                  <c:v>-0.19999999999999996</c:v>
                </c:pt>
                <c:pt idx="64">
                  <c:v>-3.3499999999999996</c:v>
                </c:pt>
                <c:pt idx="65">
                  <c:v>-3.4499999999999997</c:v>
                </c:pt>
                <c:pt idx="66">
                  <c:v>-4</c:v>
                </c:pt>
                <c:pt idx="67">
                  <c:v>-2.4</c:v>
                </c:pt>
                <c:pt idx="68">
                  <c:v>-0.2</c:v>
                </c:pt>
                <c:pt idx="69">
                  <c:v>0.29999999999999993</c:v>
                </c:pt>
                <c:pt idx="70">
                  <c:v>2.65</c:v>
                </c:pt>
                <c:pt idx="71">
                  <c:v>3.9</c:v>
                </c:pt>
                <c:pt idx="72">
                  <c:v>5.15</c:v>
                </c:pt>
                <c:pt idx="73">
                  <c:v>7.1</c:v>
                </c:pt>
                <c:pt idx="74">
                  <c:v>7.75</c:v>
                </c:pt>
                <c:pt idx="75">
                  <c:v>7.2</c:v>
                </c:pt>
                <c:pt idx="76">
                  <c:v>5.9</c:v>
                </c:pt>
                <c:pt idx="77">
                  <c:v>4.4000000000000004</c:v>
                </c:pt>
                <c:pt idx="78">
                  <c:v>4.75</c:v>
                </c:pt>
                <c:pt idx="79">
                  <c:v>5.9499999999999993</c:v>
                </c:pt>
                <c:pt idx="80">
                  <c:v>4.9499999999999993</c:v>
                </c:pt>
                <c:pt idx="81">
                  <c:v>4.1999999999999993</c:v>
                </c:pt>
                <c:pt idx="82">
                  <c:v>6.45</c:v>
                </c:pt>
                <c:pt idx="83">
                  <c:v>7.5500000000000007</c:v>
                </c:pt>
                <c:pt idx="84">
                  <c:v>6.25</c:v>
                </c:pt>
                <c:pt idx="85">
                  <c:v>6.25</c:v>
                </c:pt>
                <c:pt idx="86">
                  <c:v>6.6999999999999993</c:v>
                </c:pt>
                <c:pt idx="87">
                  <c:v>5.9</c:v>
                </c:pt>
                <c:pt idx="88">
                  <c:v>5.0500000000000007</c:v>
                </c:pt>
                <c:pt idx="89">
                  <c:v>3.95</c:v>
                </c:pt>
                <c:pt idx="90">
                  <c:v>3.5</c:v>
                </c:pt>
                <c:pt idx="91">
                  <c:v>3.75</c:v>
                </c:pt>
                <c:pt idx="92">
                  <c:v>2.6</c:v>
                </c:pt>
                <c:pt idx="93">
                  <c:v>0.9</c:v>
                </c:pt>
                <c:pt idx="94">
                  <c:v>-1</c:v>
                </c:pt>
                <c:pt idx="95">
                  <c:v>-1.3</c:v>
                </c:pt>
                <c:pt idx="96">
                  <c:v>0.2</c:v>
                </c:pt>
                <c:pt idx="97">
                  <c:v>0.55000000000000004</c:v>
                </c:pt>
                <c:pt idx="98">
                  <c:v>0.2</c:v>
                </c:pt>
                <c:pt idx="99">
                  <c:v>-4.9999999999999989E-2</c:v>
                </c:pt>
                <c:pt idx="100">
                  <c:v>0</c:v>
                </c:pt>
                <c:pt idx="101">
                  <c:v>9.9999999999999992E-2</c:v>
                </c:pt>
                <c:pt idx="102">
                  <c:v>-0.15000000000000002</c:v>
                </c:pt>
                <c:pt idx="103">
                  <c:v>0</c:v>
                </c:pt>
                <c:pt idx="104">
                  <c:v>0.85</c:v>
                </c:pt>
                <c:pt idx="105">
                  <c:v>1.35</c:v>
                </c:pt>
                <c:pt idx="106">
                  <c:v>-0.65</c:v>
                </c:pt>
                <c:pt idx="107">
                  <c:v>-0.9</c:v>
                </c:pt>
                <c:pt idx="108">
                  <c:v>1.1499999999999999</c:v>
                </c:pt>
                <c:pt idx="109">
                  <c:v>1</c:v>
                </c:pt>
                <c:pt idx="110">
                  <c:v>-2.4</c:v>
                </c:pt>
                <c:pt idx="111">
                  <c:v>-6.3000000000000007</c:v>
                </c:pt>
                <c:pt idx="112">
                  <c:v>-5.35</c:v>
                </c:pt>
                <c:pt idx="113">
                  <c:v>-6.1999999999999993</c:v>
                </c:pt>
                <c:pt idx="114">
                  <c:v>-10.45</c:v>
                </c:pt>
                <c:pt idx="115">
                  <c:v>-10</c:v>
                </c:pt>
                <c:pt idx="116">
                  <c:v>-8.8999999999999986</c:v>
                </c:pt>
                <c:pt idx="117">
                  <c:v>-8.6</c:v>
                </c:pt>
                <c:pt idx="118">
                  <c:v>-6.4499999999999993</c:v>
                </c:pt>
                <c:pt idx="119">
                  <c:v>-5.4</c:v>
                </c:pt>
                <c:pt idx="120">
                  <c:v>-6.4</c:v>
                </c:pt>
                <c:pt idx="121">
                  <c:v>-7.75</c:v>
                </c:pt>
                <c:pt idx="122">
                  <c:v>-7.85</c:v>
                </c:pt>
                <c:pt idx="123">
                  <c:v>-7.65</c:v>
                </c:pt>
                <c:pt idx="124">
                  <c:v>-8.3000000000000007</c:v>
                </c:pt>
                <c:pt idx="125">
                  <c:v>-7.0500000000000007</c:v>
                </c:pt>
                <c:pt idx="126">
                  <c:v>-3.3499999999999996</c:v>
                </c:pt>
                <c:pt idx="127">
                  <c:v>0.5</c:v>
                </c:pt>
                <c:pt idx="128">
                  <c:v>2.25</c:v>
                </c:pt>
                <c:pt idx="129">
                  <c:v>2.2999999999999998</c:v>
                </c:pt>
                <c:pt idx="130">
                  <c:v>2.6</c:v>
                </c:pt>
                <c:pt idx="131">
                  <c:v>2.4000000000000004</c:v>
                </c:pt>
                <c:pt idx="132">
                  <c:v>0.60000000000000009</c:v>
                </c:pt>
                <c:pt idx="133">
                  <c:v>-2</c:v>
                </c:pt>
                <c:pt idx="134">
                  <c:v>-1.8</c:v>
                </c:pt>
                <c:pt idx="135">
                  <c:v>0.15000000000000002</c:v>
                </c:pt>
                <c:pt idx="136">
                  <c:v>1.25</c:v>
                </c:pt>
                <c:pt idx="137">
                  <c:v>1.85</c:v>
                </c:pt>
                <c:pt idx="138">
                  <c:v>3.1</c:v>
                </c:pt>
                <c:pt idx="139">
                  <c:v>4.0999999999999996</c:v>
                </c:pt>
                <c:pt idx="140">
                  <c:v>3.25</c:v>
                </c:pt>
                <c:pt idx="141">
                  <c:v>3.3</c:v>
                </c:pt>
                <c:pt idx="142">
                  <c:v>3.9499999999999997</c:v>
                </c:pt>
                <c:pt idx="143">
                  <c:v>3.45</c:v>
                </c:pt>
                <c:pt idx="144">
                  <c:v>1.9500000000000002</c:v>
                </c:pt>
                <c:pt idx="145">
                  <c:v>1.6</c:v>
                </c:pt>
                <c:pt idx="146">
                  <c:v>2.5499999999999998</c:v>
                </c:pt>
                <c:pt idx="147">
                  <c:v>2.1</c:v>
                </c:pt>
                <c:pt idx="148">
                  <c:v>1.5</c:v>
                </c:pt>
                <c:pt idx="149">
                  <c:v>1.8</c:v>
                </c:pt>
                <c:pt idx="150">
                  <c:v>4.05</c:v>
                </c:pt>
                <c:pt idx="151">
                  <c:v>4.55</c:v>
                </c:pt>
                <c:pt idx="152">
                  <c:v>2.35</c:v>
                </c:pt>
                <c:pt idx="153">
                  <c:v>1.75</c:v>
                </c:pt>
                <c:pt idx="154">
                  <c:v>2.25</c:v>
                </c:pt>
                <c:pt idx="155">
                  <c:v>3.7</c:v>
                </c:pt>
                <c:pt idx="156">
                  <c:v>4.05</c:v>
                </c:pt>
                <c:pt idx="157">
                  <c:v>2.4500000000000002</c:v>
                </c:pt>
                <c:pt idx="158">
                  <c:v>1.4</c:v>
                </c:pt>
                <c:pt idx="159">
                  <c:v>2.35</c:v>
                </c:pt>
                <c:pt idx="160">
                  <c:v>5.95</c:v>
                </c:pt>
                <c:pt idx="161">
                  <c:v>3.85</c:v>
                </c:pt>
                <c:pt idx="162">
                  <c:v>-2.8000000000000003</c:v>
                </c:pt>
                <c:pt idx="163">
                  <c:v>-4.6500000000000004</c:v>
                </c:pt>
                <c:pt idx="164">
                  <c:v>-4.6500000000000004</c:v>
                </c:pt>
                <c:pt idx="165">
                  <c:v>-3.85</c:v>
                </c:pt>
                <c:pt idx="166">
                  <c:v>-4.9999999999999822E-2</c:v>
                </c:pt>
                <c:pt idx="167">
                  <c:v>1.4000000000000001</c:v>
                </c:pt>
                <c:pt idx="168">
                  <c:v>1</c:v>
                </c:pt>
                <c:pt idx="169">
                  <c:v>-0.30000000000000004</c:v>
                </c:pt>
                <c:pt idx="170">
                  <c:v>-3.3</c:v>
                </c:pt>
                <c:pt idx="171">
                  <c:v>-6.1499999999999995</c:v>
                </c:pt>
                <c:pt idx="172">
                  <c:v>-10.25</c:v>
                </c:pt>
                <c:pt idx="173">
                  <c:v>-12.15</c:v>
                </c:pt>
                <c:pt idx="174">
                  <c:v>-9.35</c:v>
                </c:pt>
                <c:pt idx="175">
                  <c:v>-8.1999999999999993</c:v>
                </c:pt>
                <c:pt idx="176">
                  <c:v>-5.75</c:v>
                </c:pt>
                <c:pt idx="177">
                  <c:v>-0.30000000000000004</c:v>
                </c:pt>
                <c:pt idx="178">
                  <c:v>-0.70000000000000007</c:v>
                </c:pt>
                <c:pt idx="179">
                  <c:v>-0.45000000000000007</c:v>
                </c:pt>
                <c:pt idx="180">
                  <c:v>1.6</c:v>
                </c:pt>
                <c:pt idx="182">
                  <c:v>1.7</c:v>
                </c:pt>
                <c:pt idx="183">
                  <c:v>2.0999999999999996</c:v>
                </c:pt>
                <c:pt idx="184">
                  <c:v>1.3499999999999999</c:v>
                </c:pt>
                <c:pt idx="185">
                  <c:v>0</c:v>
                </c:pt>
                <c:pt idx="186">
                  <c:v>-1.2</c:v>
                </c:pt>
                <c:pt idx="187">
                  <c:v>-0.15000000000000002</c:v>
                </c:pt>
                <c:pt idx="188">
                  <c:v>0.64999999999999991</c:v>
                </c:pt>
                <c:pt idx="189">
                  <c:v>1.1500000000000001</c:v>
                </c:pt>
                <c:pt idx="190">
                  <c:v>3.05</c:v>
                </c:pt>
                <c:pt idx="191">
                  <c:v>1.9</c:v>
                </c:pt>
                <c:pt idx="192">
                  <c:v>0.7</c:v>
                </c:pt>
                <c:pt idx="193">
                  <c:v>1.4</c:v>
                </c:pt>
                <c:pt idx="194">
                  <c:v>2.85</c:v>
                </c:pt>
                <c:pt idx="195">
                  <c:v>4.95</c:v>
                </c:pt>
                <c:pt idx="196">
                  <c:v>5.3</c:v>
                </c:pt>
                <c:pt idx="197">
                  <c:v>4.1500000000000004</c:v>
                </c:pt>
                <c:pt idx="198">
                  <c:v>4.2</c:v>
                </c:pt>
                <c:pt idx="199">
                  <c:v>4</c:v>
                </c:pt>
                <c:pt idx="200">
                  <c:v>5.3</c:v>
                </c:pt>
                <c:pt idx="201">
                  <c:v>5.9499999999999993</c:v>
                </c:pt>
                <c:pt idx="202">
                  <c:v>5.6999999999999993</c:v>
                </c:pt>
                <c:pt idx="203">
                  <c:v>6.1</c:v>
                </c:pt>
                <c:pt idx="204">
                  <c:v>3.9000000000000004</c:v>
                </c:pt>
                <c:pt idx="205">
                  <c:v>2.9</c:v>
                </c:pt>
                <c:pt idx="206">
                  <c:v>3.4</c:v>
                </c:pt>
                <c:pt idx="207">
                  <c:v>4.5</c:v>
                </c:pt>
                <c:pt idx="208">
                  <c:v>8.35</c:v>
                </c:pt>
                <c:pt idx="209">
                  <c:v>9</c:v>
                </c:pt>
                <c:pt idx="210">
                  <c:v>5.7</c:v>
                </c:pt>
                <c:pt idx="211">
                  <c:v>7.55</c:v>
                </c:pt>
                <c:pt idx="212">
                  <c:v>7.25</c:v>
                </c:pt>
                <c:pt idx="213">
                  <c:v>4.05</c:v>
                </c:pt>
                <c:pt idx="214">
                  <c:v>4.5999999999999996</c:v>
                </c:pt>
                <c:pt idx="215">
                  <c:v>4.5999999999999996</c:v>
                </c:pt>
                <c:pt idx="216">
                  <c:v>3.8</c:v>
                </c:pt>
                <c:pt idx="217">
                  <c:v>4.45</c:v>
                </c:pt>
                <c:pt idx="218">
                  <c:v>5.25</c:v>
                </c:pt>
                <c:pt idx="219">
                  <c:v>5.9</c:v>
                </c:pt>
                <c:pt idx="220">
                  <c:v>8</c:v>
                </c:pt>
                <c:pt idx="221">
                  <c:v>8.85</c:v>
                </c:pt>
                <c:pt idx="222">
                  <c:v>9.15</c:v>
                </c:pt>
                <c:pt idx="223">
                  <c:v>9.25</c:v>
                </c:pt>
                <c:pt idx="224">
                  <c:v>8.35</c:v>
                </c:pt>
                <c:pt idx="225">
                  <c:v>6.9</c:v>
                </c:pt>
                <c:pt idx="226">
                  <c:v>8.6</c:v>
                </c:pt>
                <c:pt idx="227">
                  <c:v>9.9</c:v>
                </c:pt>
                <c:pt idx="228">
                  <c:v>8.9</c:v>
                </c:pt>
                <c:pt idx="229">
                  <c:v>8.6999999999999993</c:v>
                </c:pt>
                <c:pt idx="230">
                  <c:v>7.1</c:v>
                </c:pt>
                <c:pt idx="231">
                  <c:v>7.15</c:v>
                </c:pt>
                <c:pt idx="232">
                  <c:v>9.5</c:v>
                </c:pt>
                <c:pt idx="233">
                  <c:v>10.95</c:v>
                </c:pt>
                <c:pt idx="234">
                  <c:v>9.6</c:v>
                </c:pt>
                <c:pt idx="235">
                  <c:v>8.0500000000000007</c:v>
                </c:pt>
                <c:pt idx="236">
                  <c:v>9.5500000000000007</c:v>
                </c:pt>
                <c:pt idx="237">
                  <c:v>12.2</c:v>
                </c:pt>
                <c:pt idx="238">
                  <c:v>12.85</c:v>
                </c:pt>
                <c:pt idx="239">
                  <c:v>13.15</c:v>
                </c:pt>
                <c:pt idx="240">
                  <c:v>12.2</c:v>
                </c:pt>
                <c:pt idx="241">
                  <c:v>11</c:v>
                </c:pt>
              </c:numCache>
            </c:numRef>
          </c:val>
          <c:smooth val="0"/>
          <c:extLst>
            <c:ext xmlns:c16="http://schemas.microsoft.com/office/drawing/2014/chart" uri="{C3380CC4-5D6E-409C-BE32-E72D297353CC}">
              <c16:uniqueId val="{00000000-BC1F-466E-97FE-2DCA5C7FF010}"/>
            </c:ext>
          </c:extLst>
        </c:ser>
        <c:ser>
          <c:idx val="1"/>
          <c:order val="1"/>
          <c:tx>
            <c:v>LTE50</c:v>
          </c:tx>
          <c:val>
            <c:numRef>
              <c:f>'Chardonnay Predicted LTE (3)'!$AH$7:$AH$249</c:f>
              <c:numCache>
                <c:formatCode>0.00</c:formatCode>
                <c:ptCount val="243"/>
                <c:pt idx="67">
                  <c:v>-21.945425925925928</c:v>
                </c:pt>
                <c:pt idx="81">
                  <c:v>-22.176916666666667</c:v>
                </c:pt>
                <c:pt idx="95">
                  <c:v>-23.796055555555554</c:v>
                </c:pt>
                <c:pt idx="109">
                  <c:v>-23.592688888888887</c:v>
                </c:pt>
                <c:pt idx="123">
                  <c:v>-25.419699999999999</c:v>
                </c:pt>
                <c:pt idx="137">
                  <c:v>-23.63025</c:v>
                </c:pt>
                <c:pt idx="151">
                  <c:v>-22.853287037037035</c:v>
                </c:pt>
                <c:pt idx="165">
                  <c:v>-23.585574074074071</c:v>
                </c:pt>
                <c:pt idx="179">
                  <c:v>-23.484314814814812</c:v>
                </c:pt>
                <c:pt idx="194">
                  <c:v>-20.800194444444443</c:v>
                </c:pt>
                <c:pt idx="209">
                  <c:v>-15.851083333333335</c:v>
                </c:pt>
                <c:pt idx="222">
                  <c:v>-11.010977777777782</c:v>
                </c:pt>
              </c:numCache>
            </c:numRef>
          </c:val>
          <c:smooth val="0"/>
          <c:extLst>
            <c:ext xmlns:c16="http://schemas.microsoft.com/office/drawing/2014/chart" uri="{C3380CC4-5D6E-409C-BE32-E72D297353CC}">
              <c16:uniqueId val="{00000001-BC1F-466E-97FE-2DCA5C7FF010}"/>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2018</a:t>
            </a:r>
            <a:r>
              <a:rPr lang="en-US" sz="1400" baseline="0"/>
              <a:t> - 19</a:t>
            </a:r>
            <a:r>
              <a:rPr lang="en-US" sz="1400"/>
              <a:t> Chardonnay</a:t>
            </a:r>
          </a:p>
        </c:rich>
      </c:tx>
      <c:overlay val="0"/>
    </c:title>
    <c:autoTitleDeleted val="0"/>
    <c:plotArea>
      <c:layout/>
      <c:lineChart>
        <c:grouping val="standard"/>
        <c:varyColors val="0"/>
        <c:ser>
          <c:idx val="0"/>
          <c:order val="0"/>
          <c:tx>
            <c:v>2d Av Temp</c:v>
          </c:tx>
          <c:marker>
            <c:symbol val="none"/>
          </c:marker>
          <c:cat>
            <c:numRef>
              <c:f>'Chardonnay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'Chardonnay Predicted LTE (3)'!$AI$7:$AI$248</c:f>
              <c:numCache>
                <c:formatCode>0.0</c:formatCode>
                <c:ptCount val="242"/>
                <c:pt idx="0">
                  <c:v>15.850000000000001</c:v>
                </c:pt>
                <c:pt idx="1">
                  <c:v>16.200000000000003</c:v>
                </c:pt>
                <c:pt idx="2">
                  <c:v>16.8</c:v>
                </c:pt>
                <c:pt idx="3">
                  <c:v>16</c:v>
                </c:pt>
                <c:pt idx="4">
                  <c:v>15.1</c:v>
                </c:pt>
                <c:pt idx="5">
                  <c:v>15.9</c:v>
                </c:pt>
                <c:pt idx="6">
                  <c:v>17.149999999999999</c:v>
                </c:pt>
                <c:pt idx="7">
                  <c:v>17.549999999999997</c:v>
                </c:pt>
                <c:pt idx="8">
                  <c:v>17.95</c:v>
                </c:pt>
                <c:pt idx="9">
                  <c:v>17.899999999999999</c:v>
                </c:pt>
                <c:pt idx="10">
                  <c:v>15.8</c:v>
                </c:pt>
                <c:pt idx="11">
                  <c:v>13.55</c:v>
                </c:pt>
                <c:pt idx="12">
                  <c:v>12.100000000000001</c:v>
                </c:pt>
                <c:pt idx="13">
                  <c:v>12.05</c:v>
                </c:pt>
                <c:pt idx="14">
                  <c:v>12.45</c:v>
                </c:pt>
                <c:pt idx="15">
                  <c:v>12.7</c:v>
                </c:pt>
                <c:pt idx="16">
                  <c:v>12</c:v>
                </c:pt>
                <c:pt idx="17">
                  <c:v>12.25</c:v>
                </c:pt>
                <c:pt idx="18">
                  <c:v>12.95</c:v>
                </c:pt>
                <c:pt idx="19">
                  <c:v>12.55</c:v>
                </c:pt>
                <c:pt idx="20">
                  <c:v>13.25</c:v>
                </c:pt>
                <c:pt idx="21">
                  <c:v>13.95</c:v>
                </c:pt>
                <c:pt idx="22">
                  <c:v>13.65</c:v>
                </c:pt>
                <c:pt idx="23">
                  <c:v>13.75</c:v>
                </c:pt>
                <c:pt idx="24">
                  <c:v>13.2</c:v>
                </c:pt>
                <c:pt idx="25">
                  <c:v>11.9</c:v>
                </c:pt>
                <c:pt idx="26">
                  <c:v>13.05</c:v>
                </c:pt>
                <c:pt idx="27">
                  <c:v>14.149999999999999</c:v>
                </c:pt>
                <c:pt idx="28">
                  <c:v>12.3</c:v>
                </c:pt>
                <c:pt idx="29">
                  <c:v>10.5</c:v>
                </c:pt>
                <c:pt idx="30">
                  <c:v>10.55</c:v>
                </c:pt>
                <c:pt idx="31">
                  <c:v>9.15</c:v>
                </c:pt>
                <c:pt idx="32">
                  <c:v>6.0500000000000007</c:v>
                </c:pt>
                <c:pt idx="33">
                  <c:v>6.4</c:v>
                </c:pt>
                <c:pt idx="34">
                  <c:v>6.5500000000000007</c:v>
                </c:pt>
                <c:pt idx="35">
                  <c:v>6.9</c:v>
                </c:pt>
                <c:pt idx="36">
                  <c:v>7.6999999999999993</c:v>
                </c:pt>
                <c:pt idx="37">
                  <c:v>7.6999999999999993</c:v>
                </c:pt>
                <c:pt idx="38">
                  <c:v>10.149999999999999</c:v>
                </c:pt>
                <c:pt idx="39">
                  <c:v>10.75</c:v>
                </c:pt>
                <c:pt idx="40">
                  <c:v>8.5</c:v>
                </c:pt>
                <c:pt idx="41">
                  <c:v>8.4</c:v>
                </c:pt>
                <c:pt idx="42">
                  <c:v>9.85</c:v>
                </c:pt>
                <c:pt idx="43">
                  <c:v>7.4499999999999993</c:v>
                </c:pt>
                <c:pt idx="44">
                  <c:v>5.55</c:v>
                </c:pt>
                <c:pt idx="45">
                  <c:v>6.1</c:v>
                </c:pt>
                <c:pt idx="46">
                  <c:v>6.1</c:v>
                </c:pt>
                <c:pt idx="47">
                  <c:v>6.4499999999999993</c:v>
                </c:pt>
                <c:pt idx="48">
                  <c:v>7.6499999999999995</c:v>
                </c:pt>
                <c:pt idx="49">
                  <c:v>7.85</c:v>
                </c:pt>
                <c:pt idx="50">
                  <c:v>7.55</c:v>
                </c:pt>
                <c:pt idx="51">
                  <c:v>7.1</c:v>
                </c:pt>
                <c:pt idx="52">
                  <c:v>6.05</c:v>
                </c:pt>
                <c:pt idx="53">
                  <c:v>7.7</c:v>
                </c:pt>
                <c:pt idx="54">
                  <c:v>11.2</c:v>
                </c:pt>
                <c:pt idx="55">
                  <c:v>10.8</c:v>
                </c:pt>
                <c:pt idx="56">
                  <c:v>7.35</c:v>
                </c:pt>
                <c:pt idx="57">
                  <c:v>6.95</c:v>
                </c:pt>
                <c:pt idx="58">
                  <c:v>8.3500000000000014</c:v>
                </c:pt>
                <c:pt idx="59">
                  <c:v>7.6</c:v>
                </c:pt>
                <c:pt idx="60">
                  <c:v>7.9499999999999993</c:v>
                </c:pt>
                <c:pt idx="61">
                  <c:v>8.9499999999999993</c:v>
                </c:pt>
                <c:pt idx="62">
                  <c:v>10.350000000000001</c:v>
                </c:pt>
                <c:pt idx="63">
                  <c:v>10.45</c:v>
                </c:pt>
                <c:pt idx="64">
                  <c:v>10</c:v>
                </c:pt>
                <c:pt idx="65">
                  <c:v>8.6</c:v>
                </c:pt>
                <c:pt idx="66">
                  <c:v>5.35</c:v>
                </c:pt>
                <c:pt idx="67">
                  <c:v>3.7</c:v>
                </c:pt>
                <c:pt idx="68">
                  <c:v>1.1499999999999999</c:v>
                </c:pt>
                <c:pt idx="69">
                  <c:v>-0.5</c:v>
                </c:pt>
                <c:pt idx="70">
                  <c:v>1.8499999999999999</c:v>
                </c:pt>
                <c:pt idx="71">
                  <c:v>2.5999999999999996</c:v>
                </c:pt>
                <c:pt idx="72">
                  <c:v>1.35</c:v>
                </c:pt>
                <c:pt idx="73">
                  <c:v>2.95</c:v>
                </c:pt>
                <c:pt idx="74">
                  <c:v>3.75</c:v>
                </c:pt>
                <c:pt idx="75">
                  <c:v>3.1500000000000004</c:v>
                </c:pt>
                <c:pt idx="76">
                  <c:v>4.45</c:v>
                </c:pt>
                <c:pt idx="77">
                  <c:v>3.8</c:v>
                </c:pt>
                <c:pt idx="78">
                  <c:v>0.5</c:v>
                </c:pt>
                <c:pt idx="79">
                  <c:v>-0.75</c:v>
                </c:pt>
                <c:pt idx="80">
                  <c:v>-1.1499999999999999</c:v>
                </c:pt>
                <c:pt idx="81">
                  <c:v>-0.5</c:v>
                </c:pt>
                <c:pt idx="82">
                  <c:v>3.05</c:v>
                </c:pt>
                <c:pt idx="83">
                  <c:v>4.0999999999999996</c:v>
                </c:pt>
                <c:pt idx="84">
                  <c:v>2.35</c:v>
                </c:pt>
                <c:pt idx="85">
                  <c:v>1.85</c:v>
                </c:pt>
                <c:pt idx="86">
                  <c:v>3.8000000000000003</c:v>
                </c:pt>
                <c:pt idx="87">
                  <c:v>6.35</c:v>
                </c:pt>
                <c:pt idx="88">
                  <c:v>6.75</c:v>
                </c:pt>
                <c:pt idx="89">
                  <c:v>5.85</c:v>
                </c:pt>
                <c:pt idx="90">
                  <c:v>4.95</c:v>
                </c:pt>
                <c:pt idx="91">
                  <c:v>4.3499999999999996</c:v>
                </c:pt>
                <c:pt idx="92">
                  <c:v>3.45</c:v>
                </c:pt>
                <c:pt idx="93">
                  <c:v>2.2000000000000002</c:v>
                </c:pt>
                <c:pt idx="94">
                  <c:v>-1.25</c:v>
                </c:pt>
                <c:pt idx="95">
                  <c:v>-3.45</c:v>
                </c:pt>
                <c:pt idx="96">
                  <c:v>-4.4000000000000004</c:v>
                </c:pt>
                <c:pt idx="97">
                  <c:v>-5</c:v>
                </c:pt>
                <c:pt idx="98">
                  <c:v>-1.9</c:v>
                </c:pt>
                <c:pt idx="99">
                  <c:v>1.55</c:v>
                </c:pt>
                <c:pt idx="100">
                  <c:v>2.6500000000000004</c:v>
                </c:pt>
                <c:pt idx="101">
                  <c:v>2.2000000000000002</c:v>
                </c:pt>
                <c:pt idx="102">
                  <c:v>2.5</c:v>
                </c:pt>
                <c:pt idx="103">
                  <c:v>4.9499999999999993</c:v>
                </c:pt>
                <c:pt idx="104">
                  <c:v>6.6999999999999993</c:v>
                </c:pt>
                <c:pt idx="105">
                  <c:v>6</c:v>
                </c:pt>
                <c:pt idx="106">
                  <c:v>5.0500000000000007</c:v>
                </c:pt>
                <c:pt idx="107">
                  <c:v>5.65</c:v>
                </c:pt>
                <c:pt idx="108">
                  <c:v>7</c:v>
                </c:pt>
                <c:pt idx="109">
                  <c:v>6.8</c:v>
                </c:pt>
                <c:pt idx="110">
                  <c:v>6.4</c:v>
                </c:pt>
                <c:pt idx="111">
                  <c:v>4.7</c:v>
                </c:pt>
                <c:pt idx="112">
                  <c:v>0</c:v>
                </c:pt>
                <c:pt idx="113">
                  <c:v>-5.0000000000000044E-2</c:v>
                </c:pt>
                <c:pt idx="114">
                  <c:v>2</c:v>
                </c:pt>
                <c:pt idx="115">
                  <c:v>1.8</c:v>
                </c:pt>
                <c:pt idx="116">
                  <c:v>1.1000000000000001</c:v>
                </c:pt>
                <c:pt idx="117">
                  <c:v>-0.54999999999999993</c:v>
                </c:pt>
                <c:pt idx="118">
                  <c:v>-1.7999999999999998</c:v>
                </c:pt>
                <c:pt idx="119">
                  <c:v>-1.0999999999999999</c:v>
                </c:pt>
                <c:pt idx="120">
                  <c:v>1.35</c:v>
                </c:pt>
                <c:pt idx="121">
                  <c:v>-0.10000000000000009</c:v>
                </c:pt>
                <c:pt idx="122">
                  <c:v>-1.85</c:v>
                </c:pt>
                <c:pt idx="123">
                  <c:v>-0.2</c:v>
                </c:pt>
                <c:pt idx="124">
                  <c:v>1.85</c:v>
                </c:pt>
                <c:pt idx="125">
                  <c:v>5</c:v>
                </c:pt>
                <c:pt idx="126">
                  <c:v>4.5500000000000007</c:v>
                </c:pt>
                <c:pt idx="127">
                  <c:v>2.6500000000000004</c:v>
                </c:pt>
                <c:pt idx="128">
                  <c:v>1.75</c:v>
                </c:pt>
                <c:pt idx="129">
                  <c:v>-2.15</c:v>
                </c:pt>
                <c:pt idx="130">
                  <c:v>-2.1</c:v>
                </c:pt>
                <c:pt idx="131">
                  <c:v>2.4</c:v>
                </c:pt>
                <c:pt idx="132">
                  <c:v>2.8499999999999996</c:v>
                </c:pt>
                <c:pt idx="133">
                  <c:v>9.9999999999999978E-2</c:v>
                </c:pt>
                <c:pt idx="134">
                  <c:v>-0.19999999999999996</c:v>
                </c:pt>
                <c:pt idx="135">
                  <c:v>0.15000000000000002</c:v>
                </c:pt>
                <c:pt idx="136">
                  <c:v>-0.95</c:v>
                </c:pt>
                <c:pt idx="137">
                  <c:v>-0.85</c:v>
                </c:pt>
                <c:pt idx="138">
                  <c:v>0</c:v>
                </c:pt>
                <c:pt idx="139">
                  <c:v>1.75</c:v>
                </c:pt>
                <c:pt idx="140">
                  <c:v>4.0500000000000007</c:v>
                </c:pt>
                <c:pt idx="141">
                  <c:v>2.5500000000000003</c:v>
                </c:pt>
                <c:pt idx="142">
                  <c:v>-0.75</c:v>
                </c:pt>
                <c:pt idx="143">
                  <c:v>-1.5</c:v>
                </c:pt>
                <c:pt idx="144">
                  <c:v>-1.6</c:v>
                </c:pt>
                <c:pt idx="145">
                  <c:v>-2.95</c:v>
                </c:pt>
                <c:pt idx="146">
                  <c:v>-2.9</c:v>
                </c:pt>
                <c:pt idx="147">
                  <c:v>-1.8</c:v>
                </c:pt>
                <c:pt idx="148">
                  <c:v>0.49999999999999989</c:v>
                </c:pt>
                <c:pt idx="149">
                  <c:v>0.19999999999999996</c:v>
                </c:pt>
                <c:pt idx="150">
                  <c:v>-3.75</c:v>
                </c:pt>
                <c:pt idx="151">
                  <c:v>-4.1500000000000004</c:v>
                </c:pt>
                <c:pt idx="152">
                  <c:v>-1.75</c:v>
                </c:pt>
                <c:pt idx="153">
                  <c:v>0.44999999999999996</c:v>
                </c:pt>
                <c:pt idx="154">
                  <c:v>0.44999999999999996</c:v>
                </c:pt>
                <c:pt idx="155">
                  <c:v>-3.25</c:v>
                </c:pt>
                <c:pt idx="156">
                  <c:v>-9.3000000000000007</c:v>
                </c:pt>
                <c:pt idx="157">
                  <c:v>-12.15</c:v>
                </c:pt>
                <c:pt idx="158">
                  <c:v>-11.100000000000001</c:v>
                </c:pt>
                <c:pt idx="159">
                  <c:v>-10.350000000000001</c:v>
                </c:pt>
                <c:pt idx="160">
                  <c:v>-7.75</c:v>
                </c:pt>
                <c:pt idx="161">
                  <c:v>-6.4499999999999993</c:v>
                </c:pt>
                <c:pt idx="162">
                  <c:v>-9.8000000000000007</c:v>
                </c:pt>
                <c:pt idx="163">
                  <c:v>-11.05</c:v>
                </c:pt>
                <c:pt idx="164">
                  <c:v>-9.6999999999999993</c:v>
                </c:pt>
                <c:pt idx="165">
                  <c:v>-8.3000000000000007</c:v>
                </c:pt>
                <c:pt idx="166">
                  <c:v>-8.5</c:v>
                </c:pt>
                <c:pt idx="167">
                  <c:v>-6.25</c:v>
                </c:pt>
                <c:pt idx="168">
                  <c:v>-1.65</c:v>
                </c:pt>
                <c:pt idx="169">
                  <c:v>-1.3499999999999999</c:v>
                </c:pt>
                <c:pt idx="170">
                  <c:v>-4.7</c:v>
                </c:pt>
                <c:pt idx="171">
                  <c:v>-7.55</c:v>
                </c:pt>
                <c:pt idx="172">
                  <c:v>-6.15</c:v>
                </c:pt>
                <c:pt idx="173">
                  <c:v>-3.25</c:v>
                </c:pt>
                <c:pt idx="174">
                  <c:v>-3.15</c:v>
                </c:pt>
                <c:pt idx="175">
                  <c:v>-4.8</c:v>
                </c:pt>
                <c:pt idx="176">
                  <c:v>-3.55</c:v>
                </c:pt>
                <c:pt idx="177">
                  <c:v>-2.25</c:v>
                </c:pt>
                <c:pt idx="178">
                  <c:v>-5.05</c:v>
                </c:pt>
                <c:pt idx="179">
                  <c:v>-7.6</c:v>
                </c:pt>
                <c:pt idx="180">
                  <c:v>-5.25</c:v>
                </c:pt>
                <c:pt idx="182">
                  <c:v>-2.4500000000000002</c:v>
                </c:pt>
                <c:pt idx="183">
                  <c:v>-3.35</c:v>
                </c:pt>
                <c:pt idx="184">
                  <c:v>-5.45</c:v>
                </c:pt>
                <c:pt idx="185">
                  <c:v>-7.75</c:v>
                </c:pt>
                <c:pt idx="186">
                  <c:v>-8.3500000000000014</c:v>
                </c:pt>
                <c:pt idx="187">
                  <c:v>-4.6000000000000005</c:v>
                </c:pt>
                <c:pt idx="188">
                  <c:v>-0.5</c:v>
                </c:pt>
                <c:pt idx="189">
                  <c:v>-0.9</c:v>
                </c:pt>
                <c:pt idx="190">
                  <c:v>-1.85</c:v>
                </c:pt>
                <c:pt idx="191">
                  <c:v>-2.7</c:v>
                </c:pt>
                <c:pt idx="192">
                  <c:v>-2.4500000000000002</c:v>
                </c:pt>
                <c:pt idx="193">
                  <c:v>-1.3</c:v>
                </c:pt>
                <c:pt idx="194">
                  <c:v>-2.0499999999999998</c:v>
                </c:pt>
                <c:pt idx="195">
                  <c:v>-1.2</c:v>
                </c:pt>
                <c:pt idx="196">
                  <c:v>2.7</c:v>
                </c:pt>
                <c:pt idx="197">
                  <c:v>4.3499999999999996</c:v>
                </c:pt>
                <c:pt idx="198">
                  <c:v>3.55</c:v>
                </c:pt>
                <c:pt idx="199">
                  <c:v>4</c:v>
                </c:pt>
                <c:pt idx="200">
                  <c:v>4.25</c:v>
                </c:pt>
                <c:pt idx="201">
                  <c:v>4.8</c:v>
                </c:pt>
                <c:pt idx="202">
                  <c:v>5.6</c:v>
                </c:pt>
                <c:pt idx="203">
                  <c:v>6.4</c:v>
                </c:pt>
                <c:pt idx="204">
                  <c:v>9.1</c:v>
                </c:pt>
                <c:pt idx="205">
                  <c:v>8.9499999999999993</c:v>
                </c:pt>
                <c:pt idx="206">
                  <c:v>8.1999999999999993</c:v>
                </c:pt>
                <c:pt idx="207">
                  <c:v>8.5</c:v>
                </c:pt>
                <c:pt idx="208">
                  <c:v>6.7</c:v>
                </c:pt>
                <c:pt idx="209">
                  <c:v>6.55</c:v>
                </c:pt>
                <c:pt idx="210">
                  <c:v>7.05</c:v>
                </c:pt>
                <c:pt idx="211">
                  <c:v>6.4</c:v>
                </c:pt>
                <c:pt idx="212">
                  <c:v>8.4499999999999993</c:v>
                </c:pt>
                <c:pt idx="213">
                  <c:v>9.25</c:v>
                </c:pt>
                <c:pt idx="214">
                  <c:v>7.3000000000000007</c:v>
                </c:pt>
                <c:pt idx="215">
                  <c:v>7.5500000000000007</c:v>
                </c:pt>
                <c:pt idx="216">
                  <c:v>7.85</c:v>
                </c:pt>
                <c:pt idx="217">
                  <c:v>8.35</c:v>
                </c:pt>
                <c:pt idx="218">
                  <c:v>7.5</c:v>
                </c:pt>
                <c:pt idx="219">
                  <c:v>7.85</c:v>
                </c:pt>
                <c:pt idx="220">
                  <c:v>8.4</c:v>
                </c:pt>
                <c:pt idx="221">
                  <c:v>8.85</c:v>
                </c:pt>
                <c:pt idx="222">
                  <c:v>9</c:v>
                </c:pt>
                <c:pt idx="223">
                  <c:v>6.6</c:v>
                </c:pt>
                <c:pt idx="224">
                  <c:v>7.4</c:v>
                </c:pt>
                <c:pt idx="225">
                  <c:v>7.5</c:v>
                </c:pt>
                <c:pt idx="226">
                  <c:v>7.5</c:v>
                </c:pt>
                <c:pt idx="227">
                  <c:v>7.6</c:v>
                </c:pt>
                <c:pt idx="228">
                  <c:v>6.85</c:v>
                </c:pt>
              </c:numCache>
            </c:numRef>
          </c:val>
          <c:smooth val="0"/>
          <c:extLst>
            <c:ext xmlns:c16="http://schemas.microsoft.com/office/drawing/2014/chart" uri="{C3380CC4-5D6E-409C-BE32-E72D297353CC}">
              <c16:uniqueId val="{00000000-A8D9-4DDB-9EFF-F865A953E788}"/>
            </c:ext>
          </c:extLst>
        </c:ser>
        <c:ser>
          <c:idx val="1"/>
          <c:order val="1"/>
          <c:tx>
            <c:v>LTE50</c:v>
          </c:tx>
          <c:val>
            <c:numRef>
              <c:f>'Chardonnay Predicted LTE (3)'!$AK$7:$AK$248</c:f>
              <c:numCache>
                <c:formatCode>0.00</c:formatCode>
                <c:ptCount val="242"/>
                <c:pt idx="66">
                  <c:v>-17.516398148148152</c:v>
                </c:pt>
                <c:pt idx="80">
                  <c:v>-23.298981481481476</c:v>
                </c:pt>
                <c:pt idx="94">
                  <c:v>-23.783333333333335</c:v>
                </c:pt>
                <c:pt idx="108">
                  <c:v>-23.846685185185184</c:v>
                </c:pt>
                <c:pt idx="122">
                  <c:v>-24.688324074074078</c:v>
                </c:pt>
                <c:pt idx="136">
                  <c:v>-24.016157407407405</c:v>
                </c:pt>
                <c:pt idx="150">
                  <c:v>-24.792027777777776</c:v>
                </c:pt>
                <c:pt idx="164">
                  <c:v>-25.182240740740742</c:v>
                </c:pt>
                <c:pt idx="178">
                  <c:v>-25.327388888888891</c:v>
                </c:pt>
                <c:pt idx="193">
                  <c:v>-24.653703703703702</c:v>
                </c:pt>
                <c:pt idx="207">
                  <c:v>-16.967166666666667</c:v>
                </c:pt>
                <c:pt idx="221">
                  <c:v>-10.720564814814814</c:v>
                </c:pt>
              </c:numCache>
            </c:numRef>
          </c:val>
          <c:smooth val="0"/>
          <c:extLst>
            <c:ext xmlns:c16="http://schemas.microsoft.com/office/drawing/2014/chart" uri="{C3380CC4-5D6E-409C-BE32-E72D297353CC}">
              <c16:uniqueId val="{00000001-A8D9-4DDB-9EFF-F865A953E788}"/>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2018-2019 Chardonnay</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0.10813547696781804"/>
                  <c:y val="-8.217560133750404E-2"/>
                </c:manualLayout>
              </c:layout>
              <c:numFmt formatCode="General" sourceLinked="0"/>
            </c:trendlineLbl>
          </c:trendline>
          <c:xVal>
            <c:numRef>
              <c:f>'Chardonnay Predicted LTE (3)'!$HL$51:$HL$229</c:f>
              <c:numCache>
                <c:formatCode>0.00</c:formatCode>
                <c:ptCount val="179"/>
                <c:pt idx="21">
                  <c:v>-17.516398148148152</c:v>
                </c:pt>
                <c:pt idx="35">
                  <c:v>-23.298981481481476</c:v>
                </c:pt>
                <c:pt idx="49">
                  <c:v>-23.783333333333335</c:v>
                </c:pt>
                <c:pt idx="63">
                  <c:v>-23.846685185185184</c:v>
                </c:pt>
                <c:pt idx="77">
                  <c:v>-24.688324074074078</c:v>
                </c:pt>
                <c:pt idx="91">
                  <c:v>-24.016157407407405</c:v>
                </c:pt>
                <c:pt idx="105">
                  <c:v>-24.792027777777776</c:v>
                </c:pt>
                <c:pt idx="119">
                  <c:v>-25.182240740740742</c:v>
                </c:pt>
                <c:pt idx="133">
                  <c:v>-25.327388888888891</c:v>
                </c:pt>
                <c:pt idx="148">
                  <c:v>-24.653703703703702</c:v>
                </c:pt>
                <c:pt idx="162">
                  <c:v>-16.967166666666667</c:v>
                </c:pt>
                <c:pt idx="176">
                  <c:v>-10.720564814814814</c:v>
                </c:pt>
              </c:numCache>
            </c:numRef>
          </c:xVal>
          <c:yVal>
            <c:numRef>
              <c:f>'Chardonnay Predicted LTE (3)'!$HK$51:$HK$229</c:f>
              <c:numCache>
                <c:formatCode>0.00</c:formatCode>
                <c:ptCount val="179"/>
                <c:pt idx="0">
                  <c:v>-10.422656</c:v>
                </c:pt>
                <c:pt idx="1">
                  <c:v>-10.975984627841003</c:v>
                </c:pt>
                <c:pt idx="2">
                  <c:v>-11.467128628130999</c:v>
                </c:pt>
                <c:pt idx="3">
                  <c:v>-11.946532972001</c:v>
                </c:pt>
                <c:pt idx="4">
                  <c:v>-12.414339302051003</c:v>
                </c:pt>
                <c:pt idx="5">
                  <c:v>-12.870688534880999</c:v>
                </c:pt>
                <c:pt idx="6">
                  <c:v>-13.315720861091</c:v>
                </c:pt>
                <c:pt idx="7">
                  <c:v>-13.749575745281001</c:v>
                </c:pt>
                <c:pt idx="8">
                  <c:v>-14.172391926050999</c:v>
                </c:pt>
                <c:pt idx="9">
                  <c:v>-14.522520092508501</c:v>
                </c:pt>
                <c:pt idx="10">
                  <c:v>-14.863499365378999</c:v>
                </c:pt>
                <c:pt idx="11">
                  <c:v>-15.254024607489001</c:v>
                </c:pt>
                <c:pt idx="12">
                  <c:v>-15.634058840579</c:v>
                </c:pt>
                <c:pt idx="13">
                  <c:v>-15.985253256615501</c:v>
                </c:pt>
                <c:pt idx="14">
                  <c:v>-16.337520935168502</c:v>
                </c:pt>
                <c:pt idx="15">
                  <c:v>-16.669421441117002</c:v>
                </c:pt>
                <c:pt idx="16">
                  <c:v>-16.974894061825999</c:v>
                </c:pt>
                <c:pt idx="17">
                  <c:v>-17.255046664267503</c:v>
                </c:pt>
                <c:pt idx="18">
                  <c:v>-17.510966703923501</c:v>
                </c:pt>
                <c:pt idx="19">
                  <c:v>-17.774755325461001</c:v>
                </c:pt>
                <c:pt idx="20">
                  <c:v>-18.045573503337998</c:v>
                </c:pt>
                <c:pt idx="21">
                  <c:v>-18.337181422247998</c:v>
                </c:pt>
                <c:pt idx="22">
                  <c:v>-18.619616748137997</c:v>
                </c:pt>
                <c:pt idx="23">
                  <c:v>-18.947685445902</c:v>
                </c:pt>
                <c:pt idx="24">
                  <c:v>-19.291500293447001</c:v>
                </c:pt>
                <c:pt idx="25">
                  <c:v>-19.572750201319998</c:v>
                </c:pt>
                <c:pt idx="26">
                  <c:v>-19.819766381129998</c:v>
                </c:pt>
                <c:pt idx="27">
                  <c:v>-20.082089507898999</c:v>
                </c:pt>
                <c:pt idx="28">
                  <c:v>-20.312148686268998</c:v>
                </c:pt>
                <c:pt idx="29">
                  <c:v>-20.533914965818997</c:v>
                </c:pt>
                <c:pt idx="30">
                  <c:v>-20.703224421498998</c:v>
                </c:pt>
                <c:pt idx="31">
                  <c:v>-20.879554153154348</c:v>
                </c:pt>
                <c:pt idx="32">
                  <c:v>-21.109292895396848</c:v>
                </c:pt>
                <c:pt idx="33">
                  <c:v>-21.348400109718099</c:v>
                </c:pt>
                <c:pt idx="34">
                  <c:v>-21.5949104971771</c:v>
                </c:pt>
                <c:pt idx="35">
                  <c:v>-21.8275870765981</c:v>
                </c:pt>
                <c:pt idx="36">
                  <c:v>-22.028643644268847</c:v>
                </c:pt>
                <c:pt idx="37">
                  <c:v>-22.197265375564001</c:v>
                </c:pt>
                <c:pt idx="38">
                  <c:v>-22.350921275308377</c:v>
                </c:pt>
                <c:pt idx="39">
                  <c:v>-22.502733180065874</c:v>
                </c:pt>
                <c:pt idx="40">
                  <c:v>-22.644995751508375</c:v>
                </c:pt>
                <c:pt idx="41">
                  <c:v>-22.771429423287998</c:v>
                </c:pt>
                <c:pt idx="42">
                  <c:v>-22.870854575481999</c:v>
                </c:pt>
                <c:pt idx="43">
                  <c:v>-22.963523126391998</c:v>
                </c:pt>
                <c:pt idx="44">
                  <c:v>-23.043523126391996</c:v>
                </c:pt>
                <c:pt idx="45">
                  <c:v>-23.128523126391997</c:v>
                </c:pt>
                <c:pt idx="46">
                  <c:v>-23.218523126391997</c:v>
                </c:pt>
                <c:pt idx="47">
                  <c:v>-23.308523126391997</c:v>
                </c:pt>
                <c:pt idx="48">
                  <c:v>-23.406523126391996</c:v>
                </c:pt>
                <c:pt idx="49">
                  <c:v>-23.506523126391997</c:v>
                </c:pt>
                <c:pt idx="50">
                  <c:v>-23.626523126391998</c:v>
                </c:pt>
                <c:pt idx="51">
                  <c:v>-23.756523126391997</c:v>
                </c:pt>
                <c:pt idx="52">
                  <c:v>-23.886523126391996</c:v>
                </c:pt>
                <c:pt idx="53">
                  <c:v>-24.042523126391995</c:v>
                </c:pt>
                <c:pt idx="54">
                  <c:v>-24.078023126391994</c:v>
                </c:pt>
                <c:pt idx="55">
                  <c:v>-24.078023126391994</c:v>
                </c:pt>
                <c:pt idx="56">
                  <c:v>-24.078023126391994</c:v>
                </c:pt>
                <c:pt idx="57">
                  <c:v>-24.078023126391994</c:v>
                </c:pt>
                <c:pt idx="58">
                  <c:v>-23.980523126391994</c:v>
                </c:pt>
                <c:pt idx="59">
                  <c:v>-23.881723126391993</c:v>
                </c:pt>
                <c:pt idx="60">
                  <c:v>-23.781623126391992</c:v>
                </c:pt>
                <c:pt idx="61">
                  <c:v>-23.68022312639199</c:v>
                </c:pt>
                <c:pt idx="62">
                  <c:v>-23.577523126391991</c:v>
                </c:pt>
                <c:pt idx="63">
                  <c:v>-23.473523126391992</c:v>
                </c:pt>
                <c:pt idx="64">
                  <c:v>-23.368223126391992</c:v>
                </c:pt>
                <c:pt idx="65">
                  <c:v>-23.261623126391992</c:v>
                </c:pt>
                <c:pt idx="66">
                  <c:v>-23.153723126391991</c:v>
                </c:pt>
                <c:pt idx="67">
                  <c:v>-23.269723126391991</c:v>
                </c:pt>
                <c:pt idx="68">
                  <c:v>-23.384723126391989</c:v>
                </c:pt>
                <c:pt idx="69">
                  <c:v>-23.384723126391989</c:v>
                </c:pt>
                <c:pt idx="70">
                  <c:v>-23.384723126391989</c:v>
                </c:pt>
                <c:pt idx="71">
                  <c:v>-23.42872312639199</c:v>
                </c:pt>
                <c:pt idx="72">
                  <c:v>-23.55082312639199</c:v>
                </c:pt>
                <c:pt idx="73">
                  <c:v>-23.67732312639199</c:v>
                </c:pt>
                <c:pt idx="74">
                  <c:v>-23.797223126391991</c:v>
                </c:pt>
                <c:pt idx="75">
                  <c:v>-23.84322312639199</c:v>
                </c:pt>
                <c:pt idx="76">
                  <c:v>-23.95022312639199</c:v>
                </c:pt>
                <c:pt idx="77">
                  <c:v>-24.07212312639199</c:v>
                </c:pt>
                <c:pt idx="78">
                  <c:v>-24.17712312639199</c:v>
                </c:pt>
                <c:pt idx="79">
                  <c:v>-24.17712312639199</c:v>
                </c:pt>
                <c:pt idx="80">
                  <c:v>-24.051023126391989</c:v>
                </c:pt>
                <c:pt idx="81">
                  <c:v>-23.923623126391988</c:v>
                </c:pt>
                <c:pt idx="82">
                  <c:v>-23.923623126391988</c:v>
                </c:pt>
                <c:pt idx="83">
                  <c:v>-23.873623126391987</c:v>
                </c:pt>
                <c:pt idx="84">
                  <c:v>-23.972623126391987</c:v>
                </c:pt>
                <c:pt idx="85">
                  <c:v>-24.070623126391986</c:v>
                </c:pt>
                <c:pt idx="86">
                  <c:v>-23.988223126391986</c:v>
                </c:pt>
                <c:pt idx="87">
                  <c:v>-23.905023126391985</c:v>
                </c:pt>
                <c:pt idx="88">
                  <c:v>-23.886023126391986</c:v>
                </c:pt>
                <c:pt idx="89">
                  <c:v>-23.933023126391987</c:v>
                </c:pt>
                <c:pt idx="90">
                  <c:v>-23.914423126391988</c:v>
                </c:pt>
                <c:pt idx="91">
                  <c:v>-24.006423126391987</c:v>
                </c:pt>
                <c:pt idx="92">
                  <c:v>-24.097423126391988</c:v>
                </c:pt>
                <c:pt idx="93">
                  <c:v>-24.142423126391989</c:v>
                </c:pt>
                <c:pt idx="94">
                  <c:v>-24.086923126391991</c:v>
                </c:pt>
                <c:pt idx="95">
                  <c:v>-23.96372312639199</c:v>
                </c:pt>
                <c:pt idx="96">
                  <c:v>-23.873323126391991</c:v>
                </c:pt>
                <c:pt idx="97">
                  <c:v>-23.95932312639199</c:v>
                </c:pt>
                <c:pt idx="98">
                  <c:v>-24.065573126391989</c:v>
                </c:pt>
                <c:pt idx="99">
                  <c:v>-24.170573126391989</c:v>
                </c:pt>
                <c:pt idx="100">
                  <c:v>-24.295073126391991</c:v>
                </c:pt>
                <c:pt idx="101">
                  <c:v>-24.418073126391992</c:v>
                </c:pt>
                <c:pt idx="102">
                  <c:v>-24.468698126391992</c:v>
                </c:pt>
                <c:pt idx="103">
                  <c:v>-24.488698126391991</c:v>
                </c:pt>
                <c:pt idx="104">
                  <c:v>-24.50844812639199</c:v>
                </c:pt>
                <c:pt idx="105">
                  <c:v>-24.57084812639199</c:v>
                </c:pt>
                <c:pt idx="106">
                  <c:v>-24.636298126391988</c:v>
                </c:pt>
                <c:pt idx="107">
                  <c:v>-24.683798126391988</c:v>
                </c:pt>
                <c:pt idx="108">
                  <c:v>-24.502548126391989</c:v>
                </c:pt>
                <c:pt idx="109">
                  <c:v>-24.32104812639199</c:v>
                </c:pt>
                <c:pt idx="110">
                  <c:v>-24.379448126391988</c:v>
                </c:pt>
                <c:pt idx="111">
                  <c:v>-24.440648126391988</c:v>
                </c:pt>
                <c:pt idx="112">
                  <c:v>-24.500998126391988</c:v>
                </c:pt>
                <c:pt idx="113">
                  <c:v>-24.560498126391987</c:v>
                </c:pt>
                <c:pt idx="114">
                  <c:v>-24.597998126391989</c:v>
                </c:pt>
                <c:pt idx="115">
                  <c:v>-24.630498126391988</c:v>
                </c:pt>
                <c:pt idx="116">
                  <c:v>-24.662998126391987</c:v>
                </c:pt>
                <c:pt idx="117">
                  <c:v>-24.700498126391988</c:v>
                </c:pt>
                <c:pt idx="118">
                  <c:v>-24.737998126391989</c:v>
                </c:pt>
                <c:pt idx="119">
                  <c:v>-24.775498126391991</c:v>
                </c:pt>
                <c:pt idx="120">
                  <c:v>-24.812998126391992</c:v>
                </c:pt>
                <c:pt idx="121">
                  <c:v>-24.850498126391994</c:v>
                </c:pt>
                <c:pt idx="122">
                  <c:v>-24.882998126391993</c:v>
                </c:pt>
                <c:pt idx="123">
                  <c:v>-24.895498126391992</c:v>
                </c:pt>
                <c:pt idx="124">
                  <c:v>-24.871498126391991</c:v>
                </c:pt>
                <c:pt idx="125">
                  <c:v>-24.898998126391991</c:v>
                </c:pt>
                <c:pt idx="126">
                  <c:v>-24.936498126391992</c:v>
                </c:pt>
                <c:pt idx="127">
                  <c:v>-24.968998126391991</c:v>
                </c:pt>
                <c:pt idx="128">
                  <c:v>-24.996498126391991</c:v>
                </c:pt>
                <c:pt idx="129">
                  <c:v>-25.023968339282991</c:v>
                </c:pt>
                <c:pt idx="130">
                  <c:v>-25.053354481562991</c:v>
                </c:pt>
                <c:pt idx="131">
                  <c:v>-25.08472683531199</c:v>
                </c:pt>
                <c:pt idx="132">
                  <c:v>-25.11511770221199</c:v>
                </c:pt>
                <c:pt idx="133">
                  <c:v>-25.157143213596989</c:v>
                </c:pt>
                <c:pt idx="134">
                  <c:v>-25.208639227536988</c:v>
                </c:pt>
                <c:pt idx="135">
                  <c:v>-25.255961764031987</c:v>
                </c:pt>
                <c:pt idx="137">
                  <c:v>-25.255961764031987</c:v>
                </c:pt>
                <c:pt idx="138">
                  <c:v>-25.265861764031985</c:v>
                </c:pt>
                <c:pt idx="139">
                  <c:v>-25.277561764031987</c:v>
                </c:pt>
                <c:pt idx="140">
                  <c:v>-25.277561764031987</c:v>
                </c:pt>
                <c:pt idx="141">
                  <c:v>-25.277561764031987</c:v>
                </c:pt>
                <c:pt idx="142">
                  <c:v>-25.277561764031987</c:v>
                </c:pt>
                <c:pt idx="143">
                  <c:v>-25.277561764031987</c:v>
                </c:pt>
                <c:pt idx="144">
                  <c:v>-25.277561764031987</c:v>
                </c:pt>
                <c:pt idx="145">
                  <c:v>-25.277561764031987</c:v>
                </c:pt>
                <c:pt idx="146">
                  <c:v>-25.277561764031987</c:v>
                </c:pt>
                <c:pt idx="147">
                  <c:v>-25.277561764031987</c:v>
                </c:pt>
                <c:pt idx="148">
                  <c:v>-25.277561764031987</c:v>
                </c:pt>
                <c:pt idx="149">
                  <c:v>-25.277561764031987</c:v>
                </c:pt>
                <c:pt idx="150">
                  <c:v>-25.277561764031987</c:v>
                </c:pt>
                <c:pt idx="151">
                  <c:v>-24.674672154975983</c:v>
                </c:pt>
                <c:pt idx="152">
                  <c:v>-24.065472154975982</c:v>
                </c:pt>
                <c:pt idx="153">
                  <c:v>-23.643072154975982</c:v>
                </c:pt>
                <c:pt idx="154">
                  <c:v>-23.214606604601585</c:v>
                </c:pt>
                <c:pt idx="155">
                  <c:v>-22.807107991726383</c:v>
                </c:pt>
                <c:pt idx="156">
                  <c:v>-22.384544028366381</c:v>
                </c:pt>
                <c:pt idx="157">
                  <c:v>-21.96649183509998</c:v>
                </c:pt>
                <c:pt idx="158">
                  <c:v>-21.533425686877582</c:v>
                </c:pt>
                <c:pt idx="159">
                  <c:v>-20.840441509470381</c:v>
                </c:pt>
                <c:pt idx="160">
                  <c:v>-20.197585780318381</c:v>
                </c:pt>
                <c:pt idx="161">
                  <c:v>-19.532582617438379</c:v>
                </c:pt>
                <c:pt idx="162">
                  <c:v>-18.844973663070377</c:v>
                </c:pt>
                <c:pt idx="163">
                  <c:v>-18.356382903182375</c:v>
                </c:pt>
                <c:pt idx="164">
                  <c:v>-17.851611416270377</c:v>
                </c:pt>
                <c:pt idx="165">
                  <c:v>-17.330335077918377</c:v>
                </c:pt>
                <c:pt idx="166">
                  <c:v>-16.792226762558375</c:v>
                </c:pt>
                <c:pt idx="167">
                  <c:v>-16.236956343470375</c:v>
                </c:pt>
                <c:pt idx="168">
                  <c:v>-15.436956343470374</c:v>
                </c:pt>
                <c:pt idx="169">
                  <c:v>-14.886956343470374</c:v>
                </c:pt>
                <c:pt idx="170">
                  <c:v>-14.336956343470373</c:v>
                </c:pt>
                <c:pt idx="171">
                  <c:v>-13.786956343470372</c:v>
                </c:pt>
                <c:pt idx="172">
                  <c:v>-13.236956343470371</c:v>
                </c:pt>
                <c:pt idx="173">
                  <c:v>-12.686956343470371</c:v>
                </c:pt>
                <c:pt idx="174">
                  <c:v>-12.13695634347037</c:v>
                </c:pt>
                <c:pt idx="175">
                  <c:v>-11.586956343470369</c:v>
                </c:pt>
                <c:pt idx="176">
                  <c:v>-11.036956343470369</c:v>
                </c:pt>
                <c:pt idx="177">
                  <c:v>-10.486956343470368</c:v>
                </c:pt>
                <c:pt idx="178">
                  <c:v>-10.436956343470367</c:v>
                </c:pt>
              </c:numCache>
            </c:numRef>
          </c:yVal>
          <c:smooth val="0"/>
          <c:extLst>
            <c:ext xmlns:c16="http://schemas.microsoft.com/office/drawing/2014/chart" uri="{C3380CC4-5D6E-409C-BE32-E72D297353CC}">
              <c16:uniqueId val="{00000000-54C6-49D9-83D9-47072E675DD3}"/>
            </c:ext>
          </c:extLst>
        </c:ser>
        <c:dLbls>
          <c:showLegendKey val="0"/>
          <c:showVal val="0"/>
          <c:showCatName val="0"/>
          <c:showSerName val="0"/>
          <c:showPercent val="0"/>
          <c:showBubbleSize val="0"/>
        </c:dLbls>
        <c:axId val="147154816"/>
        <c:axId val="147173376"/>
      </c:scatterChart>
      <c:valAx>
        <c:axId val="147154816"/>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47173376"/>
        <c:crossesAt val="-30"/>
        <c:crossBetween val="midCat"/>
      </c:valAx>
      <c:valAx>
        <c:axId val="147173376"/>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47154816"/>
        <c:crossesAt val="-30"/>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2013</a:t>
            </a:r>
            <a:r>
              <a:rPr lang="en-US" sz="1400" baseline="0"/>
              <a:t> - 14</a:t>
            </a:r>
            <a:r>
              <a:rPr lang="en-US" sz="1400"/>
              <a:t> Chardonnay</a:t>
            </a:r>
          </a:p>
        </c:rich>
      </c:tx>
      <c:layout/>
      <c:overlay val="0"/>
    </c:title>
    <c:autoTitleDeleted val="0"/>
    <c:plotArea>
      <c:layout/>
      <c:lineChart>
        <c:grouping val="standard"/>
        <c:varyColors val="0"/>
        <c:ser>
          <c:idx val="0"/>
          <c:order val="0"/>
          <c:tx>
            <c:v>2d Av Temp</c:v>
          </c:tx>
          <c:marker>
            <c:symbol val="none"/>
          </c:marker>
          <c:cat>
            <c:numRef>
              <c:f>'Chardonnay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'Chardonnay Predicted LTE (3)'!$T$7:$T$248</c:f>
              <c:numCache>
                <c:formatCode>0.0</c:formatCode>
                <c:ptCount val="242"/>
                <c:pt idx="0">
                  <c:v>18.399999999999999</c:v>
                </c:pt>
                <c:pt idx="1">
                  <c:v>20.149999999999999</c:v>
                </c:pt>
                <c:pt idx="2">
                  <c:v>21.9</c:v>
                </c:pt>
                <c:pt idx="3">
                  <c:v>20.5</c:v>
                </c:pt>
                <c:pt idx="4">
                  <c:v>19.100000000000001</c:v>
                </c:pt>
                <c:pt idx="5">
                  <c:v>18.399999999999999</c:v>
                </c:pt>
                <c:pt idx="6">
                  <c:v>16.850000000000001</c:v>
                </c:pt>
                <c:pt idx="7">
                  <c:v>17.649999999999999</c:v>
                </c:pt>
                <c:pt idx="8">
                  <c:v>18.75</c:v>
                </c:pt>
                <c:pt idx="9">
                  <c:v>19.3</c:v>
                </c:pt>
                <c:pt idx="10">
                  <c:v>19.55</c:v>
                </c:pt>
                <c:pt idx="11">
                  <c:v>19.75</c:v>
                </c:pt>
                <c:pt idx="12">
                  <c:v>20.6</c:v>
                </c:pt>
                <c:pt idx="13">
                  <c:v>20.65</c:v>
                </c:pt>
                <c:pt idx="14">
                  <c:v>20.149999999999999</c:v>
                </c:pt>
                <c:pt idx="15">
                  <c:v>19.399999999999999</c:v>
                </c:pt>
                <c:pt idx="16">
                  <c:v>17.8</c:v>
                </c:pt>
                <c:pt idx="17">
                  <c:v>16.450000000000003</c:v>
                </c:pt>
                <c:pt idx="18">
                  <c:v>14.55</c:v>
                </c:pt>
                <c:pt idx="19">
                  <c:v>13</c:v>
                </c:pt>
                <c:pt idx="20">
                  <c:v>14.2</c:v>
                </c:pt>
                <c:pt idx="21">
                  <c:v>13.5</c:v>
                </c:pt>
                <c:pt idx="22">
                  <c:v>12.399999999999999</c:v>
                </c:pt>
                <c:pt idx="23">
                  <c:v>12.1</c:v>
                </c:pt>
                <c:pt idx="24">
                  <c:v>11.05</c:v>
                </c:pt>
                <c:pt idx="25">
                  <c:v>11.25</c:v>
                </c:pt>
                <c:pt idx="26">
                  <c:v>9.4</c:v>
                </c:pt>
                <c:pt idx="27">
                  <c:v>10.75</c:v>
                </c:pt>
                <c:pt idx="28">
                  <c:v>12.8</c:v>
                </c:pt>
                <c:pt idx="29">
                  <c:v>11.35</c:v>
                </c:pt>
                <c:pt idx="30">
                  <c:v>10.45</c:v>
                </c:pt>
                <c:pt idx="31">
                  <c:v>8.25</c:v>
                </c:pt>
                <c:pt idx="32">
                  <c:v>8.15</c:v>
                </c:pt>
                <c:pt idx="33">
                  <c:v>8.4499999999999993</c:v>
                </c:pt>
                <c:pt idx="34">
                  <c:v>9.3000000000000007</c:v>
                </c:pt>
                <c:pt idx="35">
                  <c:v>11.95</c:v>
                </c:pt>
                <c:pt idx="36">
                  <c:v>13.55</c:v>
                </c:pt>
                <c:pt idx="37">
                  <c:v>12.4</c:v>
                </c:pt>
                <c:pt idx="38">
                  <c:v>8.85</c:v>
                </c:pt>
                <c:pt idx="39">
                  <c:v>7.75</c:v>
                </c:pt>
                <c:pt idx="40">
                  <c:v>6.3</c:v>
                </c:pt>
                <c:pt idx="41">
                  <c:v>7.3</c:v>
                </c:pt>
                <c:pt idx="42">
                  <c:v>9.3999999999999986</c:v>
                </c:pt>
                <c:pt idx="43">
                  <c:v>7.55</c:v>
                </c:pt>
                <c:pt idx="44">
                  <c:v>6.3</c:v>
                </c:pt>
                <c:pt idx="45">
                  <c:v>7.8999999999999995</c:v>
                </c:pt>
                <c:pt idx="46">
                  <c:v>8.6499999999999986</c:v>
                </c:pt>
                <c:pt idx="47">
                  <c:v>6.5</c:v>
                </c:pt>
                <c:pt idx="48">
                  <c:v>5.5500000000000007</c:v>
                </c:pt>
                <c:pt idx="49">
                  <c:v>6.65</c:v>
                </c:pt>
                <c:pt idx="50">
                  <c:v>7.8</c:v>
                </c:pt>
                <c:pt idx="51">
                  <c:v>7.05</c:v>
                </c:pt>
                <c:pt idx="52">
                  <c:v>7.25</c:v>
                </c:pt>
                <c:pt idx="53">
                  <c:v>8</c:v>
                </c:pt>
                <c:pt idx="54">
                  <c:v>7.6999999999999993</c:v>
                </c:pt>
                <c:pt idx="55">
                  <c:v>7.6999999999999993</c:v>
                </c:pt>
                <c:pt idx="56">
                  <c:v>7.95</c:v>
                </c:pt>
                <c:pt idx="57">
                  <c:v>7.5</c:v>
                </c:pt>
                <c:pt idx="58">
                  <c:v>5.05</c:v>
                </c:pt>
                <c:pt idx="59">
                  <c:v>3</c:v>
                </c:pt>
                <c:pt idx="60">
                  <c:v>5.3999999999999995</c:v>
                </c:pt>
                <c:pt idx="61">
                  <c:v>6.25</c:v>
                </c:pt>
                <c:pt idx="62">
                  <c:v>5.65</c:v>
                </c:pt>
                <c:pt idx="63">
                  <c:v>6.1</c:v>
                </c:pt>
                <c:pt idx="64">
                  <c:v>3.6500000000000004</c:v>
                </c:pt>
                <c:pt idx="65">
                  <c:v>1.7000000000000002</c:v>
                </c:pt>
                <c:pt idx="66">
                  <c:v>1.55</c:v>
                </c:pt>
                <c:pt idx="67">
                  <c:v>3.15</c:v>
                </c:pt>
                <c:pt idx="68">
                  <c:v>4.95</c:v>
                </c:pt>
                <c:pt idx="69">
                  <c:v>3.2</c:v>
                </c:pt>
                <c:pt idx="70">
                  <c:v>2.75</c:v>
                </c:pt>
                <c:pt idx="71">
                  <c:v>4.5999999999999996</c:v>
                </c:pt>
                <c:pt idx="72">
                  <c:v>5.45</c:v>
                </c:pt>
                <c:pt idx="73">
                  <c:v>7.5500000000000007</c:v>
                </c:pt>
                <c:pt idx="74">
                  <c:v>6.65</c:v>
                </c:pt>
                <c:pt idx="75">
                  <c:v>3</c:v>
                </c:pt>
                <c:pt idx="76">
                  <c:v>2.75</c:v>
                </c:pt>
                <c:pt idx="77">
                  <c:v>3.05</c:v>
                </c:pt>
                <c:pt idx="78">
                  <c:v>4.0999999999999996</c:v>
                </c:pt>
                <c:pt idx="79">
                  <c:v>5.15</c:v>
                </c:pt>
                <c:pt idx="80">
                  <c:v>-0.55000000000000027</c:v>
                </c:pt>
                <c:pt idx="81">
                  <c:v>-5.8000000000000007</c:v>
                </c:pt>
                <c:pt idx="82">
                  <c:v>-5.5</c:v>
                </c:pt>
                <c:pt idx="83">
                  <c:v>-4.6999999999999993</c:v>
                </c:pt>
                <c:pt idx="84">
                  <c:v>-2.8499999999999996</c:v>
                </c:pt>
                <c:pt idx="85">
                  <c:v>-0.75</c:v>
                </c:pt>
                <c:pt idx="86">
                  <c:v>-0.75</c:v>
                </c:pt>
                <c:pt idx="87">
                  <c:v>-1.7</c:v>
                </c:pt>
                <c:pt idx="88">
                  <c:v>-0.74999999999999989</c:v>
                </c:pt>
                <c:pt idx="89">
                  <c:v>0.60000000000000009</c:v>
                </c:pt>
                <c:pt idx="90">
                  <c:v>1.3499999999999999</c:v>
                </c:pt>
                <c:pt idx="91">
                  <c:v>2.5499999999999998</c:v>
                </c:pt>
                <c:pt idx="92">
                  <c:v>0.89999999999999991</c:v>
                </c:pt>
                <c:pt idx="93">
                  <c:v>-2.5</c:v>
                </c:pt>
                <c:pt idx="94">
                  <c:v>-5.8</c:v>
                </c:pt>
                <c:pt idx="95">
                  <c:v>-8.6499999999999986</c:v>
                </c:pt>
                <c:pt idx="96">
                  <c:v>-9.35</c:v>
                </c:pt>
                <c:pt idx="97">
                  <c:v>-10.15</c:v>
                </c:pt>
                <c:pt idx="98">
                  <c:v>-10.55</c:v>
                </c:pt>
                <c:pt idx="99">
                  <c:v>-8.3500000000000014</c:v>
                </c:pt>
                <c:pt idx="100">
                  <c:v>-7.25</c:v>
                </c:pt>
                <c:pt idx="101">
                  <c:v>-6.65</c:v>
                </c:pt>
                <c:pt idx="102">
                  <c:v>-2.75</c:v>
                </c:pt>
                <c:pt idx="103">
                  <c:v>0.05</c:v>
                </c:pt>
                <c:pt idx="104">
                  <c:v>0.6</c:v>
                </c:pt>
                <c:pt idx="105">
                  <c:v>2.4500000000000002</c:v>
                </c:pt>
                <c:pt idx="106">
                  <c:v>3.1</c:v>
                </c:pt>
                <c:pt idx="107">
                  <c:v>2.75</c:v>
                </c:pt>
                <c:pt idx="108">
                  <c:v>1.75</c:v>
                </c:pt>
                <c:pt idx="109">
                  <c:v>-1.65</c:v>
                </c:pt>
                <c:pt idx="110">
                  <c:v>-4.75</c:v>
                </c:pt>
                <c:pt idx="111">
                  <c:v>-5.3</c:v>
                </c:pt>
                <c:pt idx="112">
                  <c:v>-3.6</c:v>
                </c:pt>
                <c:pt idx="113">
                  <c:v>-0.70000000000000007</c:v>
                </c:pt>
                <c:pt idx="114">
                  <c:v>-0.54999999999999993</c:v>
                </c:pt>
                <c:pt idx="115">
                  <c:v>-2.4</c:v>
                </c:pt>
                <c:pt idx="116">
                  <c:v>-1.7999999999999998</c:v>
                </c:pt>
                <c:pt idx="117">
                  <c:v>-0.44999999999999996</c:v>
                </c:pt>
                <c:pt idx="118">
                  <c:v>-0.75</c:v>
                </c:pt>
                <c:pt idx="119">
                  <c:v>-1.4</c:v>
                </c:pt>
                <c:pt idx="120">
                  <c:v>-0.9</c:v>
                </c:pt>
                <c:pt idx="121">
                  <c:v>0.25</c:v>
                </c:pt>
                <c:pt idx="122">
                  <c:v>-0.19999999999999996</c:v>
                </c:pt>
                <c:pt idx="123">
                  <c:v>0</c:v>
                </c:pt>
                <c:pt idx="124">
                  <c:v>1.4</c:v>
                </c:pt>
                <c:pt idx="125">
                  <c:v>-0.8</c:v>
                </c:pt>
                <c:pt idx="126">
                  <c:v>-4.0999999999999996</c:v>
                </c:pt>
                <c:pt idx="127">
                  <c:v>-5.9</c:v>
                </c:pt>
                <c:pt idx="128">
                  <c:v>-5.4</c:v>
                </c:pt>
                <c:pt idx="129">
                  <c:v>-3</c:v>
                </c:pt>
                <c:pt idx="130">
                  <c:v>-0.7</c:v>
                </c:pt>
                <c:pt idx="131">
                  <c:v>1.4000000000000001</c:v>
                </c:pt>
                <c:pt idx="132">
                  <c:v>3.95</c:v>
                </c:pt>
                <c:pt idx="133">
                  <c:v>5.45</c:v>
                </c:pt>
                <c:pt idx="134">
                  <c:v>7.25</c:v>
                </c:pt>
                <c:pt idx="135">
                  <c:v>6.3500000000000005</c:v>
                </c:pt>
                <c:pt idx="136">
                  <c:v>3.0999999999999996</c:v>
                </c:pt>
                <c:pt idx="137">
                  <c:v>0.54999999999999993</c:v>
                </c:pt>
                <c:pt idx="138">
                  <c:v>-1.3</c:v>
                </c:pt>
                <c:pt idx="139">
                  <c:v>-0.2</c:v>
                </c:pt>
                <c:pt idx="140">
                  <c:v>0.9</c:v>
                </c:pt>
                <c:pt idx="141">
                  <c:v>1.25</c:v>
                </c:pt>
                <c:pt idx="142">
                  <c:v>0.3</c:v>
                </c:pt>
                <c:pt idx="143">
                  <c:v>-1.05</c:v>
                </c:pt>
                <c:pt idx="144">
                  <c:v>0.15000000000000002</c:v>
                </c:pt>
                <c:pt idx="145">
                  <c:v>0.65</c:v>
                </c:pt>
                <c:pt idx="146">
                  <c:v>-4.9999999999999989E-2</c:v>
                </c:pt>
                <c:pt idx="147">
                  <c:v>0.55000000000000004</c:v>
                </c:pt>
                <c:pt idx="148">
                  <c:v>1.5499999999999998</c:v>
                </c:pt>
                <c:pt idx="149">
                  <c:v>2.1</c:v>
                </c:pt>
                <c:pt idx="150">
                  <c:v>0.20000000000000007</c:v>
                </c:pt>
                <c:pt idx="151">
                  <c:v>-1.1000000000000001</c:v>
                </c:pt>
                <c:pt idx="152">
                  <c:v>-3.1999999999999997</c:v>
                </c:pt>
                <c:pt idx="153">
                  <c:v>-7.2</c:v>
                </c:pt>
                <c:pt idx="154">
                  <c:v>-7.1000000000000005</c:v>
                </c:pt>
                <c:pt idx="155">
                  <c:v>-5.6</c:v>
                </c:pt>
                <c:pt idx="156">
                  <c:v>-7</c:v>
                </c:pt>
                <c:pt idx="157">
                  <c:v>-10.35</c:v>
                </c:pt>
                <c:pt idx="158">
                  <c:v>-13.05</c:v>
                </c:pt>
                <c:pt idx="159">
                  <c:v>-11.3</c:v>
                </c:pt>
                <c:pt idx="160">
                  <c:v>-9.3000000000000007</c:v>
                </c:pt>
                <c:pt idx="161">
                  <c:v>-8.6</c:v>
                </c:pt>
                <c:pt idx="162">
                  <c:v>-5.9499999999999993</c:v>
                </c:pt>
                <c:pt idx="163">
                  <c:v>-2.9</c:v>
                </c:pt>
                <c:pt idx="164">
                  <c:v>2.2000000000000002</c:v>
                </c:pt>
                <c:pt idx="165">
                  <c:v>5.95</c:v>
                </c:pt>
                <c:pt idx="166">
                  <c:v>4.75</c:v>
                </c:pt>
                <c:pt idx="167">
                  <c:v>2.8</c:v>
                </c:pt>
                <c:pt idx="168">
                  <c:v>3</c:v>
                </c:pt>
                <c:pt idx="169">
                  <c:v>3.55</c:v>
                </c:pt>
                <c:pt idx="170">
                  <c:v>2.8</c:v>
                </c:pt>
                <c:pt idx="171">
                  <c:v>3.15</c:v>
                </c:pt>
                <c:pt idx="172">
                  <c:v>4.5</c:v>
                </c:pt>
                <c:pt idx="173">
                  <c:v>2.75</c:v>
                </c:pt>
                <c:pt idx="174">
                  <c:v>-0.8</c:v>
                </c:pt>
                <c:pt idx="175">
                  <c:v>-2.2000000000000002</c:v>
                </c:pt>
                <c:pt idx="176">
                  <c:v>-3.45</c:v>
                </c:pt>
                <c:pt idx="177">
                  <c:v>-6.25</c:v>
                </c:pt>
                <c:pt idx="178">
                  <c:v>-7.4</c:v>
                </c:pt>
                <c:pt idx="179">
                  <c:v>-4.8499999999999996</c:v>
                </c:pt>
                <c:pt idx="180">
                  <c:v>-1.1000000000000001</c:v>
                </c:pt>
                <c:pt idx="182">
                  <c:v>-1.1000000000000001</c:v>
                </c:pt>
                <c:pt idx="183">
                  <c:v>-3.25</c:v>
                </c:pt>
                <c:pt idx="184">
                  <c:v>-2.15</c:v>
                </c:pt>
                <c:pt idx="185">
                  <c:v>0.85</c:v>
                </c:pt>
                <c:pt idx="186">
                  <c:v>3.05</c:v>
                </c:pt>
                <c:pt idx="187">
                  <c:v>5.25</c:v>
                </c:pt>
                <c:pt idx="188">
                  <c:v>7.35</c:v>
                </c:pt>
                <c:pt idx="189">
                  <c:v>8.25</c:v>
                </c:pt>
                <c:pt idx="190">
                  <c:v>10.25</c:v>
                </c:pt>
                <c:pt idx="191">
                  <c:v>8.75</c:v>
                </c:pt>
                <c:pt idx="192">
                  <c:v>5.1999999999999993</c:v>
                </c:pt>
                <c:pt idx="193">
                  <c:v>4.9499999999999993</c:v>
                </c:pt>
                <c:pt idx="194">
                  <c:v>5.4</c:v>
                </c:pt>
                <c:pt idx="195">
                  <c:v>7.15</c:v>
                </c:pt>
                <c:pt idx="196">
                  <c:v>7.1999999999999993</c:v>
                </c:pt>
                <c:pt idx="197">
                  <c:v>7.6999999999999993</c:v>
                </c:pt>
                <c:pt idx="198">
                  <c:v>8.1999999999999993</c:v>
                </c:pt>
                <c:pt idx="199">
                  <c:v>4.8</c:v>
                </c:pt>
                <c:pt idx="200">
                  <c:v>4.5</c:v>
                </c:pt>
                <c:pt idx="201">
                  <c:v>4.75</c:v>
                </c:pt>
                <c:pt idx="202">
                  <c:v>2.4500000000000002</c:v>
                </c:pt>
                <c:pt idx="203">
                  <c:v>0.4</c:v>
                </c:pt>
                <c:pt idx="204">
                  <c:v>1.5</c:v>
                </c:pt>
                <c:pt idx="205">
                  <c:v>3.0999999999999996</c:v>
                </c:pt>
                <c:pt idx="206">
                  <c:v>2.8499999999999996</c:v>
                </c:pt>
                <c:pt idx="207">
                  <c:v>5.3</c:v>
                </c:pt>
                <c:pt idx="208">
                  <c:v>6.9</c:v>
                </c:pt>
                <c:pt idx="209">
                  <c:v>5.2</c:v>
                </c:pt>
                <c:pt idx="210">
                  <c:v>5.7</c:v>
                </c:pt>
                <c:pt idx="211">
                  <c:v>7.15</c:v>
                </c:pt>
                <c:pt idx="212">
                  <c:v>5.65</c:v>
                </c:pt>
                <c:pt idx="213">
                  <c:v>5.05</c:v>
                </c:pt>
                <c:pt idx="214">
                  <c:v>5.5</c:v>
                </c:pt>
                <c:pt idx="215">
                  <c:v>6.1</c:v>
                </c:pt>
                <c:pt idx="216">
                  <c:v>8.4</c:v>
                </c:pt>
                <c:pt idx="217">
                  <c:v>7.9</c:v>
                </c:pt>
                <c:pt idx="218">
                  <c:v>7.8000000000000007</c:v>
                </c:pt>
                <c:pt idx="219">
                  <c:v>10.350000000000001</c:v>
                </c:pt>
                <c:pt idx="220">
                  <c:v>11.3</c:v>
                </c:pt>
                <c:pt idx="221">
                  <c:v>10.7</c:v>
                </c:pt>
                <c:pt idx="222">
                  <c:v>8.5</c:v>
                </c:pt>
                <c:pt idx="223">
                  <c:v>8.9499999999999993</c:v>
                </c:pt>
                <c:pt idx="224">
                  <c:v>10.35</c:v>
                </c:pt>
                <c:pt idx="225">
                  <c:v>8.4</c:v>
                </c:pt>
                <c:pt idx="226">
                  <c:v>6.95</c:v>
                </c:pt>
                <c:pt idx="227">
                  <c:v>8.6999999999999993</c:v>
                </c:pt>
                <c:pt idx="228">
                  <c:v>9.75</c:v>
                </c:pt>
                <c:pt idx="229">
                  <c:v>10.350000000000001</c:v>
                </c:pt>
                <c:pt idx="230">
                  <c:v>10.15</c:v>
                </c:pt>
                <c:pt idx="231">
                  <c:v>7.75</c:v>
                </c:pt>
                <c:pt idx="232">
                  <c:v>8.6</c:v>
                </c:pt>
                <c:pt idx="233">
                  <c:v>10.5</c:v>
                </c:pt>
                <c:pt idx="234">
                  <c:v>8.9499999999999993</c:v>
                </c:pt>
                <c:pt idx="235">
                  <c:v>7</c:v>
                </c:pt>
                <c:pt idx="236">
                  <c:v>7.35</c:v>
                </c:pt>
                <c:pt idx="237">
                  <c:v>8.3000000000000007</c:v>
                </c:pt>
                <c:pt idx="238">
                  <c:v>9.25</c:v>
                </c:pt>
                <c:pt idx="239">
                  <c:v>8.6</c:v>
                </c:pt>
                <c:pt idx="240">
                  <c:v>7.4499999999999993</c:v>
                </c:pt>
                <c:pt idx="241">
                  <c:v>8.5500000000000007</c:v>
                </c:pt>
              </c:numCache>
            </c:numRef>
          </c:val>
          <c:smooth val="0"/>
          <c:extLst>
            <c:ext xmlns:c16="http://schemas.microsoft.com/office/drawing/2014/chart" uri="{C3380CC4-5D6E-409C-BE32-E72D297353CC}">
              <c16:uniqueId val="{00000000-B98F-4329-AC11-738784E1AFD1}"/>
            </c:ext>
          </c:extLst>
        </c:ser>
        <c:ser>
          <c:idx val="1"/>
          <c:order val="1"/>
          <c:tx>
            <c:v>LTE50</c:v>
          </c:tx>
          <c:val>
            <c:numRef>
              <c:f>'Chardonnay Predicted LTE (3)'!$V$7:$V$249</c:f>
              <c:numCache>
                <c:formatCode>0.00</c:formatCode>
                <c:ptCount val="243"/>
                <c:pt idx="54">
                  <c:v>-13.895244444444447</c:v>
                </c:pt>
                <c:pt idx="68">
                  <c:v>-19.422566666666665</c:v>
                </c:pt>
                <c:pt idx="82">
                  <c:v>-22.870133333333335</c:v>
                </c:pt>
                <c:pt idx="96">
                  <c:v>-24.059822222222223</c:v>
                </c:pt>
                <c:pt idx="110">
                  <c:v>-24.091111111111104</c:v>
                </c:pt>
                <c:pt idx="124">
                  <c:v>-23.058955555555553</c:v>
                </c:pt>
                <c:pt idx="138">
                  <c:v>-23.002433333333336</c:v>
                </c:pt>
                <c:pt idx="152">
                  <c:v>-23.457222222222221</c:v>
                </c:pt>
                <c:pt idx="166">
                  <c:v>-22.598244444444443</c:v>
                </c:pt>
                <c:pt idx="180">
                  <c:v>-22.759166666666669</c:v>
                </c:pt>
                <c:pt idx="195">
                  <c:v>-17.623600000000003</c:v>
                </c:pt>
                <c:pt idx="208">
                  <c:v>-14.893933333333333</c:v>
                </c:pt>
              </c:numCache>
            </c:numRef>
          </c:val>
          <c:smooth val="0"/>
          <c:extLst>
            <c:ext xmlns:c16="http://schemas.microsoft.com/office/drawing/2014/chart" uri="{C3380CC4-5D6E-409C-BE32-E72D297353CC}">
              <c16:uniqueId val="{00000001-B98F-4329-AC11-738784E1AFD1}"/>
            </c:ext>
          </c:extLst>
        </c:ser>
        <c:dLbls>
          <c:showLegendKey val="0"/>
          <c:showVal val="0"/>
          <c:showCatName val="0"/>
          <c:showSerName val="0"/>
          <c:showPercent val="0"/>
          <c:showBubbleSize val="0"/>
        </c:dLbls>
        <c:smooth val="0"/>
        <c:axId val="163834112"/>
        <c:axId val="163926016"/>
      </c:lineChart>
      <c:dateAx>
        <c:axId val="163834112"/>
        <c:scaling>
          <c:orientation val="minMax"/>
        </c:scaling>
        <c:delete val="0"/>
        <c:axPos val="b"/>
        <c:numFmt formatCode="d\-mmm" sourceLinked="1"/>
        <c:majorTickMark val="out"/>
        <c:minorTickMark val="none"/>
        <c:tickLblPos val="nextTo"/>
        <c:crossAx val="163926016"/>
        <c:crossesAt val="-30"/>
        <c:auto val="1"/>
        <c:lblOffset val="100"/>
        <c:baseTimeUnit val="days"/>
      </c:dateAx>
      <c:valAx>
        <c:axId val="163926016"/>
        <c:scaling>
          <c:orientation val="minMax"/>
        </c:scaling>
        <c:delete val="0"/>
        <c:axPos val="l"/>
        <c:majorGridlines/>
        <c:numFmt formatCode="0.0" sourceLinked="1"/>
        <c:majorTickMark val="out"/>
        <c:minorTickMark val="none"/>
        <c:tickLblPos val="nextTo"/>
        <c:crossAx val="1638341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poly"/>
            <c:order val="2"/>
            <c:dispRSqr val="1"/>
            <c:dispEq val="1"/>
            <c:trendlineLbl>
              <c:layout>
                <c:manualLayout>
                  <c:x val="-2.8604033191503234E-2"/>
                  <c:y val="1.4755521413481852E-2"/>
                </c:manualLayout>
              </c:layout>
              <c:numFmt formatCode="General" sourceLinked="0"/>
            </c:trendlineLbl>
          </c:trendline>
          <c:xVal>
            <c:numRef>
              <c:f>'Chardonnay Predicted LTE (3)'!$BY$50:$BY$103</c:f>
              <c:numCache>
                <c:formatCode>0.0</c:formatCode>
                <c:ptCount val="54"/>
                <c:pt idx="0">
                  <c:v>8.8186999999999998</c:v>
                </c:pt>
                <c:pt idx="1">
                  <c:v>8.6205999999999996</c:v>
                </c:pt>
                <c:pt idx="2">
                  <c:v>8.4234999999999989</c:v>
                </c:pt>
                <c:pt idx="3">
                  <c:v>8.2273999999999994</c:v>
                </c:pt>
                <c:pt idx="4">
                  <c:v>8.0322999999999993</c:v>
                </c:pt>
                <c:pt idx="5">
                  <c:v>7.8381999999999987</c:v>
                </c:pt>
                <c:pt idx="6">
                  <c:v>7.6450999999999993</c:v>
                </c:pt>
                <c:pt idx="7">
                  <c:v>7.4529999999999994</c:v>
                </c:pt>
                <c:pt idx="8">
                  <c:v>7.2618999999999989</c:v>
                </c:pt>
                <c:pt idx="9">
                  <c:v>7.0717999999999996</c:v>
                </c:pt>
                <c:pt idx="10">
                  <c:v>6.8826999999999998</c:v>
                </c:pt>
                <c:pt idx="11">
                  <c:v>6.6945999999999994</c:v>
                </c:pt>
                <c:pt idx="12">
                  <c:v>6.5074999999999994</c:v>
                </c:pt>
                <c:pt idx="13">
                  <c:v>6.3213999999999997</c:v>
                </c:pt>
                <c:pt idx="14">
                  <c:v>6.1362999999999994</c:v>
                </c:pt>
                <c:pt idx="15">
                  <c:v>5.9521999999999986</c:v>
                </c:pt>
                <c:pt idx="16">
                  <c:v>5.769099999999999</c:v>
                </c:pt>
                <c:pt idx="17">
                  <c:v>5.5869999999999997</c:v>
                </c:pt>
                <c:pt idx="18">
                  <c:v>5.4058999999999999</c:v>
                </c:pt>
                <c:pt idx="19">
                  <c:v>5.2257999999999996</c:v>
                </c:pt>
                <c:pt idx="20">
                  <c:v>5.0466999999999995</c:v>
                </c:pt>
                <c:pt idx="21">
                  <c:v>4.8685999999999998</c:v>
                </c:pt>
                <c:pt idx="22">
                  <c:v>4.6914999999999996</c:v>
                </c:pt>
                <c:pt idx="23">
                  <c:v>4.5153999999999996</c:v>
                </c:pt>
                <c:pt idx="24">
                  <c:v>4.3402999999999992</c:v>
                </c:pt>
                <c:pt idx="25">
                  <c:v>4.166199999999999</c:v>
                </c:pt>
                <c:pt idx="26">
                  <c:v>3.9930999999999992</c:v>
                </c:pt>
                <c:pt idx="27">
                  <c:v>3.8209999999999988</c:v>
                </c:pt>
                <c:pt idx="28">
                  <c:v>3.6498999999999997</c:v>
                </c:pt>
                <c:pt idx="29">
                  <c:v>3.4798</c:v>
                </c:pt>
                <c:pt idx="30">
                  <c:v>3.3106999999999998</c:v>
                </c:pt>
                <c:pt idx="31">
                  <c:v>3.1778999999999997</c:v>
                </c:pt>
                <c:pt idx="32">
                  <c:v>3.03295</c:v>
                </c:pt>
                <c:pt idx="33">
                  <c:v>2.8416000000000001</c:v>
                </c:pt>
                <c:pt idx="34">
                  <c:v>2.6533499999999997</c:v>
                </c:pt>
                <c:pt idx="35">
                  <c:v>2.4681999999999999</c:v>
                </c:pt>
                <c:pt idx="36">
                  <c:v>2.2861500000000001</c:v>
                </c:pt>
                <c:pt idx="37">
                  <c:v>2.1071999999999997</c:v>
                </c:pt>
                <c:pt idx="38">
                  <c:v>1.9313499999999995</c:v>
                </c:pt>
                <c:pt idx="39">
                  <c:v>1.7585999999999995</c:v>
                </c:pt>
                <c:pt idx="40">
                  <c:v>1.5889499999999992</c:v>
                </c:pt>
                <c:pt idx="41">
                  <c:v>1.4223999999999992</c:v>
                </c:pt>
                <c:pt idx="42">
                  <c:v>1.2589499999999998</c:v>
                </c:pt>
                <c:pt idx="43">
                  <c:v>1.0986</c:v>
                </c:pt>
                <c:pt idx="44">
                  <c:v>0.94134999999999958</c:v>
                </c:pt>
                <c:pt idx="45">
                  <c:v>0.78719999999999923</c:v>
                </c:pt>
                <c:pt idx="46">
                  <c:v>0.63614999999999999</c:v>
                </c:pt>
                <c:pt idx="47">
                  <c:v>0.48819999999999963</c:v>
                </c:pt>
                <c:pt idx="48">
                  <c:v>0.34334999999999893</c:v>
                </c:pt>
                <c:pt idx="49">
                  <c:v>0.20159999999999945</c:v>
                </c:pt>
                <c:pt idx="50">
                  <c:v>6.2950000000000061E-2</c:v>
                </c:pt>
                <c:pt idx="51">
                  <c:v>-7.2600000000000331E-2</c:v>
                </c:pt>
                <c:pt idx="52">
                  <c:v>-0.20505000000000073</c:v>
                </c:pt>
                <c:pt idx="53">
                  <c:v>-0.33440000000000003</c:v>
                </c:pt>
              </c:numCache>
            </c:numRef>
          </c:xVal>
          <c:yVal>
            <c:numRef>
              <c:f>'Chardonnay Predicted LTE (3)'!$BZ$50:$BZ$103</c:f>
              <c:numCache>
                <c:formatCode>General</c:formatCode>
                <c:ptCount val="54"/>
                <c:pt idx="0">
                  <c:v>-9.5</c:v>
                </c:pt>
                <c:pt idx="13">
                  <c:v>-15.1</c:v>
                </c:pt>
                <c:pt idx="26">
                  <c:v>-19.399999999999999</c:v>
                </c:pt>
                <c:pt idx="40">
                  <c:v>-22.1</c:v>
                </c:pt>
                <c:pt idx="53">
                  <c:v>-23.3</c:v>
                </c:pt>
              </c:numCache>
            </c:numRef>
          </c:yVal>
          <c:smooth val="0"/>
          <c:extLst>
            <c:ext xmlns:c16="http://schemas.microsoft.com/office/drawing/2014/chart" uri="{C3380CC4-5D6E-409C-BE32-E72D297353CC}">
              <c16:uniqueId val="{00000000-2E5E-4AE8-8D0D-3613E48EA705}"/>
            </c:ext>
          </c:extLst>
        </c:ser>
        <c:dLbls>
          <c:showLegendKey val="0"/>
          <c:showVal val="0"/>
          <c:showCatName val="0"/>
          <c:showSerName val="0"/>
          <c:showPercent val="0"/>
          <c:showBubbleSize val="0"/>
        </c:dLbls>
        <c:axId val="186389248"/>
        <c:axId val="186390784"/>
      </c:scatterChart>
      <c:valAx>
        <c:axId val="186389248"/>
        <c:scaling>
          <c:orientation val="minMax"/>
        </c:scaling>
        <c:delete val="0"/>
        <c:axPos val="b"/>
        <c:numFmt formatCode="0.0" sourceLinked="1"/>
        <c:majorTickMark val="out"/>
        <c:minorTickMark val="none"/>
        <c:tickLblPos val="nextTo"/>
        <c:crossAx val="186390784"/>
        <c:crossesAt val="-25"/>
        <c:crossBetween val="midCat"/>
      </c:valAx>
      <c:valAx>
        <c:axId val="186390784"/>
        <c:scaling>
          <c:orientation val="minMax"/>
        </c:scaling>
        <c:delete val="0"/>
        <c:axPos val="l"/>
        <c:majorGridlines/>
        <c:numFmt formatCode="General" sourceLinked="1"/>
        <c:majorTickMark val="out"/>
        <c:minorTickMark val="none"/>
        <c:tickLblPos val="nextTo"/>
        <c:crossAx val="186389248"/>
        <c:crossesAt val="-2"/>
        <c:crossBetween val="midCat"/>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2012 - 13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Charts!$Q$7:$Q$248</c:f>
              <c:numCache>
                <c:formatCode>0.0</c:formatCode>
                <c:ptCount val="242"/>
                <c:pt idx="0">
                  <c:v>17.8</c:v>
                </c:pt>
                <c:pt idx="1">
                  <c:v>16.8</c:v>
                </c:pt>
                <c:pt idx="2">
                  <c:v>15.95</c:v>
                </c:pt>
                <c:pt idx="3">
                  <c:v>17.899999999999999</c:v>
                </c:pt>
                <c:pt idx="4">
                  <c:v>17.350000000000001</c:v>
                </c:pt>
                <c:pt idx="5">
                  <c:v>15.5</c:v>
                </c:pt>
                <c:pt idx="6">
                  <c:v>15.9</c:v>
                </c:pt>
                <c:pt idx="7">
                  <c:v>17.05</c:v>
                </c:pt>
                <c:pt idx="8">
                  <c:v>20.05</c:v>
                </c:pt>
                <c:pt idx="9">
                  <c:v>18.75</c:v>
                </c:pt>
                <c:pt idx="10">
                  <c:v>13.600000000000001</c:v>
                </c:pt>
                <c:pt idx="11">
                  <c:v>11.350000000000001</c:v>
                </c:pt>
                <c:pt idx="12">
                  <c:v>12.4</c:v>
                </c:pt>
                <c:pt idx="13">
                  <c:v>14.7</c:v>
                </c:pt>
                <c:pt idx="14">
                  <c:v>15.6</c:v>
                </c:pt>
                <c:pt idx="15">
                  <c:v>16.549999999999997</c:v>
                </c:pt>
                <c:pt idx="16">
                  <c:v>16.7</c:v>
                </c:pt>
                <c:pt idx="17">
                  <c:v>15.05</c:v>
                </c:pt>
                <c:pt idx="18">
                  <c:v>15.350000000000001</c:v>
                </c:pt>
                <c:pt idx="19">
                  <c:v>17</c:v>
                </c:pt>
                <c:pt idx="20">
                  <c:v>16.600000000000001</c:v>
                </c:pt>
                <c:pt idx="21">
                  <c:v>15.950000000000001</c:v>
                </c:pt>
                <c:pt idx="22">
                  <c:v>16.05</c:v>
                </c:pt>
                <c:pt idx="23">
                  <c:v>16</c:v>
                </c:pt>
                <c:pt idx="24">
                  <c:v>17.399999999999999</c:v>
                </c:pt>
                <c:pt idx="25">
                  <c:v>16.600000000000001</c:v>
                </c:pt>
                <c:pt idx="26">
                  <c:v>14</c:v>
                </c:pt>
                <c:pt idx="27">
                  <c:v>13.95</c:v>
                </c:pt>
                <c:pt idx="28">
                  <c:v>15.65</c:v>
                </c:pt>
                <c:pt idx="29">
                  <c:v>15.4</c:v>
                </c:pt>
                <c:pt idx="30">
                  <c:v>14.15</c:v>
                </c:pt>
                <c:pt idx="31">
                  <c:v>13.5</c:v>
                </c:pt>
                <c:pt idx="32">
                  <c:v>10.45</c:v>
                </c:pt>
                <c:pt idx="33">
                  <c:v>8.0500000000000007</c:v>
                </c:pt>
                <c:pt idx="34">
                  <c:v>7.6</c:v>
                </c:pt>
                <c:pt idx="35">
                  <c:v>8</c:v>
                </c:pt>
                <c:pt idx="36">
                  <c:v>8.4</c:v>
                </c:pt>
                <c:pt idx="37">
                  <c:v>9.0500000000000007</c:v>
                </c:pt>
                <c:pt idx="38">
                  <c:v>10.25</c:v>
                </c:pt>
                <c:pt idx="39">
                  <c:v>10.199999999999999</c:v>
                </c:pt>
                <c:pt idx="40">
                  <c:v>9.5</c:v>
                </c:pt>
                <c:pt idx="41">
                  <c:v>10.9</c:v>
                </c:pt>
                <c:pt idx="42">
                  <c:v>12.65</c:v>
                </c:pt>
                <c:pt idx="43">
                  <c:v>13.55</c:v>
                </c:pt>
                <c:pt idx="44">
                  <c:v>14.4</c:v>
                </c:pt>
                <c:pt idx="45">
                  <c:v>13.65</c:v>
                </c:pt>
                <c:pt idx="46">
                  <c:v>9.75</c:v>
                </c:pt>
                <c:pt idx="47">
                  <c:v>9.6999999999999993</c:v>
                </c:pt>
                <c:pt idx="48">
                  <c:v>12.649999999999999</c:v>
                </c:pt>
                <c:pt idx="49">
                  <c:v>10.050000000000001</c:v>
                </c:pt>
                <c:pt idx="50">
                  <c:v>5.0999999999999996</c:v>
                </c:pt>
                <c:pt idx="51">
                  <c:v>3.5</c:v>
                </c:pt>
                <c:pt idx="52">
                  <c:v>4.3</c:v>
                </c:pt>
                <c:pt idx="53">
                  <c:v>4.3</c:v>
                </c:pt>
                <c:pt idx="54">
                  <c:v>4.75</c:v>
                </c:pt>
                <c:pt idx="55">
                  <c:v>4.6500000000000004</c:v>
                </c:pt>
                <c:pt idx="56">
                  <c:v>4.75</c:v>
                </c:pt>
                <c:pt idx="57">
                  <c:v>7.4</c:v>
                </c:pt>
                <c:pt idx="58">
                  <c:v>9.6000000000000014</c:v>
                </c:pt>
                <c:pt idx="59">
                  <c:v>10.25</c:v>
                </c:pt>
                <c:pt idx="60">
                  <c:v>10.1</c:v>
                </c:pt>
                <c:pt idx="61">
                  <c:v>8.8000000000000007</c:v>
                </c:pt>
                <c:pt idx="62">
                  <c:v>7.75</c:v>
                </c:pt>
                <c:pt idx="63">
                  <c:v>9.65</c:v>
                </c:pt>
                <c:pt idx="64">
                  <c:v>11.7</c:v>
                </c:pt>
                <c:pt idx="65">
                  <c:v>11.35</c:v>
                </c:pt>
                <c:pt idx="66">
                  <c:v>8.8999999999999986</c:v>
                </c:pt>
                <c:pt idx="67">
                  <c:v>6.55</c:v>
                </c:pt>
                <c:pt idx="68">
                  <c:v>4.75</c:v>
                </c:pt>
                <c:pt idx="69">
                  <c:v>2.4500000000000002</c:v>
                </c:pt>
                <c:pt idx="70">
                  <c:v>0.6</c:v>
                </c:pt>
                <c:pt idx="71">
                  <c:v>-2.2000000000000002</c:v>
                </c:pt>
                <c:pt idx="72">
                  <c:v>-0.85000000000000009</c:v>
                </c:pt>
                <c:pt idx="73">
                  <c:v>3.3</c:v>
                </c:pt>
                <c:pt idx="74">
                  <c:v>5.25</c:v>
                </c:pt>
                <c:pt idx="75">
                  <c:v>5.3000000000000007</c:v>
                </c:pt>
                <c:pt idx="76">
                  <c:v>4.95</c:v>
                </c:pt>
                <c:pt idx="77">
                  <c:v>6</c:v>
                </c:pt>
                <c:pt idx="78">
                  <c:v>6.5</c:v>
                </c:pt>
                <c:pt idx="79">
                  <c:v>7.25</c:v>
                </c:pt>
                <c:pt idx="80">
                  <c:v>9.1000000000000014</c:v>
                </c:pt>
                <c:pt idx="81">
                  <c:v>7.95</c:v>
                </c:pt>
                <c:pt idx="82">
                  <c:v>3.75</c:v>
                </c:pt>
                <c:pt idx="83">
                  <c:v>3.55</c:v>
                </c:pt>
                <c:pt idx="84">
                  <c:v>4.1999999999999993</c:v>
                </c:pt>
                <c:pt idx="85">
                  <c:v>1.45</c:v>
                </c:pt>
                <c:pt idx="86">
                  <c:v>-0.89999999999999991</c:v>
                </c:pt>
                <c:pt idx="87">
                  <c:v>-1.85</c:v>
                </c:pt>
                <c:pt idx="88">
                  <c:v>-0.30000000000000004</c:v>
                </c:pt>
                <c:pt idx="89">
                  <c:v>3.1</c:v>
                </c:pt>
                <c:pt idx="90">
                  <c:v>5.5</c:v>
                </c:pt>
                <c:pt idx="91">
                  <c:v>7.6</c:v>
                </c:pt>
                <c:pt idx="92">
                  <c:v>7.6999999999999993</c:v>
                </c:pt>
                <c:pt idx="93">
                  <c:v>6.7</c:v>
                </c:pt>
                <c:pt idx="94">
                  <c:v>7.25</c:v>
                </c:pt>
                <c:pt idx="95">
                  <c:v>6.85</c:v>
                </c:pt>
                <c:pt idx="96">
                  <c:v>5.25</c:v>
                </c:pt>
                <c:pt idx="97">
                  <c:v>2.6999999999999997</c:v>
                </c:pt>
                <c:pt idx="98">
                  <c:v>-1.2999999999999998</c:v>
                </c:pt>
                <c:pt idx="99">
                  <c:v>-2.95</c:v>
                </c:pt>
                <c:pt idx="100">
                  <c:v>-1.75</c:v>
                </c:pt>
                <c:pt idx="101">
                  <c:v>-0.95</c:v>
                </c:pt>
                <c:pt idx="102">
                  <c:v>-0.1</c:v>
                </c:pt>
                <c:pt idx="103">
                  <c:v>-1.0499999999999998</c:v>
                </c:pt>
                <c:pt idx="104">
                  <c:v>-2.2000000000000002</c:v>
                </c:pt>
                <c:pt idx="105">
                  <c:v>-1.35</c:v>
                </c:pt>
                <c:pt idx="106">
                  <c:v>-9.9999999999999978E-2</c:v>
                </c:pt>
                <c:pt idx="107">
                  <c:v>0.8</c:v>
                </c:pt>
                <c:pt idx="108">
                  <c:v>-0.79999999999999993</c:v>
                </c:pt>
                <c:pt idx="109">
                  <c:v>-1.9</c:v>
                </c:pt>
                <c:pt idx="110">
                  <c:v>1.2</c:v>
                </c:pt>
                <c:pt idx="111">
                  <c:v>1.5</c:v>
                </c:pt>
                <c:pt idx="112">
                  <c:v>0</c:v>
                </c:pt>
                <c:pt idx="113">
                  <c:v>1.4</c:v>
                </c:pt>
                <c:pt idx="114">
                  <c:v>2.1</c:v>
                </c:pt>
                <c:pt idx="115">
                  <c:v>0.85</c:v>
                </c:pt>
                <c:pt idx="116">
                  <c:v>-0.05</c:v>
                </c:pt>
                <c:pt idx="117">
                  <c:v>0.7</c:v>
                </c:pt>
                <c:pt idx="118">
                  <c:v>0.89999999999999991</c:v>
                </c:pt>
                <c:pt idx="119">
                  <c:v>-0.3</c:v>
                </c:pt>
                <c:pt idx="120">
                  <c:v>-2.4</c:v>
                </c:pt>
                <c:pt idx="121">
                  <c:v>-4.5999999999999996</c:v>
                </c:pt>
                <c:pt idx="122">
                  <c:v>-5.5</c:v>
                </c:pt>
                <c:pt idx="123">
                  <c:v>-4.8</c:v>
                </c:pt>
                <c:pt idx="124">
                  <c:v>-3.3</c:v>
                </c:pt>
                <c:pt idx="125">
                  <c:v>-3.3499999999999996</c:v>
                </c:pt>
                <c:pt idx="126">
                  <c:v>-4</c:v>
                </c:pt>
                <c:pt idx="127">
                  <c:v>-2.1</c:v>
                </c:pt>
                <c:pt idx="128">
                  <c:v>-0.25</c:v>
                </c:pt>
                <c:pt idx="129">
                  <c:v>0.4</c:v>
                </c:pt>
                <c:pt idx="130">
                  <c:v>1.6</c:v>
                </c:pt>
                <c:pt idx="131">
                  <c:v>1.05</c:v>
                </c:pt>
                <c:pt idx="132">
                  <c:v>-2.5499999999999998</c:v>
                </c:pt>
                <c:pt idx="133">
                  <c:v>-6.25</c:v>
                </c:pt>
                <c:pt idx="134">
                  <c:v>-7.05</c:v>
                </c:pt>
                <c:pt idx="135">
                  <c:v>-5.35</c:v>
                </c:pt>
                <c:pt idx="136">
                  <c:v>-6</c:v>
                </c:pt>
                <c:pt idx="137">
                  <c:v>-6.2</c:v>
                </c:pt>
                <c:pt idx="138">
                  <c:v>-3.85</c:v>
                </c:pt>
                <c:pt idx="139">
                  <c:v>-2.5</c:v>
                </c:pt>
                <c:pt idx="140">
                  <c:v>-3.25</c:v>
                </c:pt>
                <c:pt idx="141">
                  <c:v>-4.3</c:v>
                </c:pt>
                <c:pt idx="142">
                  <c:v>-4.3</c:v>
                </c:pt>
                <c:pt idx="143">
                  <c:v>-5.95</c:v>
                </c:pt>
                <c:pt idx="144">
                  <c:v>-5.2</c:v>
                </c:pt>
                <c:pt idx="145">
                  <c:v>-1.8</c:v>
                </c:pt>
                <c:pt idx="146">
                  <c:v>0.25</c:v>
                </c:pt>
                <c:pt idx="147">
                  <c:v>0.95</c:v>
                </c:pt>
                <c:pt idx="148">
                  <c:v>0.75</c:v>
                </c:pt>
                <c:pt idx="149">
                  <c:v>-1.05</c:v>
                </c:pt>
                <c:pt idx="150">
                  <c:v>-0.9</c:v>
                </c:pt>
                <c:pt idx="151">
                  <c:v>0.5</c:v>
                </c:pt>
                <c:pt idx="152">
                  <c:v>0.55000000000000004</c:v>
                </c:pt>
                <c:pt idx="153">
                  <c:v>0.85000000000000009</c:v>
                </c:pt>
                <c:pt idx="154">
                  <c:v>-0.65</c:v>
                </c:pt>
                <c:pt idx="155">
                  <c:v>-0.95000000000000007</c:v>
                </c:pt>
                <c:pt idx="156">
                  <c:v>0.65</c:v>
                </c:pt>
                <c:pt idx="157">
                  <c:v>2.5</c:v>
                </c:pt>
                <c:pt idx="158">
                  <c:v>3.7</c:v>
                </c:pt>
                <c:pt idx="159">
                  <c:v>2.2999999999999998</c:v>
                </c:pt>
                <c:pt idx="160">
                  <c:v>0.5</c:v>
                </c:pt>
                <c:pt idx="161">
                  <c:v>0.5</c:v>
                </c:pt>
                <c:pt idx="162">
                  <c:v>0.60000000000000009</c:v>
                </c:pt>
                <c:pt idx="163">
                  <c:v>-0.54999999999999993</c:v>
                </c:pt>
                <c:pt idx="164">
                  <c:v>0.35</c:v>
                </c:pt>
                <c:pt idx="165">
                  <c:v>3</c:v>
                </c:pt>
                <c:pt idx="166">
                  <c:v>2.9499999999999997</c:v>
                </c:pt>
                <c:pt idx="167">
                  <c:v>1.9500000000000002</c:v>
                </c:pt>
                <c:pt idx="168">
                  <c:v>3.3499999999999996</c:v>
                </c:pt>
                <c:pt idx="169">
                  <c:v>3.25</c:v>
                </c:pt>
                <c:pt idx="170">
                  <c:v>-5.0000000000000044E-2</c:v>
                </c:pt>
                <c:pt idx="171">
                  <c:v>0.25</c:v>
                </c:pt>
                <c:pt idx="172">
                  <c:v>0.85</c:v>
                </c:pt>
                <c:pt idx="173">
                  <c:v>0.4</c:v>
                </c:pt>
                <c:pt idx="174">
                  <c:v>2.4000000000000004</c:v>
                </c:pt>
                <c:pt idx="175">
                  <c:v>3.65</c:v>
                </c:pt>
                <c:pt idx="176">
                  <c:v>2.4499999999999997</c:v>
                </c:pt>
                <c:pt idx="177">
                  <c:v>2.2999999999999998</c:v>
                </c:pt>
                <c:pt idx="178">
                  <c:v>3.75</c:v>
                </c:pt>
                <c:pt idx="179">
                  <c:v>4.6500000000000004</c:v>
                </c:pt>
                <c:pt idx="180">
                  <c:v>4.0999999999999996</c:v>
                </c:pt>
                <c:pt idx="182">
                  <c:v>5.7</c:v>
                </c:pt>
                <c:pt idx="183">
                  <c:v>8.8000000000000007</c:v>
                </c:pt>
                <c:pt idx="184">
                  <c:v>6.7</c:v>
                </c:pt>
                <c:pt idx="185">
                  <c:v>3.8</c:v>
                </c:pt>
                <c:pt idx="186">
                  <c:v>2.5499999999999998</c:v>
                </c:pt>
                <c:pt idx="187">
                  <c:v>2.2999999999999998</c:v>
                </c:pt>
                <c:pt idx="188">
                  <c:v>2.9</c:v>
                </c:pt>
                <c:pt idx="189">
                  <c:v>4</c:v>
                </c:pt>
                <c:pt idx="190">
                  <c:v>4.1500000000000004</c:v>
                </c:pt>
                <c:pt idx="191">
                  <c:v>4.55</c:v>
                </c:pt>
                <c:pt idx="192">
                  <c:v>4.8</c:v>
                </c:pt>
                <c:pt idx="193">
                  <c:v>5.9499999999999993</c:v>
                </c:pt>
                <c:pt idx="194">
                  <c:v>8.5</c:v>
                </c:pt>
                <c:pt idx="195">
                  <c:v>10.35</c:v>
                </c:pt>
                <c:pt idx="196">
                  <c:v>11.25</c:v>
                </c:pt>
                <c:pt idx="197">
                  <c:v>8.9499999999999993</c:v>
                </c:pt>
                <c:pt idx="198">
                  <c:v>6.45</c:v>
                </c:pt>
                <c:pt idx="199">
                  <c:v>3.65</c:v>
                </c:pt>
                <c:pt idx="200">
                  <c:v>1.3</c:v>
                </c:pt>
                <c:pt idx="201">
                  <c:v>4.45</c:v>
                </c:pt>
                <c:pt idx="202">
                  <c:v>5.25</c:v>
                </c:pt>
                <c:pt idx="203">
                  <c:v>1.9</c:v>
                </c:pt>
                <c:pt idx="204">
                  <c:v>0.85000000000000009</c:v>
                </c:pt>
                <c:pt idx="205">
                  <c:v>1.7000000000000002</c:v>
                </c:pt>
                <c:pt idx="206">
                  <c:v>2.7</c:v>
                </c:pt>
                <c:pt idx="207">
                  <c:v>3.0999999999999996</c:v>
                </c:pt>
                <c:pt idx="208">
                  <c:v>4.5</c:v>
                </c:pt>
                <c:pt idx="209">
                  <c:v>7.1</c:v>
                </c:pt>
                <c:pt idx="210">
                  <c:v>8.4499999999999993</c:v>
                </c:pt>
                <c:pt idx="211">
                  <c:v>7.95</c:v>
                </c:pt>
                <c:pt idx="212">
                  <c:v>8.1499999999999986</c:v>
                </c:pt>
                <c:pt idx="213">
                  <c:v>9.5</c:v>
                </c:pt>
                <c:pt idx="214">
                  <c:v>10.350000000000001</c:v>
                </c:pt>
                <c:pt idx="215">
                  <c:v>10.3</c:v>
                </c:pt>
                <c:pt idx="216">
                  <c:v>9.3999999999999986</c:v>
                </c:pt>
                <c:pt idx="217">
                  <c:v>10.5</c:v>
                </c:pt>
                <c:pt idx="218">
                  <c:v>10.7</c:v>
                </c:pt>
                <c:pt idx="219">
                  <c:v>7.05</c:v>
                </c:pt>
                <c:pt idx="220">
                  <c:v>6.35</c:v>
                </c:pt>
                <c:pt idx="221">
                  <c:v>6.6999999999999993</c:v>
                </c:pt>
                <c:pt idx="222">
                  <c:v>7.75</c:v>
                </c:pt>
                <c:pt idx="223">
                  <c:v>8.6</c:v>
                </c:pt>
                <c:pt idx="224">
                  <c:v>6.05</c:v>
                </c:pt>
                <c:pt idx="225">
                  <c:v>5.65</c:v>
                </c:pt>
                <c:pt idx="226">
                  <c:v>5.45</c:v>
                </c:pt>
                <c:pt idx="227">
                  <c:v>4.45</c:v>
                </c:pt>
                <c:pt idx="228">
                  <c:v>5.6</c:v>
                </c:pt>
                <c:pt idx="229">
                  <c:v>6.15</c:v>
                </c:pt>
                <c:pt idx="230">
                  <c:v>6.8</c:v>
                </c:pt>
                <c:pt idx="231">
                  <c:v>10.45</c:v>
                </c:pt>
                <c:pt idx="232">
                  <c:v>11.45</c:v>
                </c:pt>
                <c:pt idx="233">
                  <c:v>8.5500000000000007</c:v>
                </c:pt>
                <c:pt idx="234">
                  <c:v>6.4</c:v>
                </c:pt>
                <c:pt idx="235">
                  <c:v>6.8</c:v>
                </c:pt>
                <c:pt idx="236">
                  <c:v>8.5</c:v>
                </c:pt>
                <c:pt idx="237">
                  <c:v>10.5</c:v>
                </c:pt>
                <c:pt idx="238">
                  <c:v>13.5</c:v>
                </c:pt>
                <c:pt idx="239">
                  <c:v>13.95</c:v>
                </c:pt>
                <c:pt idx="240">
                  <c:v>11.35</c:v>
                </c:pt>
                <c:pt idx="241">
                  <c:v>8.1999999999999993</c:v>
                </c:pt>
              </c:numCache>
            </c:numRef>
          </c:val>
          <c:smooth val="0"/>
          <c:extLst>
            <c:ext xmlns:c16="http://schemas.microsoft.com/office/drawing/2014/chart" uri="{C3380CC4-5D6E-409C-BE32-E72D297353CC}">
              <c16:uniqueId val="{00000000-A856-4934-AB0E-2C5A2A257BCC}"/>
            </c:ext>
          </c:extLst>
        </c:ser>
        <c:ser>
          <c:idx val="1"/>
          <c:order val="1"/>
          <c:tx>
            <c:v>LTE50</c:v>
          </c:tx>
          <c:val>
            <c:numRef>
              <c:f>Charts!$S$7:$S$249</c:f>
              <c:numCache>
                <c:formatCode>0.00</c:formatCode>
                <c:ptCount val="243"/>
                <c:pt idx="61">
                  <c:v>-17.443472222222219</c:v>
                </c:pt>
                <c:pt idx="74">
                  <c:v>-20.484721911421925</c:v>
                </c:pt>
                <c:pt idx="88">
                  <c:v>-22.29504444444445</c:v>
                </c:pt>
                <c:pt idx="102">
                  <c:v>-22.646022222222221</c:v>
                </c:pt>
                <c:pt idx="117">
                  <c:v>-23.223433333333325</c:v>
                </c:pt>
                <c:pt idx="130">
                  <c:v>-23.554366666666667</c:v>
                </c:pt>
                <c:pt idx="144">
                  <c:v>-24.72282222222222</c:v>
                </c:pt>
                <c:pt idx="159">
                  <c:v>-23.612388888888884</c:v>
                </c:pt>
                <c:pt idx="173">
                  <c:v>-22.636922222222218</c:v>
                </c:pt>
                <c:pt idx="188">
                  <c:v>-19.885311111111108</c:v>
                </c:pt>
                <c:pt idx="202">
                  <c:v>-16.097622222222221</c:v>
                </c:pt>
                <c:pt idx="215">
                  <c:v>-9.9206111111111142</c:v>
                </c:pt>
              </c:numCache>
            </c:numRef>
          </c:val>
          <c:smooth val="0"/>
          <c:extLst>
            <c:ext xmlns:c16="http://schemas.microsoft.com/office/drawing/2014/chart" uri="{C3380CC4-5D6E-409C-BE32-E72D297353CC}">
              <c16:uniqueId val="{00000001-A856-4934-AB0E-2C5A2A257BCC}"/>
            </c:ext>
          </c:extLst>
        </c:ser>
        <c:dLbls>
          <c:showLegendKey val="0"/>
          <c:showVal val="0"/>
          <c:showCatName val="0"/>
          <c:showSerName val="0"/>
          <c:showPercent val="0"/>
          <c:showBubbleSize val="0"/>
        </c:dLbls>
        <c:smooth val="0"/>
        <c:axId val="163803136"/>
        <c:axId val="163804672"/>
      </c:lineChart>
      <c:dateAx>
        <c:axId val="163803136"/>
        <c:scaling>
          <c:orientation val="minMax"/>
        </c:scaling>
        <c:delete val="0"/>
        <c:axPos val="b"/>
        <c:numFmt formatCode="d\-mmm" sourceLinked="1"/>
        <c:majorTickMark val="out"/>
        <c:minorTickMark val="none"/>
        <c:tickLblPos val="nextTo"/>
        <c:crossAx val="163804672"/>
        <c:crossesAt val="-30"/>
        <c:auto val="1"/>
        <c:lblOffset val="100"/>
        <c:baseTimeUnit val="days"/>
      </c:dateAx>
      <c:valAx>
        <c:axId val="163804672"/>
        <c:scaling>
          <c:orientation val="minMax"/>
        </c:scaling>
        <c:delete val="0"/>
        <c:axPos val="l"/>
        <c:majorGridlines/>
        <c:numFmt formatCode="0.0" sourceLinked="1"/>
        <c:majorTickMark val="out"/>
        <c:minorTickMark val="none"/>
        <c:tickLblPos val="nextTo"/>
        <c:crossAx val="1638031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2013</a:t>
            </a:r>
            <a:r>
              <a:rPr lang="en-US" sz="1400" baseline="0"/>
              <a:t> - 14</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Charts!$T$7:$T$248</c:f>
              <c:numCache>
                <c:formatCode>0.0</c:formatCode>
                <c:ptCount val="242"/>
                <c:pt idx="0">
                  <c:v>18.399999999999999</c:v>
                </c:pt>
                <c:pt idx="1">
                  <c:v>20.149999999999999</c:v>
                </c:pt>
                <c:pt idx="2">
                  <c:v>21.9</c:v>
                </c:pt>
                <c:pt idx="3">
                  <c:v>20.5</c:v>
                </c:pt>
                <c:pt idx="4">
                  <c:v>19.100000000000001</c:v>
                </c:pt>
                <c:pt idx="5">
                  <c:v>18.399999999999999</c:v>
                </c:pt>
                <c:pt idx="6">
                  <c:v>16.850000000000001</c:v>
                </c:pt>
                <c:pt idx="7">
                  <c:v>17.649999999999999</c:v>
                </c:pt>
                <c:pt idx="8">
                  <c:v>18.75</c:v>
                </c:pt>
                <c:pt idx="9">
                  <c:v>19.3</c:v>
                </c:pt>
                <c:pt idx="10">
                  <c:v>19.55</c:v>
                </c:pt>
                <c:pt idx="11">
                  <c:v>19.75</c:v>
                </c:pt>
                <c:pt idx="12">
                  <c:v>20.6</c:v>
                </c:pt>
                <c:pt idx="13">
                  <c:v>20.65</c:v>
                </c:pt>
                <c:pt idx="14">
                  <c:v>20.149999999999999</c:v>
                </c:pt>
                <c:pt idx="15">
                  <c:v>19.399999999999999</c:v>
                </c:pt>
                <c:pt idx="16">
                  <c:v>17.8</c:v>
                </c:pt>
                <c:pt idx="17">
                  <c:v>16.450000000000003</c:v>
                </c:pt>
                <c:pt idx="18">
                  <c:v>14.55</c:v>
                </c:pt>
                <c:pt idx="19">
                  <c:v>13</c:v>
                </c:pt>
                <c:pt idx="20">
                  <c:v>14.2</c:v>
                </c:pt>
                <c:pt idx="21">
                  <c:v>13.5</c:v>
                </c:pt>
                <c:pt idx="22">
                  <c:v>12.399999999999999</c:v>
                </c:pt>
                <c:pt idx="23">
                  <c:v>12.1</c:v>
                </c:pt>
                <c:pt idx="24">
                  <c:v>11.05</c:v>
                </c:pt>
                <c:pt idx="25">
                  <c:v>11.25</c:v>
                </c:pt>
                <c:pt idx="26">
                  <c:v>9.4</c:v>
                </c:pt>
                <c:pt idx="27">
                  <c:v>10.75</c:v>
                </c:pt>
                <c:pt idx="28">
                  <c:v>12.8</c:v>
                </c:pt>
                <c:pt idx="29">
                  <c:v>11.35</c:v>
                </c:pt>
                <c:pt idx="30">
                  <c:v>10.45</c:v>
                </c:pt>
                <c:pt idx="31">
                  <c:v>8.25</c:v>
                </c:pt>
                <c:pt idx="32">
                  <c:v>8.15</c:v>
                </c:pt>
                <c:pt idx="33">
                  <c:v>8.4499999999999993</c:v>
                </c:pt>
                <c:pt idx="34">
                  <c:v>9.3000000000000007</c:v>
                </c:pt>
                <c:pt idx="35">
                  <c:v>11.95</c:v>
                </c:pt>
                <c:pt idx="36">
                  <c:v>13.55</c:v>
                </c:pt>
                <c:pt idx="37">
                  <c:v>12.4</c:v>
                </c:pt>
                <c:pt idx="38">
                  <c:v>8.85</c:v>
                </c:pt>
                <c:pt idx="39">
                  <c:v>7.75</c:v>
                </c:pt>
                <c:pt idx="40">
                  <c:v>6.3</c:v>
                </c:pt>
                <c:pt idx="41">
                  <c:v>7.3</c:v>
                </c:pt>
                <c:pt idx="42">
                  <c:v>9.3999999999999986</c:v>
                </c:pt>
                <c:pt idx="43">
                  <c:v>7.55</c:v>
                </c:pt>
                <c:pt idx="44">
                  <c:v>6.3</c:v>
                </c:pt>
                <c:pt idx="45">
                  <c:v>7.8999999999999995</c:v>
                </c:pt>
                <c:pt idx="46">
                  <c:v>8.6499999999999986</c:v>
                </c:pt>
                <c:pt idx="47">
                  <c:v>6.5</c:v>
                </c:pt>
                <c:pt idx="48">
                  <c:v>5.5500000000000007</c:v>
                </c:pt>
                <c:pt idx="49">
                  <c:v>6.65</c:v>
                </c:pt>
                <c:pt idx="50">
                  <c:v>7.8</c:v>
                </c:pt>
                <c:pt idx="51">
                  <c:v>7.05</c:v>
                </c:pt>
                <c:pt idx="52">
                  <c:v>7.25</c:v>
                </c:pt>
                <c:pt idx="53">
                  <c:v>8</c:v>
                </c:pt>
                <c:pt idx="54">
                  <c:v>7.6999999999999993</c:v>
                </c:pt>
                <c:pt idx="55">
                  <c:v>7.6999999999999993</c:v>
                </c:pt>
                <c:pt idx="56">
                  <c:v>7.95</c:v>
                </c:pt>
                <c:pt idx="57">
                  <c:v>7.5</c:v>
                </c:pt>
                <c:pt idx="58">
                  <c:v>5.05</c:v>
                </c:pt>
                <c:pt idx="59">
                  <c:v>3</c:v>
                </c:pt>
                <c:pt idx="60">
                  <c:v>5.3999999999999995</c:v>
                </c:pt>
                <c:pt idx="61">
                  <c:v>6.25</c:v>
                </c:pt>
                <c:pt idx="62">
                  <c:v>5.65</c:v>
                </c:pt>
                <c:pt idx="63">
                  <c:v>6.1</c:v>
                </c:pt>
                <c:pt idx="64">
                  <c:v>3.6500000000000004</c:v>
                </c:pt>
                <c:pt idx="65">
                  <c:v>1.7000000000000002</c:v>
                </c:pt>
                <c:pt idx="66">
                  <c:v>1.55</c:v>
                </c:pt>
                <c:pt idx="67">
                  <c:v>3.15</c:v>
                </c:pt>
                <c:pt idx="68">
                  <c:v>4.95</c:v>
                </c:pt>
                <c:pt idx="69">
                  <c:v>3.2</c:v>
                </c:pt>
                <c:pt idx="70">
                  <c:v>2.75</c:v>
                </c:pt>
                <c:pt idx="71">
                  <c:v>4.5999999999999996</c:v>
                </c:pt>
                <c:pt idx="72">
                  <c:v>5.45</c:v>
                </c:pt>
                <c:pt idx="73">
                  <c:v>7.5500000000000007</c:v>
                </c:pt>
                <c:pt idx="74">
                  <c:v>6.65</c:v>
                </c:pt>
                <c:pt idx="75">
                  <c:v>3</c:v>
                </c:pt>
                <c:pt idx="76">
                  <c:v>2.75</c:v>
                </c:pt>
                <c:pt idx="77">
                  <c:v>3.05</c:v>
                </c:pt>
                <c:pt idx="78">
                  <c:v>4.0999999999999996</c:v>
                </c:pt>
                <c:pt idx="79">
                  <c:v>5.15</c:v>
                </c:pt>
                <c:pt idx="80">
                  <c:v>-0.55000000000000027</c:v>
                </c:pt>
                <c:pt idx="81">
                  <c:v>-5.8000000000000007</c:v>
                </c:pt>
                <c:pt idx="82">
                  <c:v>-5.5</c:v>
                </c:pt>
                <c:pt idx="83">
                  <c:v>-4.6999999999999993</c:v>
                </c:pt>
                <c:pt idx="84">
                  <c:v>-2.8499999999999996</c:v>
                </c:pt>
                <c:pt idx="85">
                  <c:v>-0.75</c:v>
                </c:pt>
                <c:pt idx="86">
                  <c:v>-0.75</c:v>
                </c:pt>
                <c:pt idx="87">
                  <c:v>-1.7</c:v>
                </c:pt>
                <c:pt idx="88">
                  <c:v>-0.74999999999999989</c:v>
                </c:pt>
                <c:pt idx="89">
                  <c:v>0.60000000000000009</c:v>
                </c:pt>
                <c:pt idx="90">
                  <c:v>1.3499999999999999</c:v>
                </c:pt>
                <c:pt idx="91">
                  <c:v>2.5499999999999998</c:v>
                </c:pt>
                <c:pt idx="92">
                  <c:v>0.89999999999999991</c:v>
                </c:pt>
                <c:pt idx="93">
                  <c:v>-2.5</c:v>
                </c:pt>
                <c:pt idx="94">
                  <c:v>-5.8</c:v>
                </c:pt>
                <c:pt idx="95">
                  <c:v>-8.6499999999999986</c:v>
                </c:pt>
                <c:pt idx="96">
                  <c:v>-9.35</c:v>
                </c:pt>
                <c:pt idx="97">
                  <c:v>-10.15</c:v>
                </c:pt>
                <c:pt idx="98">
                  <c:v>-10.55</c:v>
                </c:pt>
                <c:pt idx="99">
                  <c:v>-8.3500000000000014</c:v>
                </c:pt>
                <c:pt idx="100">
                  <c:v>-7.25</c:v>
                </c:pt>
                <c:pt idx="101">
                  <c:v>-6.65</c:v>
                </c:pt>
                <c:pt idx="102">
                  <c:v>-2.75</c:v>
                </c:pt>
                <c:pt idx="103">
                  <c:v>0.05</c:v>
                </c:pt>
                <c:pt idx="104">
                  <c:v>0.6</c:v>
                </c:pt>
                <c:pt idx="105">
                  <c:v>2.4500000000000002</c:v>
                </c:pt>
                <c:pt idx="106">
                  <c:v>3.1</c:v>
                </c:pt>
                <c:pt idx="107">
                  <c:v>2.75</c:v>
                </c:pt>
                <c:pt idx="108">
                  <c:v>1.75</c:v>
                </c:pt>
                <c:pt idx="109">
                  <c:v>-1.65</c:v>
                </c:pt>
                <c:pt idx="110">
                  <c:v>-4.75</c:v>
                </c:pt>
                <c:pt idx="111">
                  <c:v>-5.3</c:v>
                </c:pt>
                <c:pt idx="112">
                  <c:v>-3.6</c:v>
                </c:pt>
                <c:pt idx="113">
                  <c:v>-0.70000000000000007</c:v>
                </c:pt>
                <c:pt idx="114">
                  <c:v>-0.54999999999999993</c:v>
                </c:pt>
                <c:pt idx="115">
                  <c:v>-2.4</c:v>
                </c:pt>
                <c:pt idx="116">
                  <c:v>-1.7999999999999998</c:v>
                </c:pt>
                <c:pt idx="117">
                  <c:v>-0.44999999999999996</c:v>
                </c:pt>
                <c:pt idx="118">
                  <c:v>-0.75</c:v>
                </c:pt>
                <c:pt idx="119">
                  <c:v>-1.4</c:v>
                </c:pt>
                <c:pt idx="120">
                  <c:v>-0.9</c:v>
                </c:pt>
                <c:pt idx="121">
                  <c:v>0.25</c:v>
                </c:pt>
                <c:pt idx="122">
                  <c:v>-0.19999999999999996</c:v>
                </c:pt>
                <c:pt idx="123">
                  <c:v>0</c:v>
                </c:pt>
                <c:pt idx="124">
                  <c:v>1.4</c:v>
                </c:pt>
                <c:pt idx="125">
                  <c:v>-0.8</c:v>
                </c:pt>
                <c:pt idx="126">
                  <c:v>-4.0999999999999996</c:v>
                </c:pt>
                <c:pt idx="127">
                  <c:v>-5.9</c:v>
                </c:pt>
                <c:pt idx="128">
                  <c:v>-5.4</c:v>
                </c:pt>
                <c:pt idx="129">
                  <c:v>-3</c:v>
                </c:pt>
                <c:pt idx="130">
                  <c:v>-0.7</c:v>
                </c:pt>
                <c:pt idx="131">
                  <c:v>1.4000000000000001</c:v>
                </c:pt>
                <c:pt idx="132">
                  <c:v>3.95</c:v>
                </c:pt>
                <c:pt idx="133">
                  <c:v>5.45</c:v>
                </c:pt>
                <c:pt idx="134">
                  <c:v>7.25</c:v>
                </c:pt>
                <c:pt idx="135">
                  <c:v>6.3500000000000005</c:v>
                </c:pt>
                <c:pt idx="136">
                  <c:v>3.0999999999999996</c:v>
                </c:pt>
                <c:pt idx="137">
                  <c:v>0.54999999999999993</c:v>
                </c:pt>
                <c:pt idx="138">
                  <c:v>-1.3</c:v>
                </c:pt>
                <c:pt idx="139">
                  <c:v>-0.2</c:v>
                </c:pt>
                <c:pt idx="140">
                  <c:v>0.9</c:v>
                </c:pt>
                <c:pt idx="141">
                  <c:v>1.25</c:v>
                </c:pt>
                <c:pt idx="142">
                  <c:v>0.3</c:v>
                </c:pt>
                <c:pt idx="143">
                  <c:v>-1.05</c:v>
                </c:pt>
                <c:pt idx="144">
                  <c:v>0.15000000000000002</c:v>
                </c:pt>
                <c:pt idx="145">
                  <c:v>0.65</c:v>
                </c:pt>
                <c:pt idx="146">
                  <c:v>-4.9999999999999989E-2</c:v>
                </c:pt>
                <c:pt idx="147">
                  <c:v>0.55000000000000004</c:v>
                </c:pt>
                <c:pt idx="148">
                  <c:v>1.5499999999999998</c:v>
                </c:pt>
                <c:pt idx="149">
                  <c:v>2.1</c:v>
                </c:pt>
                <c:pt idx="150">
                  <c:v>0.20000000000000007</c:v>
                </c:pt>
                <c:pt idx="151">
                  <c:v>-1.1000000000000001</c:v>
                </c:pt>
                <c:pt idx="152">
                  <c:v>-3.1999999999999997</c:v>
                </c:pt>
                <c:pt idx="153">
                  <c:v>-7.2</c:v>
                </c:pt>
                <c:pt idx="154">
                  <c:v>-7.1000000000000005</c:v>
                </c:pt>
                <c:pt idx="155">
                  <c:v>-5.6</c:v>
                </c:pt>
                <c:pt idx="156">
                  <c:v>-7</c:v>
                </c:pt>
                <c:pt idx="157">
                  <c:v>-10.35</c:v>
                </c:pt>
                <c:pt idx="158">
                  <c:v>-13.05</c:v>
                </c:pt>
                <c:pt idx="159">
                  <c:v>-11.3</c:v>
                </c:pt>
                <c:pt idx="160">
                  <c:v>-9.3000000000000007</c:v>
                </c:pt>
                <c:pt idx="161">
                  <c:v>-8.6</c:v>
                </c:pt>
                <c:pt idx="162">
                  <c:v>-5.9499999999999993</c:v>
                </c:pt>
                <c:pt idx="163">
                  <c:v>-2.9</c:v>
                </c:pt>
                <c:pt idx="164">
                  <c:v>2.2000000000000002</c:v>
                </c:pt>
                <c:pt idx="165">
                  <c:v>5.95</c:v>
                </c:pt>
                <c:pt idx="166">
                  <c:v>4.75</c:v>
                </c:pt>
                <c:pt idx="167">
                  <c:v>2.8</c:v>
                </c:pt>
                <c:pt idx="168">
                  <c:v>3</c:v>
                </c:pt>
                <c:pt idx="169">
                  <c:v>3.55</c:v>
                </c:pt>
                <c:pt idx="170">
                  <c:v>2.8</c:v>
                </c:pt>
                <c:pt idx="171">
                  <c:v>3.15</c:v>
                </c:pt>
                <c:pt idx="172">
                  <c:v>4.5</c:v>
                </c:pt>
                <c:pt idx="173">
                  <c:v>2.75</c:v>
                </c:pt>
                <c:pt idx="174">
                  <c:v>-0.8</c:v>
                </c:pt>
                <c:pt idx="175">
                  <c:v>-2.2000000000000002</c:v>
                </c:pt>
                <c:pt idx="176">
                  <c:v>-3.45</c:v>
                </c:pt>
                <c:pt idx="177">
                  <c:v>-6.25</c:v>
                </c:pt>
                <c:pt idx="178">
                  <c:v>-7.4</c:v>
                </c:pt>
                <c:pt idx="179">
                  <c:v>-4.8499999999999996</c:v>
                </c:pt>
                <c:pt idx="180">
                  <c:v>-1.1000000000000001</c:v>
                </c:pt>
                <c:pt idx="182">
                  <c:v>-1.1000000000000001</c:v>
                </c:pt>
                <c:pt idx="183">
                  <c:v>-3.25</c:v>
                </c:pt>
                <c:pt idx="184">
                  <c:v>-2.15</c:v>
                </c:pt>
                <c:pt idx="185">
                  <c:v>0.85</c:v>
                </c:pt>
                <c:pt idx="186">
                  <c:v>3.05</c:v>
                </c:pt>
                <c:pt idx="187">
                  <c:v>5.25</c:v>
                </c:pt>
                <c:pt idx="188">
                  <c:v>7.35</c:v>
                </c:pt>
                <c:pt idx="189">
                  <c:v>8.25</c:v>
                </c:pt>
                <c:pt idx="190">
                  <c:v>10.25</c:v>
                </c:pt>
                <c:pt idx="191">
                  <c:v>8.75</c:v>
                </c:pt>
                <c:pt idx="192">
                  <c:v>5.1999999999999993</c:v>
                </c:pt>
                <c:pt idx="193">
                  <c:v>4.9499999999999993</c:v>
                </c:pt>
                <c:pt idx="194">
                  <c:v>5.4</c:v>
                </c:pt>
                <c:pt idx="195">
                  <c:v>7.15</c:v>
                </c:pt>
                <c:pt idx="196">
                  <c:v>7.1999999999999993</c:v>
                </c:pt>
                <c:pt idx="197">
                  <c:v>7.6999999999999993</c:v>
                </c:pt>
                <c:pt idx="198">
                  <c:v>8.1999999999999993</c:v>
                </c:pt>
                <c:pt idx="199">
                  <c:v>4.8</c:v>
                </c:pt>
                <c:pt idx="200">
                  <c:v>4.5</c:v>
                </c:pt>
                <c:pt idx="201">
                  <c:v>4.75</c:v>
                </c:pt>
                <c:pt idx="202">
                  <c:v>2.4500000000000002</c:v>
                </c:pt>
                <c:pt idx="203">
                  <c:v>0.4</c:v>
                </c:pt>
                <c:pt idx="204">
                  <c:v>1.5</c:v>
                </c:pt>
                <c:pt idx="205">
                  <c:v>3.0999999999999996</c:v>
                </c:pt>
                <c:pt idx="206">
                  <c:v>2.8499999999999996</c:v>
                </c:pt>
                <c:pt idx="207">
                  <c:v>5.3</c:v>
                </c:pt>
                <c:pt idx="208">
                  <c:v>6.9</c:v>
                </c:pt>
                <c:pt idx="209">
                  <c:v>5.2</c:v>
                </c:pt>
                <c:pt idx="210">
                  <c:v>5.7</c:v>
                </c:pt>
                <c:pt idx="211">
                  <c:v>7.15</c:v>
                </c:pt>
                <c:pt idx="212">
                  <c:v>5.65</c:v>
                </c:pt>
                <c:pt idx="213">
                  <c:v>5.05</c:v>
                </c:pt>
                <c:pt idx="214">
                  <c:v>5.5</c:v>
                </c:pt>
                <c:pt idx="215">
                  <c:v>6.1</c:v>
                </c:pt>
                <c:pt idx="216">
                  <c:v>8.4</c:v>
                </c:pt>
                <c:pt idx="217">
                  <c:v>7.9</c:v>
                </c:pt>
                <c:pt idx="218">
                  <c:v>7.8000000000000007</c:v>
                </c:pt>
                <c:pt idx="219">
                  <c:v>10.350000000000001</c:v>
                </c:pt>
                <c:pt idx="220">
                  <c:v>11.3</c:v>
                </c:pt>
                <c:pt idx="221">
                  <c:v>10.7</c:v>
                </c:pt>
                <c:pt idx="222">
                  <c:v>8.5</c:v>
                </c:pt>
                <c:pt idx="223">
                  <c:v>8.9499999999999993</c:v>
                </c:pt>
                <c:pt idx="224">
                  <c:v>10.35</c:v>
                </c:pt>
                <c:pt idx="225">
                  <c:v>8.4</c:v>
                </c:pt>
                <c:pt idx="226">
                  <c:v>6.95</c:v>
                </c:pt>
                <c:pt idx="227">
                  <c:v>8.6999999999999993</c:v>
                </c:pt>
                <c:pt idx="228">
                  <c:v>9.75</c:v>
                </c:pt>
                <c:pt idx="229">
                  <c:v>10.350000000000001</c:v>
                </c:pt>
                <c:pt idx="230">
                  <c:v>10.15</c:v>
                </c:pt>
                <c:pt idx="231">
                  <c:v>7.75</c:v>
                </c:pt>
                <c:pt idx="232">
                  <c:v>8.6</c:v>
                </c:pt>
                <c:pt idx="233">
                  <c:v>10.5</c:v>
                </c:pt>
                <c:pt idx="234">
                  <c:v>8.9499999999999993</c:v>
                </c:pt>
                <c:pt idx="235">
                  <c:v>7</c:v>
                </c:pt>
                <c:pt idx="236">
                  <c:v>7.35</c:v>
                </c:pt>
                <c:pt idx="237">
                  <c:v>8.3000000000000007</c:v>
                </c:pt>
                <c:pt idx="238">
                  <c:v>9.25</c:v>
                </c:pt>
                <c:pt idx="239">
                  <c:v>8.6</c:v>
                </c:pt>
                <c:pt idx="240">
                  <c:v>7.4499999999999993</c:v>
                </c:pt>
                <c:pt idx="241">
                  <c:v>8.5500000000000007</c:v>
                </c:pt>
              </c:numCache>
            </c:numRef>
          </c:val>
          <c:smooth val="0"/>
          <c:extLst>
            <c:ext xmlns:c16="http://schemas.microsoft.com/office/drawing/2014/chart" uri="{C3380CC4-5D6E-409C-BE32-E72D297353CC}">
              <c16:uniqueId val="{00000000-1B11-4060-93F8-63977C07A385}"/>
            </c:ext>
          </c:extLst>
        </c:ser>
        <c:ser>
          <c:idx val="1"/>
          <c:order val="1"/>
          <c:tx>
            <c:v>LTE50</c:v>
          </c:tx>
          <c:val>
            <c:numRef>
              <c:f>Charts!$V$7:$V$249</c:f>
              <c:numCache>
                <c:formatCode>0.00</c:formatCode>
                <c:ptCount val="243"/>
                <c:pt idx="54">
                  <c:v>-13.895244444444447</c:v>
                </c:pt>
                <c:pt idx="68">
                  <c:v>-19.422566666666665</c:v>
                </c:pt>
                <c:pt idx="82">
                  <c:v>-22.870133333333335</c:v>
                </c:pt>
                <c:pt idx="96">
                  <c:v>-24.059822222222223</c:v>
                </c:pt>
                <c:pt idx="110">
                  <c:v>-24.091111111111104</c:v>
                </c:pt>
                <c:pt idx="124">
                  <c:v>-23.058955555555553</c:v>
                </c:pt>
                <c:pt idx="138">
                  <c:v>-23.002433333333336</c:v>
                </c:pt>
                <c:pt idx="152">
                  <c:v>-23.457222222222221</c:v>
                </c:pt>
                <c:pt idx="166">
                  <c:v>-22.598244444444443</c:v>
                </c:pt>
                <c:pt idx="180">
                  <c:v>-22.759166666666669</c:v>
                </c:pt>
                <c:pt idx="195">
                  <c:v>-17.623600000000003</c:v>
                </c:pt>
                <c:pt idx="208">
                  <c:v>-14.893933333333333</c:v>
                </c:pt>
              </c:numCache>
            </c:numRef>
          </c:val>
          <c:smooth val="0"/>
          <c:extLst>
            <c:ext xmlns:c16="http://schemas.microsoft.com/office/drawing/2014/chart" uri="{C3380CC4-5D6E-409C-BE32-E72D297353CC}">
              <c16:uniqueId val="{00000001-1B11-4060-93F8-63977C07A385}"/>
            </c:ext>
          </c:extLst>
        </c:ser>
        <c:dLbls>
          <c:showLegendKey val="0"/>
          <c:showVal val="0"/>
          <c:showCatName val="0"/>
          <c:showSerName val="0"/>
          <c:showPercent val="0"/>
          <c:showBubbleSize val="0"/>
        </c:dLbls>
        <c:smooth val="0"/>
        <c:axId val="163834112"/>
        <c:axId val="163926016"/>
      </c:lineChart>
      <c:dateAx>
        <c:axId val="163834112"/>
        <c:scaling>
          <c:orientation val="minMax"/>
        </c:scaling>
        <c:delete val="0"/>
        <c:axPos val="b"/>
        <c:numFmt formatCode="d\-mmm" sourceLinked="1"/>
        <c:majorTickMark val="out"/>
        <c:minorTickMark val="none"/>
        <c:tickLblPos val="nextTo"/>
        <c:crossAx val="163926016"/>
        <c:crossesAt val="-30"/>
        <c:auto val="1"/>
        <c:lblOffset val="100"/>
        <c:baseTimeUnit val="days"/>
      </c:dateAx>
      <c:valAx>
        <c:axId val="163926016"/>
        <c:scaling>
          <c:orientation val="minMax"/>
        </c:scaling>
        <c:delete val="0"/>
        <c:axPos val="l"/>
        <c:majorGridlines/>
        <c:numFmt formatCode="0.0" sourceLinked="1"/>
        <c:majorTickMark val="out"/>
        <c:minorTickMark val="none"/>
        <c:tickLblPos val="nextTo"/>
        <c:crossAx val="1638341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2014</a:t>
            </a:r>
            <a:r>
              <a:rPr lang="en-US" sz="1400" baseline="0"/>
              <a:t> - 15</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Charts!$W$7:$W$248</c:f>
              <c:numCache>
                <c:formatCode>0.0</c:formatCode>
                <c:ptCount val="242"/>
                <c:pt idx="0">
                  <c:v>16.5</c:v>
                </c:pt>
                <c:pt idx="1">
                  <c:v>16.2</c:v>
                </c:pt>
                <c:pt idx="2">
                  <c:v>15.899999999999999</c:v>
                </c:pt>
                <c:pt idx="3">
                  <c:v>15</c:v>
                </c:pt>
                <c:pt idx="4">
                  <c:v>15.350000000000001</c:v>
                </c:pt>
                <c:pt idx="5">
                  <c:v>16.850000000000001</c:v>
                </c:pt>
                <c:pt idx="6">
                  <c:v>18.399999999999999</c:v>
                </c:pt>
                <c:pt idx="7">
                  <c:v>20.75</c:v>
                </c:pt>
                <c:pt idx="8">
                  <c:v>19.05</c:v>
                </c:pt>
                <c:pt idx="9">
                  <c:v>15</c:v>
                </c:pt>
                <c:pt idx="10">
                  <c:v>12.7</c:v>
                </c:pt>
                <c:pt idx="11">
                  <c:v>10.8</c:v>
                </c:pt>
                <c:pt idx="12">
                  <c:v>12.65</c:v>
                </c:pt>
                <c:pt idx="13">
                  <c:v>15</c:v>
                </c:pt>
                <c:pt idx="14">
                  <c:v>15</c:v>
                </c:pt>
                <c:pt idx="15">
                  <c:v>15.2</c:v>
                </c:pt>
                <c:pt idx="16">
                  <c:v>15.75</c:v>
                </c:pt>
                <c:pt idx="17">
                  <c:v>17.149999999999999</c:v>
                </c:pt>
                <c:pt idx="18">
                  <c:v>19.149999999999999</c:v>
                </c:pt>
                <c:pt idx="19">
                  <c:v>18.45</c:v>
                </c:pt>
                <c:pt idx="20">
                  <c:v>16.75</c:v>
                </c:pt>
                <c:pt idx="21">
                  <c:v>15.75</c:v>
                </c:pt>
                <c:pt idx="22">
                  <c:v>15.45</c:v>
                </c:pt>
                <c:pt idx="23">
                  <c:v>17.05</c:v>
                </c:pt>
                <c:pt idx="24">
                  <c:v>17.149999999999999</c:v>
                </c:pt>
                <c:pt idx="25">
                  <c:v>14.7</c:v>
                </c:pt>
                <c:pt idx="26">
                  <c:v>13.8</c:v>
                </c:pt>
                <c:pt idx="27">
                  <c:v>14.2</c:v>
                </c:pt>
                <c:pt idx="28">
                  <c:v>13.7</c:v>
                </c:pt>
                <c:pt idx="29">
                  <c:v>12.8</c:v>
                </c:pt>
                <c:pt idx="30">
                  <c:v>11.6</c:v>
                </c:pt>
                <c:pt idx="31">
                  <c:v>11.6</c:v>
                </c:pt>
                <c:pt idx="32">
                  <c:v>11.1</c:v>
                </c:pt>
                <c:pt idx="33">
                  <c:v>11.65</c:v>
                </c:pt>
                <c:pt idx="34">
                  <c:v>12.55</c:v>
                </c:pt>
                <c:pt idx="35">
                  <c:v>12.95</c:v>
                </c:pt>
                <c:pt idx="36">
                  <c:v>14.35</c:v>
                </c:pt>
                <c:pt idx="37">
                  <c:v>14.649999999999999</c:v>
                </c:pt>
                <c:pt idx="38">
                  <c:v>13.7</c:v>
                </c:pt>
                <c:pt idx="39">
                  <c:v>12.649999999999999</c:v>
                </c:pt>
                <c:pt idx="40">
                  <c:v>13.5</c:v>
                </c:pt>
                <c:pt idx="41">
                  <c:v>12.95</c:v>
                </c:pt>
                <c:pt idx="42">
                  <c:v>12.45</c:v>
                </c:pt>
                <c:pt idx="43">
                  <c:v>13.8</c:v>
                </c:pt>
                <c:pt idx="44">
                  <c:v>12.6</c:v>
                </c:pt>
                <c:pt idx="45">
                  <c:v>10.5</c:v>
                </c:pt>
                <c:pt idx="46">
                  <c:v>9.9499999999999993</c:v>
                </c:pt>
                <c:pt idx="47">
                  <c:v>12.100000000000001</c:v>
                </c:pt>
                <c:pt idx="48">
                  <c:v>14.95</c:v>
                </c:pt>
                <c:pt idx="49">
                  <c:v>14.1</c:v>
                </c:pt>
                <c:pt idx="50">
                  <c:v>13.35</c:v>
                </c:pt>
                <c:pt idx="51">
                  <c:v>13.25</c:v>
                </c:pt>
                <c:pt idx="52">
                  <c:v>12</c:v>
                </c:pt>
                <c:pt idx="53">
                  <c:v>9.15</c:v>
                </c:pt>
                <c:pt idx="54">
                  <c:v>8.3000000000000007</c:v>
                </c:pt>
                <c:pt idx="55">
                  <c:v>10.100000000000001</c:v>
                </c:pt>
                <c:pt idx="56">
                  <c:v>9.25</c:v>
                </c:pt>
                <c:pt idx="57">
                  <c:v>8.75</c:v>
                </c:pt>
                <c:pt idx="58">
                  <c:v>10.5</c:v>
                </c:pt>
                <c:pt idx="59">
                  <c:v>11.25</c:v>
                </c:pt>
                <c:pt idx="60">
                  <c:v>10.600000000000001</c:v>
                </c:pt>
                <c:pt idx="61">
                  <c:v>8.85</c:v>
                </c:pt>
                <c:pt idx="62">
                  <c:v>6.1</c:v>
                </c:pt>
                <c:pt idx="63">
                  <c:v>6.45</c:v>
                </c:pt>
                <c:pt idx="64">
                  <c:v>9.65</c:v>
                </c:pt>
                <c:pt idx="65">
                  <c:v>9.9</c:v>
                </c:pt>
                <c:pt idx="66">
                  <c:v>10.6</c:v>
                </c:pt>
                <c:pt idx="67">
                  <c:v>10.8</c:v>
                </c:pt>
                <c:pt idx="68">
                  <c:v>8.6000000000000014</c:v>
                </c:pt>
                <c:pt idx="69">
                  <c:v>8.75</c:v>
                </c:pt>
                <c:pt idx="70">
                  <c:v>7.3999999999999995</c:v>
                </c:pt>
                <c:pt idx="71">
                  <c:v>1.7499999999999998</c:v>
                </c:pt>
                <c:pt idx="72">
                  <c:v>-3.9000000000000004</c:v>
                </c:pt>
                <c:pt idx="73">
                  <c:v>-5.4</c:v>
                </c:pt>
                <c:pt idx="74">
                  <c:v>-4.6500000000000004</c:v>
                </c:pt>
                <c:pt idx="75">
                  <c:v>-4.4000000000000004</c:v>
                </c:pt>
                <c:pt idx="76">
                  <c:v>-5.15</c:v>
                </c:pt>
                <c:pt idx="77">
                  <c:v>-6</c:v>
                </c:pt>
                <c:pt idx="78">
                  <c:v>-5.6</c:v>
                </c:pt>
                <c:pt idx="79">
                  <c:v>-2.5500000000000003</c:v>
                </c:pt>
                <c:pt idx="80">
                  <c:v>1.45</c:v>
                </c:pt>
                <c:pt idx="81">
                  <c:v>2.95</c:v>
                </c:pt>
                <c:pt idx="82">
                  <c:v>3.6</c:v>
                </c:pt>
                <c:pt idx="83">
                  <c:v>3.5</c:v>
                </c:pt>
                <c:pt idx="84">
                  <c:v>2.15</c:v>
                </c:pt>
                <c:pt idx="85">
                  <c:v>2.0499999999999998</c:v>
                </c:pt>
                <c:pt idx="86">
                  <c:v>2.2000000000000002</c:v>
                </c:pt>
                <c:pt idx="87">
                  <c:v>4.1500000000000004</c:v>
                </c:pt>
                <c:pt idx="88">
                  <c:v>4</c:v>
                </c:pt>
                <c:pt idx="89">
                  <c:v>-3.9499999999999997</c:v>
                </c:pt>
                <c:pt idx="90">
                  <c:v>-10.45</c:v>
                </c:pt>
                <c:pt idx="91">
                  <c:v>-10.4</c:v>
                </c:pt>
                <c:pt idx="92">
                  <c:v>-9.3000000000000007</c:v>
                </c:pt>
                <c:pt idx="93">
                  <c:v>-7.4</c:v>
                </c:pt>
                <c:pt idx="94">
                  <c:v>-4.7</c:v>
                </c:pt>
                <c:pt idx="95">
                  <c:v>-3.1</c:v>
                </c:pt>
                <c:pt idx="96">
                  <c:v>-0.65</c:v>
                </c:pt>
                <c:pt idx="97">
                  <c:v>2.0499999999999998</c:v>
                </c:pt>
                <c:pt idx="98">
                  <c:v>3.0999999999999996</c:v>
                </c:pt>
                <c:pt idx="99">
                  <c:v>5.1999999999999993</c:v>
                </c:pt>
                <c:pt idx="100">
                  <c:v>7.4</c:v>
                </c:pt>
                <c:pt idx="101">
                  <c:v>7.5</c:v>
                </c:pt>
                <c:pt idx="102">
                  <c:v>6.15</c:v>
                </c:pt>
                <c:pt idx="103">
                  <c:v>3.45</c:v>
                </c:pt>
                <c:pt idx="104">
                  <c:v>1.9</c:v>
                </c:pt>
                <c:pt idx="105">
                  <c:v>1.0999999999999999</c:v>
                </c:pt>
                <c:pt idx="106">
                  <c:v>0</c:v>
                </c:pt>
                <c:pt idx="107">
                  <c:v>0.4</c:v>
                </c:pt>
                <c:pt idx="108">
                  <c:v>2.2000000000000002</c:v>
                </c:pt>
                <c:pt idx="109">
                  <c:v>4.0999999999999996</c:v>
                </c:pt>
                <c:pt idx="110">
                  <c:v>4.7</c:v>
                </c:pt>
                <c:pt idx="111">
                  <c:v>5.35</c:v>
                </c:pt>
                <c:pt idx="112">
                  <c:v>4.8</c:v>
                </c:pt>
                <c:pt idx="113">
                  <c:v>3.15</c:v>
                </c:pt>
                <c:pt idx="114">
                  <c:v>2.7</c:v>
                </c:pt>
                <c:pt idx="115">
                  <c:v>1.55</c:v>
                </c:pt>
                <c:pt idx="116">
                  <c:v>0.55000000000000004</c:v>
                </c:pt>
                <c:pt idx="117">
                  <c:v>0.65</c:v>
                </c:pt>
                <c:pt idx="118">
                  <c:v>1</c:v>
                </c:pt>
                <c:pt idx="119">
                  <c:v>-0.65</c:v>
                </c:pt>
                <c:pt idx="120">
                  <c:v>-5.0999999999999996</c:v>
                </c:pt>
                <c:pt idx="121">
                  <c:v>-7.7</c:v>
                </c:pt>
                <c:pt idx="122">
                  <c:v>-6.0500000000000007</c:v>
                </c:pt>
                <c:pt idx="123">
                  <c:v>-3.75</c:v>
                </c:pt>
                <c:pt idx="124">
                  <c:v>-3.8499999999999996</c:v>
                </c:pt>
                <c:pt idx="125">
                  <c:v>-3.9</c:v>
                </c:pt>
                <c:pt idx="126">
                  <c:v>-2.2999999999999998</c:v>
                </c:pt>
                <c:pt idx="127">
                  <c:v>-0.44999999999999996</c:v>
                </c:pt>
                <c:pt idx="128">
                  <c:v>1.1000000000000001</c:v>
                </c:pt>
                <c:pt idx="129">
                  <c:v>1.9</c:v>
                </c:pt>
                <c:pt idx="130">
                  <c:v>1.8</c:v>
                </c:pt>
                <c:pt idx="131">
                  <c:v>1.1000000000000001</c:v>
                </c:pt>
                <c:pt idx="132">
                  <c:v>0.5</c:v>
                </c:pt>
                <c:pt idx="133">
                  <c:v>0.2</c:v>
                </c:pt>
                <c:pt idx="134">
                  <c:v>0.45</c:v>
                </c:pt>
                <c:pt idx="135">
                  <c:v>0.8</c:v>
                </c:pt>
                <c:pt idx="136">
                  <c:v>1</c:v>
                </c:pt>
                <c:pt idx="137">
                  <c:v>1.75</c:v>
                </c:pt>
                <c:pt idx="138">
                  <c:v>1.65</c:v>
                </c:pt>
                <c:pt idx="139">
                  <c:v>2.2000000000000002</c:v>
                </c:pt>
                <c:pt idx="140">
                  <c:v>3.5</c:v>
                </c:pt>
                <c:pt idx="141">
                  <c:v>1.25</c:v>
                </c:pt>
                <c:pt idx="142">
                  <c:v>-1.5</c:v>
                </c:pt>
                <c:pt idx="143">
                  <c:v>-0.25</c:v>
                </c:pt>
                <c:pt idx="144">
                  <c:v>2.25</c:v>
                </c:pt>
                <c:pt idx="145">
                  <c:v>2.95</c:v>
                </c:pt>
                <c:pt idx="146">
                  <c:v>3.9</c:v>
                </c:pt>
                <c:pt idx="147">
                  <c:v>4.3</c:v>
                </c:pt>
                <c:pt idx="148">
                  <c:v>3.6500000000000004</c:v>
                </c:pt>
                <c:pt idx="149">
                  <c:v>1.9000000000000001</c:v>
                </c:pt>
                <c:pt idx="150">
                  <c:v>1</c:v>
                </c:pt>
                <c:pt idx="151">
                  <c:v>2.2000000000000002</c:v>
                </c:pt>
                <c:pt idx="152">
                  <c:v>2.25</c:v>
                </c:pt>
                <c:pt idx="153">
                  <c:v>1.95</c:v>
                </c:pt>
                <c:pt idx="154">
                  <c:v>2.15</c:v>
                </c:pt>
                <c:pt idx="155">
                  <c:v>1.95</c:v>
                </c:pt>
                <c:pt idx="156">
                  <c:v>2</c:v>
                </c:pt>
                <c:pt idx="157">
                  <c:v>3.45</c:v>
                </c:pt>
                <c:pt idx="158">
                  <c:v>6.95</c:v>
                </c:pt>
                <c:pt idx="159">
                  <c:v>9.1999999999999993</c:v>
                </c:pt>
                <c:pt idx="160">
                  <c:v>9.1999999999999993</c:v>
                </c:pt>
                <c:pt idx="161">
                  <c:v>8.25</c:v>
                </c:pt>
                <c:pt idx="162">
                  <c:v>6.95</c:v>
                </c:pt>
                <c:pt idx="163">
                  <c:v>7.7</c:v>
                </c:pt>
                <c:pt idx="164">
                  <c:v>8.15</c:v>
                </c:pt>
                <c:pt idx="165">
                  <c:v>7.15</c:v>
                </c:pt>
                <c:pt idx="166">
                  <c:v>7.65</c:v>
                </c:pt>
                <c:pt idx="167">
                  <c:v>6.65</c:v>
                </c:pt>
                <c:pt idx="168">
                  <c:v>3.45</c:v>
                </c:pt>
                <c:pt idx="169">
                  <c:v>1.5</c:v>
                </c:pt>
                <c:pt idx="170">
                  <c:v>1.4000000000000001</c:v>
                </c:pt>
                <c:pt idx="171">
                  <c:v>2.1</c:v>
                </c:pt>
                <c:pt idx="172">
                  <c:v>3.7</c:v>
                </c:pt>
                <c:pt idx="173">
                  <c:v>5</c:v>
                </c:pt>
                <c:pt idx="174">
                  <c:v>2.65</c:v>
                </c:pt>
                <c:pt idx="175">
                  <c:v>1.0499999999999998</c:v>
                </c:pt>
                <c:pt idx="176">
                  <c:v>2.75</c:v>
                </c:pt>
                <c:pt idx="177">
                  <c:v>2.9499999999999997</c:v>
                </c:pt>
                <c:pt idx="178">
                  <c:v>2.85</c:v>
                </c:pt>
                <c:pt idx="179">
                  <c:v>4.8</c:v>
                </c:pt>
                <c:pt idx="180">
                  <c:v>3.9000000000000004</c:v>
                </c:pt>
                <c:pt idx="182">
                  <c:v>2.1500000000000004</c:v>
                </c:pt>
                <c:pt idx="183">
                  <c:v>2.8</c:v>
                </c:pt>
                <c:pt idx="184">
                  <c:v>1.8499999999999999</c:v>
                </c:pt>
                <c:pt idx="185">
                  <c:v>-0.44999999999999996</c:v>
                </c:pt>
                <c:pt idx="186">
                  <c:v>0.95000000000000007</c:v>
                </c:pt>
                <c:pt idx="187">
                  <c:v>4.3</c:v>
                </c:pt>
                <c:pt idx="188">
                  <c:v>5.25</c:v>
                </c:pt>
                <c:pt idx="189">
                  <c:v>5.55</c:v>
                </c:pt>
                <c:pt idx="190">
                  <c:v>6.9499999999999993</c:v>
                </c:pt>
                <c:pt idx="191">
                  <c:v>6.65</c:v>
                </c:pt>
                <c:pt idx="192">
                  <c:v>8.65</c:v>
                </c:pt>
                <c:pt idx="193">
                  <c:v>11.75</c:v>
                </c:pt>
                <c:pt idx="194">
                  <c:v>10.45</c:v>
                </c:pt>
                <c:pt idx="195">
                  <c:v>12.25</c:v>
                </c:pt>
                <c:pt idx="196">
                  <c:v>12.350000000000001</c:v>
                </c:pt>
                <c:pt idx="197">
                  <c:v>7.3000000000000007</c:v>
                </c:pt>
                <c:pt idx="198">
                  <c:v>5.8000000000000007</c:v>
                </c:pt>
                <c:pt idx="199">
                  <c:v>7.5</c:v>
                </c:pt>
                <c:pt idx="200">
                  <c:v>8.6999999999999993</c:v>
                </c:pt>
                <c:pt idx="201">
                  <c:v>9.65</c:v>
                </c:pt>
                <c:pt idx="202">
                  <c:v>10.6</c:v>
                </c:pt>
                <c:pt idx="203">
                  <c:v>8.3000000000000007</c:v>
                </c:pt>
                <c:pt idx="204">
                  <c:v>7</c:v>
                </c:pt>
                <c:pt idx="205">
                  <c:v>7.6999999999999993</c:v>
                </c:pt>
                <c:pt idx="206">
                  <c:v>6.9499999999999993</c:v>
                </c:pt>
                <c:pt idx="207">
                  <c:v>8.8999999999999986</c:v>
                </c:pt>
                <c:pt idx="208">
                  <c:v>11.649999999999999</c:v>
                </c:pt>
                <c:pt idx="209">
                  <c:v>12.75</c:v>
                </c:pt>
                <c:pt idx="210">
                  <c:v>12.350000000000001</c:v>
                </c:pt>
                <c:pt idx="211">
                  <c:v>11.8</c:v>
                </c:pt>
                <c:pt idx="212">
                  <c:v>11.05</c:v>
                </c:pt>
                <c:pt idx="213">
                  <c:v>7.8000000000000007</c:v>
                </c:pt>
                <c:pt idx="214">
                  <c:v>6.3</c:v>
                </c:pt>
                <c:pt idx="215">
                  <c:v>7.15</c:v>
                </c:pt>
                <c:pt idx="216">
                  <c:v>6.35</c:v>
                </c:pt>
                <c:pt idx="217">
                  <c:v>5.2</c:v>
                </c:pt>
                <c:pt idx="218">
                  <c:v>7.15</c:v>
                </c:pt>
                <c:pt idx="219">
                  <c:v>8.85</c:v>
                </c:pt>
                <c:pt idx="220">
                  <c:v>8.4499999999999993</c:v>
                </c:pt>
                <c:pt idx="221">
                  <c:v>8.5500000000000007</c:v>
                </c:pt>
                <c:pt idx="222">
                  <c:v>10.100000000000001</c:v>
                </c:pt>
                <c:pt idx="223">
                  <c:v>10.7</c:v>
                </c:pt>
                <c:pt idx="224">
                  <c:v>9.15</c:v>
                </c:pt>
                <c:pt idx="225">
                  <c:v>9.1999999999999993</c:v>
                </c:pt>
                <c:pt idx="226">
                  <c:v>8.4</c:v>
                </c:pt>
                <c:pt idx="227">
                  <c:v>6.4</c:v>
                </c:pt>
                <c:pt idx="228">
                  <c:v>7.7</c:v>
                </c:pt>
                <c:pt idx="229">
                  <c:v>10.75</c:v>
                </c:pt>
                <c:pt idx="230">
                  <c:v>12</c:v>
                </c:pt>
                <c:pt idx="231">
                  <c:v>11.350000000000001</c:v>
                </c:pt>
                <c:pt idx="232">
                  <c:v>11.7</c:v>
                </c:pt>
                <c:pt idx="233">
                  <c:v>13.5</c:v>
                </c:pt>
                <c:pt idx="234">
                  <c:v>12.4</c:v>
                </c:pt>
                <c:pt idx="235">
                  <c:v>9.15</c:v>
                </c:pt>
                <c:pt idx="236">
                  <c:v>7.5</c:v>
                </c:pt>
                <c:pt idx="237">
                  <c:v>7.05</c:v>
                </c:pt>
                <c:pt idx="238">
                  <c:v>8.5</c:v>
                </c:pt>
                <c:pt idx="239">
                  <c:v>12.75</c:v>
                </c:pt>
                <c:pt idx="240">
                  <c:v>14.8</c:v>
                </c:pt>
                <c:pt idx="241">
                  <c:v>13.45</c:v>
                </c:pt>
              </c:numCache>
            </c:numRef>
          </c:val>
          <c:smooth val="0"/>
          <c:extLst>
            <c:ext xmlns:c16="http://schemas.microsoft.com/office/drawing/2014/chart" uri="{C3380CC4-5D6E-409C-BE32-E72D297353CC}">
              <c16:uniqueId val="{00000000-3BBB-44F0-B610-D967FE58413C}"/>
            </c:ext>
          </c:extLst>
        </c:ser>
        <c:ser>
          <c:idx val="1"/>
          <c:order val="1"/>
          <c:tx>
            <c:v>LTE50</c:v>
          </c:tx>
          <c:val>
            <c:numRef>
              <c:f>Charts!$Y$7:$Y$249</c:f>
              <c:numCache>
                <c:formatCode>0.00</c:formatCode>
                <c:ptCount val="243"/>
                <c:pt idx="57">
                  <c:v>-13.578611111111112</c:v>
                </c:pt>
                <c:pt idx="71">
                  <c:v>-18.257788888888893</c:v>
                </c:pt>
                <c:pt idx="84">
                  <c:v>-21.299455555555557</c:v>
                </c:pt>
                <c:pt idx="98">
                  <c:v>-22.499100000000002</c:v>
                </c:pt>
                <c:pt idx="112">
                  <c:v>-22.67207777777778</c:v>
                </c:pt>
                <c:pt idx="126">
                  <c:v>-23.600777777777786</c:v>
                </c:pt>
                <c:pt idx="140">
                  <c:v>-22.115533333333332</c:v>
                </c:pt>
                <c:pt idx="154">
                  <c:v>-22.166666666666668</c:v>
                </c:pt>
                <c:pt idx="168">
                  <c:v>-18.501088888888891</c:v>
                </c:pt>
                <c:pt idx="185">
                  <c:v>-18.819300000000002</c:v>
                </c:pt>
                <c:pt idx="199">
                  <c:v>-11.552777777777772</c:v>
                </c:pt>
              </c:numCache>
            </c:numRef>
          </c:val>
          <c:smooth val="0"/>
          <c:extLst>
            <c:ext xmlns:c16="http://schemas.microsoft.com/office/drawing/2014/chart" uri="{C3380CC4-5D6E-409C-BE32-E72D297353CC}">
              <c16:uniqueId val="{00000001-3BBB-44F0-B610-D967FE58413C}"/>
            </c:ext>
          </c:extLst>
        </c:ser>
        <c:dLbls>
          <c:showLegendKey val="0"/>
          <c:showVal val="0"/>
          <c:showCatName val="0"/>
          <c:showSerName val="0"/>
          <c:showPercent val="0"/>
          <c:showBubbleSize val="0"/>
        </c:dLbls>
        <c:smooth val="0"/>
        <c:axId val="163959552"/>
        <c:axId val="163961088"/>
      </c:lineChart>
      <c:dateAx>
        <c:axId val="163959552"/>
        <c:scaling>
          <c:orientation val="minMax"/>
        </c:scaling>
        <c:delete val="0"/>
        <c:axPos val="b"/>
        <c:numFmt formatCode="d\-mmm" sourceLinked="1"/>
        <c:majorTickMark val="out"/>
        <c:minorTickMark val="none"/>
        <c:tickLblPos val="nextTo"/>
        <c:crossAx val="163961088"/>
        <c:crossesAt val="-30"/>
        <c:auto val="1"/>
        <c:lblOffset val="100"/>
        <c:baseTimeUnit val="days"/>
      </c:dateAx>
      <c:valAx>
        <c:axId val="163961088"/>
        <c:scaling>
          <c:orientation val="minMax"/>
        </c:scaling>
        <c:delete val="0"/>
        <c:axPos val="l"/>
        <c:majorGridlines/>
        <c:numFmt formatCode="0.0" sourceLinked="1"/>
        <c:majorTickMark val="out"/>
        <c:minorTickMark val="none"/>
        <c:tickLblPos val="nextTo"/>
        <c:crossAx val="163959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2015</a:t>
            </a:r>
            <a:r>
              <a:rPr lang="en-US" sz="1400" baseline="0"/>
              <a:t> - 16</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Charts!$Z$7:$Z$249</c:f>
              <c:numCache>
                <c:formatCode>0.0</c:formatCode>
                <c:ptCount val="243"/>
                <c:pt idx="0">
                  <c:v>17.8</c:v>
                </c:pt>
                <c:pt idx="1">
                  <c:v>17.25</c:v>
                </c:pt>
                <c:pt idx="2">
                  <c:v>15.3</c:v>
                </c:pt>
                <c:pt idx="3">
                  <c:v>14.1</c:v>
                </c:pt>
                <c:pt idx="4">
                  <c:v>14.05</c:v>
                </c:pt>
                <c:pt idx="5">
                  <c:v>12.95</c:v>
                </c:pt>
                <c:pt idx="6">
                  <c:v>13.2</c:v>
                </c:pt>
                <c:pt idx="7">
                  <c:v>15.35</c:v>
                </c:pt>
                <c:pt idx="8">
                  <c:v>16.45</c:v>
                </c:pt>
                <c:pt idx="9">
                  <c:v>16.899999999999999</c:v>
                </c:pt>
                <c:pt idx="10">
                  <c:v>17.649999999999999</c:v>
                </c:pt>
                <c:pt idx="11">
                  <c:v>18.75</c:v>
                </c:pt>
                <c:pt idx="12">
                  <c:v>19.950000000000003</c:v>
                </c:pt>
                <c:pt idx="13">
                  <c:v>16.8</c:v>
                </c:pt>
                <c:pt idx="14">
                  <c:v>12.55</c:v>
                </c:pt>
                <c:pt idx="15">
                  <c:v>12.55</c:v>
                </c:pt>
                <c:pt idx="16">
                  <c:v>12.3</c:v>
                </c:pt>
                <c:pt idx="17">
                  <c:v>13.7</c:v>
                </c:pt>
                <c:pt idx="18">
                  <c:v>16.950000000000003</c:v>
                </c:pt>
                <c:pt idx="19">
                  <c:v>20.3</c:v>
                </c:pt>
                <c:pt idx="20">
                  <c:v>18.100000000000001</c:v>
                </c:pt>
                <c:pt idx="21">
                  <c:v>12.5</c:v>
                </c:pt>
                <c:pt idx="22">
                  <c:v>12.05</c:v>
                </c:pt>
                <c:pt idx="23">
                  <c:v>13.600000000000001</c:v>
                </c:pt>
                <c:pt idx="24">
                  <c:v>15.399999999999999</c:v>
                </c:pt>
                <c:pt idx="25">
                  <c:v>14.35</c:v>
                </c:pt>
                <c:pt idx="26">
                  <c:v>11.3</c:v>
                </c:pt>
                <c:pt idx="27">
                  <c:v>10.7</c:v>
                </c:pt>
                <c:pt idx="28">
                  <c:v>10.95</c:v>
                </c:pt>
                <c:pt idx="29">
                  <c:v>11.05</c:v>
                </c:pt>
                <c:pt idx="30">
                  <c:v>12.55</c:v>
                </c:pt>
                <c:pt idx="31">
                  <c:v>11.95</c:v>
                </c:pt>
                <c:pt idx="32">
                  <c:v>11.6</c:v>
                </c:pt>
                <c:pt idx="33">
                  <c:v>11.6</c:v>
                </c:pt>
                <c:pt idx="34">
                  <c:v>9.85</c:v>
                </c:pt>
                <c:pt idx="35">
                  <c:v>9.5500000000000007</c:v>
                </c:pt>
                <c:pt idx="36">
                  <c:v>10.35</c:v>
                </c:pt>
                <c:pt idx="37">
                  <c:v>13.3</c:v>
                </c:pt>
                <c:pt idx="38">
                  <c:v>16.25</c:v>
                </c:pt>
                <c:pt idx="39">
                  <c:v>16.75</c:v>
                </c:pt>
                <c:pt idx="40">
                  <c:v>15.549999999999999</c:v>
                </c:pt>
                <c:pt idx="41">
                  <c:v>13.6</c:v>
                </c:pt>
                <c:pt idx="42">
                  <c:v>12.05</c:v>
                </c:pt>
                <c:pt idx="43">
                  <c:v>10.25</c:v>
                </c:pt>
                <c:pt idx="44">
                  <c:v>8.9499999999999993</c:v>
                </c:pt>
                <c:pt idx="45">
                  <c:v>9.4</c:v>
                </c:pt>
                <c:pt idx="46">
                  <c:v>10.25</c:v>
                </c:pt>
                <c:pt idx="47">
                  <c:v>11.6</c:v>
                </c:pt>
                <c:pt idx="48">
                  <c:v>13.65</c:v>
                </c:pt>
                <c:pt idx="49">
                  <c:v>12.4</c:v>
                </c:pt>
                <c:pt idx="50">
                  <c:v>9.0500000000000007</c:v>
                </c:pt>
                <c:pt idx="51">
                  <c:v>8.6999999999999993</c:v>
                </c:pt>
                <c:pt idx="52">
                  <c:v>7.8500000000000005</c:v>
                </c:pt>
                <c:pt idx="53">
                  <c:v>5.6</c:v>
                </c:pt>
                <c:pt idx="54">
                  <c:v>5.4499999999999993</c:v>
                </c:pt>
                <c:pt idx="55">
                  <c:v>7.8999999999999995</c:v>
                </c:pt>
                <c:pt idx="56">
                  <c:v>8.35</c:v>
                </c:pt>
                <c:pt idx="57">
                  <c:v>5.85</c:v>
                </c:pt>
                <c:pt idx="58">
                  <c:v>7.1999999999999993</c:v>
                </c:pt>
                <c:pt idx="59">
                  <c:v>10.55</c:v>
                </c:pt>
                <c:pt idx="60">
                  <c:v>10.850000000000001</c:v>
                </c:pt>
                <c:pt idx="61">
                  <c:v>9.4</c:v>
                </c:pt>
                <c:pt idx="62">
                  <c:v>7.4</c:v>
                </c:pt>
                <c:pt idx="63">
                  <c:v>5.9499999999999993</c:v>
                </c:pt>
                <c:pt idx="64">
                  <c:v>3.75</c:v>
                </c:pt>
                <c:pt idx="65">
                  <c:v>3.1500000000000004</c:v>
                </c:pt>
                <c:pt idx="66">
                  <c:v>3.5</c:v>
                </c:pt>
                <c:pt idx="67">
                  <c:v>5.95</c:v>
                </c:pt>
                <c:pt idx="68">
                  <c:v>9.1000000000000014</c:v>
                </c:pt>
                <c:pt idx="69">
                  <c:v>7.15</c:v>
                </c:pt>
                <c:pt idx="70">
                  <c:v>3.25</c:v>
                </c:pt>
                <c:pt idx="71">
                  <c:v>3</c:v>
                </c:pt>
                <c:pt idx="72">
                  <c:v>3</c:v>
                </c:pt>
                <c:pt idx="73">
                  <c:v>5.55</c:v>
                </c:pt>
                <c:pt idx="74">
                  <c:v>8.6</c:v>
                </c:pt>
                <c:pt idx="75">
                  <c:v>5.95</c:v>
                </c:pt>
                <c:pt idx="76">
                  <c:v>3</c:v>
                </c:pt>
                <c:pt idx="77">
                  <c:v>4.05</c:v>
                </c:pt>
                <c:pt idx="78">
                  <c:v>4.8</c:v>
                </c:pt>
                <c:pt idx="79">
                  <c:v>1.8499999999999999</c:v>
                </c:pt>
                <c:pt idx="80">
                  <c:v>0.45</c:v>
                </c:pt>
                <c:pt idx="81">
                  <c:v>-1.25</c:v>
                </c:pt>
                <c:pt idx="82">
                  <c:v>-2.0499999999999998</c:v>
                </c:pt>
                <c:pt idx="83">
                  <c:v>-5.0000000000000044E-2</c:v>
                </c:pt>
                <c:pt idx="84">
                  <c:v>0.6</c:v>
                </c:pt>
                <c:pt idx="85">
                  <c:v>-1.7</c:v>
                </c:pt>
                <c:pt idx="86">
                  <c:v>-3.5999999999999996</c:v>
                </c:pt>
                <c:pt idx="87">
                  <c:v>-4.25</c:v>
                </c:pt>
                <c:pt idx="88">
                  <c:v>-4.1500000000000004</c:v>
                </c:pt>
                <c:pt idx="89">
                  <c:v>-3.8499999999999996</c:v>
                </c:pt>
                <c:pt idx="90">
                  <c:v>-4.3</c:v>
                </c:pt>
                <c:pt idx="91">
                  <c:v>-3.8</c:v>
                </c:pt>
                <c:pt idx="92">
                  <c:v>-1.3499999999999999</c:v>
                </c:pt>
                <c:pt idx="93">
                  <c:v>2.15</c:v>
                </c:pt>
                <c:pt idx="94">
                  <c:v>4.75</c:v>
                </c:pt>
                <c:pt idx="95">
                  <c:v>4.8499999999999996</c:v>
                </c:pt>
                <c:pt idx="96">
                  <c:v>4.6500000000000004</c:v>
                </c:pt>
                <c:pt idx="97">
                  <c:v>5.6</c:v>
                </c:pt>
                <c:pt idx="98">
                  <c:v>6.5</c:v>
                </c:pt>
                <c:pt idx="99">
                  <c:v>6.5500000000000007</c:v>
                </c:pt>
                <c:pt idx="100">
                  <c:v>4.5999999999999996</c:v>
                </c:pt>
                <c:pt idx="101">
                  <c:v>2.75</c:v>
                </c:pt>
                <c:pt idx="102">
                  <c:v>2.5</c:v>
                </c:pt>
                <c:pt idx="103">
                  <c:v>3.25</c:v>
                </c:pt>
                <c:pt idx="104">
                  <c:v>3.7</c:v>
                </c:pt>
                <c:pt idx="105">
                  <c:v>0.90000000000000013</c:v>
                </c:pt>
                <c:pt idx="106">
                  <c:v>-1.2</c:v>
                </c:pt>
                <c:pt idx="107">
                  <c:v>-2.4500000000000002</c:v>
                </c:pt>
                <c:pt idx="108">
                  <c:v>-1.8499999999999999</c:v>
                </c:pt>
                <c:pt idx="109">
                  <c:v>0.35</c:v>
                </c:pt>
                <c:pt idx="110">
                  <c:v>0.6</c:v>
                </c:pt>
                <c:pt idx="111">
                  <c:v>0.19999999999999998</c:v>
                </c:pt>
                <c:pt idx="112">
                  <c:v>-0.55000000000000004</c:v>
                </c:pt>
                <c:pt idx="113">
                  <c:v>-0.85000000000000009</c:v>
                </c:pt>
                <c:pt idx="114">
                  <c:v>-0.95</c:v>
                </c:pt>
                <c:pt idx="115">
                  <c:v>-1.9</c:v>
                </c:pt>
                <c:pt idx="116">
                  <c:v>-4.4000000000000004</c:v>
                </c:pt>
                <c:pt idx="117">
                  <c:v>-3.9</c:v>
                </c:pt>
                <c:pt idx="118">
                  <c:v>-2.25</c:v>
                </c:pt>
                <c:pt idx="119">
                  <c:v>-2.1500000000000004</c:v>
                </c:pt>
                <c:pt idx="120">
                  <c:v>-3</c:v>
                </c:pt>
                <c:pt idx="121">
                  <c:v>-7.4</c:v>
                </c:pt>
                <c:pt idx="122">
                  <c:v>-10.850000000000001</c:v>
                </c:pt>
                <c:pt idx="123">
                  <c:v>-8.9499999999999993</c:v>
                </c:pt>
                <c:pt idx="124">
                  <c:v>-6.55</c:v>
                </c:pt>
                <c:pt idx="125">
                  <c:v>-5.7</c:v>
                </c:pt>
                <c:pt idx="126">
                  <c:v>-3.5500000000000003</c:v>
                </c:pt>
                <c:pt idx="127">
                  <c:v>-0.75000000000000011</c:v>
                </c:pt>
                <c:pt idx="128">
                  <c:v>1.1499999999999999</c:v>
                </c:pt>
                <c:pt idx="129">
                  <c:v>1.7000000000000002</c:v>
                </c:pt>
                <c:pt idx="130">
                  <c:v>1.55</c:v>
                </c:pt>
                <c:pt idx="131">
                  <c:v>1.35</c:v>
                </c:pt>
                <c:pt idx="132">
                  <c:v>1.35</c:v>
                </c:pt>
                <c:pt idx="133">
                  <c:v>1.3</c:v>
                </c:pt>
                <c:pt idx="134">
                  <c:v>2.0499999999999998</c:v>
                </c:pt>
                <c:pt idx="135">
                  <c:v>1.2999999999999998</c:v>
                </c:pt>
                <c:pt idx="136">
                  <c:v>-1.35</c:v>
                </c:pt>
                <c:pt idx="137">
                  <c:v>-1.2</c:v>
                </c:pt>
                <c:pt idx="138">
                  <c:v>1.25</c:v>
                </c:pt>
                <c:pt idx="139">
                  <c:v>2.4500000000000002</c:v>
                </c:pt>
                <c:pt idx="140">
                  <c:v>2.25</c:v>
                </c:pt>
                <c:pt idx="141">
                  <c:v>2.4</c:v>
                </c:pt>
                <c:pt idx="142">
                  <c:v>3.3499999999999996</c:v>
                </c:pt>
                <c:pt idx="143">
                  <c:v>5</c:v>
                </c:pt>
                <c:pt idx="144">
                  <c:v>3.8499999999999996</c:v>
                </c:pt>
                <c:pt idx="145">
                  <c:v>2.0499999999999998</c:v>
                </c:pt>
                <c:pt idx="146">
                  <c:v>2.0499999999999998</c:v>
                </c:pt>
                <c:pt idx="147">
                  <c:v>2.2999999999999998</c:v>
                </c:pt>
                <c:pt idx="148">
                  <c:v>3.9</c:v>
                </c:pt>
                <c:pt idx="149">
                  <c:v>5.1999999999999993</c:v>
                </c:pt>
                <c:pt idx="150">
                  <c:v>4.25</c:v>
                </c:pt>
                <c:pt idx="151">
                  <c:v>2.75</c:v>
                </c:pt>
                <c:pt idx="152">
                  <c:v>2.1</c:v>
                </c:pt>
                <c:pt idx="153">
                  <c:v>1.1499999999999999</c:v>
                </c:pt>
                <c:pt idx="154">
                  <c:v>-0.79999999999999993</c:v>
                </c:pt>
                <c:pt idx="155">
                  <c:v>-2.8499999999999996</c:v>
                </c:pt>
                <c:pt idx="156">
                  <c:v>-0.7</c:v>
                </c:pt>
                <c:pt idx="157">
                  <c:v>3.05</c:v>
                </c:pt>
                <c:pt idx="158">
                  <c:v>3</c:v>
                </c:pt>
                <c:pt idx="159">
                  <c:v>0.6</c:v>
                </c:pt>
                <c:pt idx="160">
                  <c:v>-0.3</c:v>
                </c:pt>
                <c:pt idx="161">
                  <c:v>0.25</c:v>
                </c:pt>
                <c:pt idx="162">
                  <c:v>1.05</c:v>
                </c:pt>
                <c:pt idx="163">
                  <c:v>2.2999999999999998</c:v>
                </c:pt>
                <c:pt idx="164">
                  <c:v>4.05</c:v>
                </c:pt>
                <c:pt idx="165">
                  <c:v>5.15</c:v>
                </c:pt>
                <c:pt idx="166">
                  <c:v>5.0999999999999996</c:v>
                </c:pt>
                <c:pt idx="167">
                  <c:v>5.8</c:v>
                </c:pt>
                <c:pt idx="168">
                  <c:v>6.4</c:v>
                </c:pt>
                <c:pt idx="169">
                  <c:v>5.55</c:v>
                </c:pt>
                <c:pt idx="170">
                  <c:v>4.5</c:v>
                </c:pt>
                <c:pt idx="171">
                  <c:v>3.75</c:v>
                </c:pt>
                <c:pt idx="172">
                  <c:v>4.4000000000000004</c:v>
                </c:pt>
                <c:pt idx="173">
                  <c:v>3.7</c:v>
                </c:pt>
                <c:pt idx="174">
                  <c:v>3.05</c:v>
                </c:pt>
                <c:pt idx="175">
                  <c:v>2.2000000000000002</c:v>
                </c:pt>
                <c:pt idx="176">
                  <c:v>1</c:v>
                </c:pt>
                <c:pt idx="177">
                  <c:v>1.75</c:v>
                </c:pt>
                <c:pt idx="178">
                  <c:v>1.75</c:v>
                </c:pt>
                <c:pt idx="179">
                  <c:v>4.25</c:v>
                </c:pt>
                <c:pt idx="180">
                  <c:v>5.4</c:v>
                </c:pt>
                <c:pt idx="181">
                  <c:v>5.3</c:v>
                </c:pt>
                <c:pt idx="182">
                  <c:v>5.0999999999999996</c:v>
                </c:pt>
                <c:pt idx="183">
                  <c:v>5.3000000000000007</c:v>
                </c:pt>
                <c:pt idx="184">
                  <c:v>7.1</c:v>
                </c:pt>
                <c:pt idx="185">
                  <c:v>6.65</c:v>
                </c:pt>
                <c:pt idx="186">
                  <c:v>8.6999999999999993</c:v>
                </c:pt>
                <c:pt idx="187">
                  <c:v>11.05</c:v>
                </c:pt>
                <c:pt idx="188">
                  <c:v>7.9499999999999993</c:v>
                </c:pt>
                <c:pt idx="189">
                  <c:v>5.45</c:v>
                </c:pt>
                <c:pt idx="190">
                  <c:v>4.5999999999999996</c:v>
                </c:pt>
                <c:pt idx="191">
                  <c:v>6.55</c:v>
                </c:pt>
                <c:pt idx="192">
                  <c:v>7.1999999999999993</c:v>
                </c:pt>
                <c:pt idx="193">
                  <c:v>5.6</c:v>
                </c:pt>
                <c:pt idx="194">
                  <c:v>4.75</c:v>
                </c:pt>
                <c:pt idx="195">
                  <c:v>4.5999999999999996</c:v>
                </c:pt>
                <c:pt idx="196">
                  <c:v>5.4499999999999993</c:v>
                </c:pt>
                <c:pt idx="197">
                  <c:v>3.8499999999999996</c:v>
                </c:pt>
                <c:pt idx="198">
                  <c:v>3.3</c:v>
                </c:pt>
                <c:pt idx="199">
                  <c:v>3.5</c:v>
                </c:pt>
                <c:pt idx="200">
                  <c:v>3.5999999999999996</c:v>
                </c:pt>
                <c:pt idx="201">
                  <c:v>4.55</c:v>
                </c:pt>
                <c:pt idx="202">
                  <c:v>7.0500000000000007</c:v>
                </c:pt>
                <c:pt idx="203">
                  <c:v>8.8500000000000014</c:v>
                </c:pt>
                <c:pt idx="204">
                  <c:v>7.3000000000000007</c:v>
                </c:pt>
                <c:pt idx="205">
                  <c:v>6.85</c:v>
                </c:pt>
                <c:pt idx="206">
                  <c:v>7.65</c:v>
                </c:pt>
                <c:pt idx="207">
                  <c:v>6.7</c:v>
                </c:pt>
                <c:pt idx="208">
                  <c:v>7</c:v>
                </c:pt>
                <c:pt idx="209">
                  <c:v>7.25</c:v>
                </c:pt>
                <c:pt idx="210">
                  <c:v>6.65</c:v>
                </c:pt>
                <c:pt idx="211">
                  <c:v>7.4</c:v>
                </c:pt>
                <c:pt idx="212">
                  <c:v>9.15</c:v>
                </c:pt>
                <c:pt idx="213">
                  <c:v>10.9</c:v>
                </c:pt>
                <c:pt idx="214">
                  <c:v>12.2</c:v>
                </c:pt>
                <c:pt idx="215">
                  <c:v>11.75</c:v>
                </c:pt>
                <c:pt idx="216">
                  <c:v>11.1</c:v>
                </c:pt>
                <c:pt idx="217">
                  <c:v>8.8000000000000007</c:v>
                </c:pt>
                <c:pt idx="218">
                  <c:v>10</c:v>
                </c:pt>
                <c:pt idx="219">
                  <c:v>12.1</c:v>
                </c:pt>
                <c:pt idx="220">
                  <c:v>11.899999999999999</c:v>
                </c:pt>
                <c:pt idx="221">
                  <c:v>13.85</c:v>
                </c:pt>
                <c:pt idx="222">
                  <c:v>12.25</c:v>
                </c:pt>
                <c:pt idx="223">
                  <c:v>10.8</c:v>
                </c:pt>
                <c:pt idx="224">
                  <c:v>10.6</c:v>
                </c:pt>
                <c:pt idx="225">
                  <c:v>10.1</c:v>
                </c:pt>
                <c:pt idx="226">
                  <c:v>9.6499999999999986</c:v>
                </c:pt>
                <c:pt idx="227">
                  <c:v>9.1499999999999986</c:v>
                </c:pt>
                <c:pt idx="228">
                  <c:v>9.8000000000000007</c:v>
                </c:pt>
                <c:pt idx="229">
                  <c:v>12</c:v>
                </c:pt>
                <c:pt idx="230">
                  <c:v>14.45</c:v>
                </c:pt>
                <c:pt idx="231">
                  <c:v>15.950000000000001</c:v>
                </c:pt>
                <c:pt idx="232">
                  <c:v>16.5</c:v>
                </c:pt>
                <c:pt idx="233">
                  <c:v>17.149999999999999</c:v>
                </c:pt>
                <c:pt idx="234">
                  <c:v>16.299999999999997</c:v>
                </c:pt>
                <c:pt idx="235">
                  <c:v>14.5</c:v>
                </c:pt>
                <c:pt idx="236">
                  <c:v>13.850000000000001</c:v>
                </c:pt>
                <c:pt idx="237">
                  <c:v>13.25</c:v>
                </c:pt>
                <c:pt idx="238">
                  <c:v>11.85</c:v>
                </c:pt>
                <c:pt idx="239">
                  <c:v>12.75</c:v>
                </c:pt>
                <c:pt idx="240">
                  <c:v>14.15</c:v>
                </c:pt>
                <c:pt idx="241">
                  <c:v>13</c:v>
                </c:pt>
                <c:pt idx="242">
                  <c:v>13.3</c:v>
                </c:pt>
              </c:numCache>
            </c:numRef>
          </c:val>
          <c:smooth val="0"/>
          <c:extLst>
            <c:ext xmlns:c16="http://schemas.microsoft.com/office/drawing/2014/chart" uri="{C3380CC4-5D6E-409C-BE32-E72D297353CC}">
              <c16:uniqueId val="{00000000-422A-45ED-912B-927372AB52BA}"/>
            </c:ext>
          </c:extLst>
        </c:ser>
        <c:ser>
          <c:idx val="1"/>
          <c:order val="1"/>
          <c:tx>
            <c:v>LTE50</c:v>
          </c:tx>
          <c:val>
            <c:numRef>
              <c:f>Charts!$AB$7:$AB$248</c:f>
              <c:numCache>
                <c:formatCode>0.00</c:formatCode>
                <c:ptCount val="242"/>
                <c:pt idx="56">
                  <c:v>-15.762666666666668</c:v>
                </c:pt>
                <c:pt idx="70">
                  <c:v>-20.520922222222222</c:v>
                </c:pt>
                <c:pt idx="84">
                  <c:v>-22.506366666666668</c:v>
                </c:pt>
                <c:pt idx="98">
                  <c:v>-22.772466666666666</c:v>
                </c:pt>
                <c:pt idx="112">
                  <c:v>-22.988411111111112</c:v>
                </c:pt>
                <c:pt idx="126">
                  <c:v>-24.20911111111111</c:v>
                </c:pt>
                <c:pt idx="140">
                  <c:v>-23.376899999999999</c:v>
                </c:pt>
                <c:pt idx="154">
                  <c:v>-22.844055555555556</c:v>
                </c:pt>
                <c:pt idx="168">
                  <c:v>-21.922633333333334</c:v>
                </c:pt>
                <c:pt idx="181">
                  <c:v>-18.000044444444448</c:v>
                </c:pt>
                <c:pt idx="195">
                  <c:v>-14.987911111111112</c:v>
                </c:pt>
                <c:pt idx="209">
                  <c:v>-11.161847222222224</c:v>
                </c:pt>
              </c:numCache>
            </c:numRef>
          </c:val>
          <c:smooth val="0"/>
          <c:extLst>
            <c:ext xmlns:c16="http://schemas.microsoft.com/office/drawing/2014/chart" uri="{C3380CC4-5D6E-409C-BE32-E72D297353CC}">
              <c16:uniqueId val="{00000001-422A-45ED-912B-927372AB52BA}"/>
            </c:ext>
          </c:extLst>
        </c:ser>
        <c:dLbls>
          <c:showLegendKey val="0"/>
          <c:showVal val="0"/>
          <c:showCatName val="0"/>
          <c:showSerName val="0"/>
          <c:showPercent val="0"/>
          <c:showBubbleSize val="0"/>
        </c:dLbls>
        <c:smooth val="0"/>
        <c:axId val="186268672"/>
        <c:axId val="186286848"/>
      </c:lineChart>
      <c:dateAx>
        <c:axId val="186268672"/>
        <c:scaling>
          <c:orientation val="minMax"/>
        </c:scaling>
        <c:delete val="0"/>
        <c:axPos val="b"/>
        <c:numFmt formatCode="d\-mmm" sourceLinked="1"/>
        <c:majorTickMark val="out"/>
        <c:minorTickMark val="none"/>
        <c:tickLblPos val="nextTo"/>
        <c:crossAx val="186286848"/>
        <c:crossesAt val="-30"/>
        <c:auto val="1"/>
        <c:lblOffset val="100"/>
        <c:baseTimeUnit val="days"/>
      </c:dateAx>
      <c:valAx>
        <c:axId val="186286848"/>
        <c:scaling>
          <c:orientation val="minMax"/>
        </c:scaling>
        <c:delete val="0"/>
        <c:axPos val="l"/>
        <c:majorGridlines/>
        <c:numFmt formatCode="0.0" sourceLinked="1"/>
        <c:majorTickMark val="out"/>
        <c:minorTickMark val="none"/>
        <c:tickLblPos val="nextTo"/>
        <c:crossAx val="1862686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2016</a:t>
            </a:r>
            <a:r>
              <a:rPr lang="en-US" sz="1400" baseline="0"/>
              <a:t> - 17</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Charts!$AC$7:$AC$248</c:f>
              <c:numCache>
                <c:formatCode>0.0</c:formatCode>
                <c:ptCount val="242"/>
                <c:pt idx="0">
                  <c:v>19.350000000000001</c:v>
                </c:pt>
                <c:pt idx="1">
                  <c:v>16.7</c:v>
                </c:pt>
                <c:pt idx="2">
                  <c:v>14.75</c:v>
                </c:pt>
                <c:pt idx="3">
                  <c:v>14.7</c:v>
                </c:pt>
                <c:pt idx="4">
                  <c:v>14.5</c:v>
                </c:pt>
                <c:pt idx="5">
                  <c:v>14.2</c:v>
                </c:pt>
                <c:pt idx="6">
                  <c:v>15.350000000000001</c:v>
                </c:pt>
                <c:pt idx="7">
                  <c:v>15.5</c:v>
                </c:pt>
                <c:pt idx="8">
                  <c:v>14.649999999999999</c:v>
                </c:pt>
                <c:pt idx="9">
                  <c:v>17.75</c:v>
                </c:pt>
                <c:pt idx="10">
                  <c:v>18.95</c:v>
                </c:pt>
                <c:pt idx="11">
                  <c:v>15.55</c:v>
                </c:pt>
                <c:pt idx="12">
                  <c:v>14.149999999999999</c:v>
                </c:pt>
                <c:pt idx="13">
                  <c:v>14.6</c:v>
                </c:pt>
                <c:pt idx="14">
                  <c:v>15.7</c:v>
                </c:pt>
                <c:pt idx="15">
                  <c:v>16.5</c:v>
                </c:pt>
                <c:pt idx="16">
                  <c:v>16.950000000000003</c:v>
                </c:pt>
                <c:pt idx="17">
                  <c:v>17.950000000000003</c:v>
                </c:pt>
                <c:pt idx="18">
                  <c:v>16.649999999999999</c:v>
                </c:pt>
                <c:pt idx="19">
                  <c:v>13.1</c:v>
                </c:pt>
                <c:pt idx="20">
                  <c:v>13.75</c:v>
                </c:pt>
                <c:pt idx="21">
                  <c:v>15.85</c:v>
                </c:pt>
                <c:pt idx="22">
                  <c:v>14.649999999999999</c:v>
                </c:pt>
                <c:pt idx="23">
                  <c:v>14.399999999999999</c:v>
                </c:pt>
                <c:pt idx="24">
                  <c:v>15.75</c:v>
                </c:pt>
                <c:pt idx="25">
                  <c:v>16.5</c:v>
                </c:pt>
                <c:pt idx="26">
                  <c:v>16.95</c:v>
                </c:pt>
                <c:pt idx="27">
                  <c:v>14.75</c:v>
                </c:pt>
                <c:pt idx="28">
                  <c:v>12.4</c:v>
                </c:pt>
                <c:pt idx="29">
                  <c:v>13.8</c:v>
                </c:pt>
                <c:pt idx="30">
                  <c:v>14.45</c:v>
                </c:pt>
                <c:pt idx="31">
                  <c:v>11.5</c:v>
                </c:pt>
                <c:pt idx="32">
                  <c:v>9.9499999999999993</c:v>
                </c:pt>
                <c:pt idx="33">
                  <c:v>10.399999999999999</c:v>
                </c:pt>
                <c:pt idx="34">
                  <c:v>11.05</c:v>
                </c:pt>
                <c:pt idx="35">
                  <c:v>11.7</c:v>
                </c:pt>
                <c:pt idx="36">
                  <c:v>13.100000000000001</c:v>
                </c:pt>
                <c:pt idx="37">
                  <c:v>12.65</c:v>
                </c:pt>
                <c:pt idx="38">
                  <c:v>11.45</c:v>
                </c:pt>
                <c:pt idx="39">
                  <c:v>9.65</c:v>
                </c:pt>
                <c:pt idx="40">
                  <c:v>6.35</c:v>
                </c:pt>
                <c:pt idx="41">
                  <c:v>5.05</c:v>
                </c:pt>
                <c:pt idx="42">
                  <c:v>6.6999999999999993</c:v>
                </c:pt>
                <c:pt idx="43">
                  <c:v>9.85</c:v>
                </c:pt>
                <c:pt idx="44">
                  <c:v>11.35</c:v>
                </c:pt>
                <c:pt idx="45">
                  <c:v>11.8</c:v>
                </c:pt>
                <c:pt idx="46">
                  <c:v>10.75</c:v>
                </c:pt>
                <c:pt idx="47">
                  <c:v>9.1</c:v>
                </c:pt>
                <c:pt idx="48">
                  <c:v>8.1</c:v>
                </c:pt>
                <c:pt idx="49">
                  <c:v>9.35</c:v>
                </c:pt>
                <c:pt idx="50">
                  <c:v>9.4499999999999993</c:v>
                </c:pt>
                <c:pt idx="51">
                  <c:v>8.15</c:v>
                </c:pt>
                <c:pt idx="52">
                  <c:v>8.9499999999999993</c:v>
                </c:pt>
                <c:pt idx="53">
                  <c:v>9.1000000000000014</c:v>
                </c:pt>
                <c:pt idx="54">
                  <c:v>10</c:v>
                </c:pt>
                <c:pt idx="55">
                  <c:v>9.1999999999999993</c:v>
                </c:pt>
                <c:pt idx="56">
                  <c:v>8.75</c:v>
                </c:pt>
                <c:pt idx="57">
                  <c:v>9.85</c:v>
                </c:pt>
                <c:pt idx="58">
                  <c:v>7.65</c:v>
                </c:pt>
                <c:pt idx="59">
                  <c:v>6.6999999999999993</c:v>
                </c:pt>
                <c:pt idx="60">
                  <c:v>8.6</c:v>
                </c:pt>
                <c:pt idx="61">
                  <c:v>10.35</c:v>
                </c:pt>
                <c:pt idx="62">
                  <c:v>11.25</c:v>
                </c:pt>
                <c:pt idx="63">
                  <c:v>11.95</c:v>
                </c:pt>
                <c:pt idx="64">
                  <c:v>10.15</c:v>
                </c:pt>
                <c:pt idx="65">
                  <c:v>10.1</c:v>
                </c:pt>
                <c:pt idx="66">
                  <c:v>11.45</c:v>
                </c:pt>
                <c:pt idx="67">
                  <c:v>11.35</c:v>
                </c:pt>
                <c:pt idx="68">
                  <c:v>11.75</c:v>
                </c:pt>
                <c:pt idx="69">
                  <c:v>10.4</c:v>
                </c:pt>
                <c:pt idx="70">
                  <c:v>8.75</c:v>
                </c:pt>
                <c:pt idx="71">
                  <c:v>7.5</c:v>
                </c:pt>
                <c:pt idx="72">
                  <c:v>9.15</c:v>
                </c:pt>
                <c:pt idx="73">
                  <c:v>8.65</c:v>
                </c:pt>
                <c:pt idx="74">
                  <c:v>7.15</c:v>
                </c:pt>
                <c:pt idx="75">
                  <c:v>6.2</c:v>
                </c:pt>
                <c:pt idx="76">
                  <c:v>3.9499999999999997</c:v>
                </c:pt>
                <c:pt idx="77">
                  <c:v>2.75</c:v>
                </c:pt>
                <c:pt idx="78">
                  <c:v>3.1</c:v>
                </c:pt>
                <c:pt idx="79">
                  <c:v>4.9000000000000004</c:v>
                </c:pt>
                <c:pt idx="80">
                  <c:v>6.1999999999999993</c:v>
                </c:pt>
                <c:pt idx="81">
                  <c:v>7.5</c:v>
                </c:pt>
                <c:pt idx="82">
                  <c:v>7.5</c:v>
                </c:pt>
                <c:pt idx="83">
                  <c:v>7.05</c:v>
                </c:pt>
                <c:pt idx="84">
                  <c:v>6.6</c:v>
                </c:pt>
                <c:pt idx="85">
                  <c:v>7.3000000000000007</c:v>
                </c:pt>
                <c:pt idx="86">
                  <c:v>8.1999999999999993</c:v>
                </c:pt>
                <c:pt idx="87">
                  <c:v>6.75</c:v>
                </c:pt>
                <c:pt idx="88">
                  <c:v>5.05</c:v>
                </c:pt>
                <c:pt idx="89">
                  <c:v>3.0999999999999996</c:v>
                </c:pt>
                <c:pt idx="90">
                  <c:v>3.5</c:v>
                </c:pt>
                <c:pt idx="91">
                  <c:v>3.7</c:v>
                </c:pt>
                <c:pt idx="92">
                  <c:v>1.3</c:v>
                </c:pt>
                <c:pt idx="93">
                  <c:v>2.3499999999999996</c:v>
                </c:pt>
                <c:pt idx="94">
                  <c:v>1.7499999999999998</c:v>
                </c:pt>
                <c:pt idx="95">
                  <c:v>-2.6999999999999997</c:v>
                </c:pt>
                <c:pt idx="96">
                  <c:v>-4.05</c:v>
                </c:pt>
                <c:pt idx="97">
                  <c:v>-5.3</c:v>
                </c:pt>
                <c:pt idx="98">
                  <c:v>-7.5</c:v>
                </c:pt>
                <c:pt idx="99">
                  <c:v>-7.4</c:v>
                </c:pt>
                <c:pt idx="100">
                  <c:v>-6.15</c:v>
                </c:pt>
                <c:pt idx="101">
                  <c:v>-4.05</c:v>
                </c:pt>
                <c:pt idx="102">
                  <c:v>-5.05</c:v>
                </c:pt>
                <c:pt idx="103">
                  <c:v>-8.8000000000000007</c:v>
                </c:pt>
                <c:pt idx="104">
                  <c:v>-10.55</c:v>
                </c:pt>
                <c:pt idx="105">
                  <c:v>-10</c:v>
                </c:pt>
                <c:pt idx="106">
                  <c:v>-10.600000000000001</c:v>
                </c:pt>
                <c:pt idx="107">
                  <c:v>-12.05</c:v>
                </c:pt>
                <c:pt idx="108">
                  <c:v>-9.8000000000000007</c:v>
                </c:pt>
                <c:pt idx="109">
                  <c:v>-5.85</c:v>
                </c:pt>
                <c:pt idx="110">
                  <c:v>-0.95</c:v>
                </c:pt>
                <c:pt idx="111">
                  <c:v>0.64999999999999991</c:v>
                </c:pt>
                <c:pt idx="112">
                  <c:v>-0.4</c:v>
                </c:pt>
                <c:pt idx="113">
                  <c:v>-0.85</c:v>
                </c:pt>
                <c:pt idx="114">
                  <c:v>-1.45</c:v>
                </c:pt>
                <c:pt idx="115">
                  <c:v>-3.35</c:v>
                </c:pt>
                <c:pt idx="116">
                  <c:v>-6.05</c:v>
                </c:pt>
                <c:pt idx="117">
                  <c:v>-3.4</c:v>
                </c:pt>
                <c:pt idx="118">
                  <c:v>-1.1499999999999999</c:v>
                </c:pt>
                <c:pt idx="119">
                  <c:v>-0.60000000000000009</c:v>
                </c:pt>
                <c:pt idx="120">
                  <c:v>-1.1499999999999999</c:v>
                </c:pt>
                <c:pt idx="121">
                  <c:v>-5.2</c:v>
                </c:pt>
                <c:pt idx="122">
                  <c:v>-5.0999999999999996</c:v>
                </c:pt>
                <c:pt idx="123">
                  <c:v>-5.0999999999999996</c:v>
                </c:pt>
                <c:pt idx="124">
                  <c:v>-9.65</c:v>
                </c:pt>
                <c:pt idx="125">
                  <c:v>-11.55</c:v>
                </c:pt>
                <c:pt idx="126">
                  <c:v>-10.8</c:v>
                </c:pt>
                <c:pt idx="127">
                  <c:v>-9.4499999999999993</c:v>
                </c:pt>
                <c:pt idx="128">
                  <c:v>-10.3</c:v>
                </c:pt>
                <c:pt idx="129">
                  <c:v>-10.45</c:v>
                </c:pt>
                <c:pt idx="130">
                  <c:v>-6.15</c:v>
                </c:pt>
                <c:pt idx="131">
                  <c:v>-5.4</c:v>
                </c:pt>
                <c:pt idx="132">
                  <c:v>-9.5</c:v>
                </c:pt>
                <c:pt idx="133">
                  <c:v>-12.75</c:v>
                </c:pt>
                <c:pt idx="134">
                  <c:v>-14.15</c:v>
                </c:pt>
                <c:pt idx="135">
                  <c:v>-13.15</c:v>
                </c:pt>
                <c:pt idx="136">
                  <c:v>-8.5</c:v>
                </c:pt>
                <c:pt idx="137">
                  <c:v>-5.0999999999999996</c:v>
                </c:pt>
                <c:pt idx="138">
                  <c:v>-4.05</c:v>
                </c:pt>
                <c:pt idx="139">
                  <c:v>-1.2</c:v>
                </c:pt>
                <c:pt idx="140">
                  <c:v>1.6500000000000001</c:v>
                </c:pt>
                <c:pt idx="141">
                  <c:v>2.2000000000000002</c:v>
                </c:pt>
                <c:pt idx="142">
                  <c:v>1.75</c:v>
                </c:pt>
                <c:pt idx="143">
                  <c:v>1.8</c:v>
                </c:pt>
                <c:pt idx="144">
                  <c:v>1.9</c:v>
                </c:pt>
                <c:pt idx="145">
                  <c:v>1.55</c:v>
                </c:pt>
                <c:pt idx="146">
                  <c:v>1.1000000000000001</c:v>
                </c:pt>
                <c:pt idx="147">
                  <c:v>1.6500000000000001</c:v>
                </c:pt>
                <c:pt idx="148">
                  <c:v>1.35</c:v>
                </c:pt>
                <c:pt idx="149">
                  <c:v>1.1499999999999999</c:v>
                </c:pt>
                <c:pt idx="150">
                  <c:v>1.4500000000000002</c:v>
                </c:pt>
                <c:pt idx="151">
                  <c:v>0.45000000000000007</c:v>
                </c:pt>
                <c:pt idx="152">
                  <c:v>-1.4000000000000001</c:v>
                </c:pt>
                <c:pt idx="153">
                  <c:v>-4.0999999999999996</c:v>
                </c:pt>
                <c:pt idx="154">
                  <c:v>-7.25</c:v>
                </c:pt>
                <c:pt idx="155">
                  <c:v>-8.9</c:v>
                </c:pt>
                <c:pt idx="156">
                  <c:v>-6.85</c:v>
                </c:pt>
                <c:pt idx="157">
                  <c:v>-4.6500000000000004</c:v>
                </c:pt>
                <c:pt idx="158">
                  <c:v>-5.8</c:v>
                </c:pt>
                <c:pt idx="159">
                  <c:v>-8.3000000000000007</c:v>
                </c:pt>
                <c:pt idx="160">
                  <c:v>-9.8000000000000007</c:v>
                </c:pt>
                <c:pt idx="161">
                  <c:v>-6.85</c:v>
                </c:pt>
                <c:pt idx="162">
                  <c:v>-0.5</c:v>
                </c:pt>
                <c:pt idx="163">
                  <c:v>0.85000000000000009</c:v>
                </c:pt>
                <c:pt idx="164">
                  <c:v>-0.25</c:v>
                </c:pt>
                <c:pt idx="165">
                  <c:v>-1.05</c:v>
                </c:pt>
                <c:pt idx="166">
                  <c:v>-2.65</c:v>
                </c:pt>
                <c:pt idx="167">
                  <c:v>0.40000000000000013</c:v>
                </c:pt>
                <c:pt idx="168">
                  <c:v>4.5</c:v>
                </c:pt>
                <c:pt idx="169">
                  <c:v>4.0500000000000007</c:v>
                </c:pt>
                <c:pt idx="170">
                  <c:v>1.35</c:v>
                </c:pt>
                <c:pt idx="171">
                  <c:v>1.8</c:v>
                </c:pt>
                <c:pt idx="172">
                  <c:v>2.85</c:v>
                </c:pt>
                <c:pt idx="173">
                  <c:v>3.2</c:v>
                </c:pt>
                <c:pt idx="174">
                  <c:v>2.95</c:v>
                </c:pt>
                <c:pt idx="175">
                  <c:v>0.45000000000000007</c:v>
                </c:pt>
                <c:pt idx="176">
                  <c:v>-0.7</c:v>
                </c:pt>
                <c:pt idx="177">
                  <c:v>-1.0499999999999998</c:v>
                </c:pt>
                <c:pt idx="178">
                  <c:v>-0.64999999999999991</c:v>
                </c:pt>
                <c:pt idx="179">
                  <c:v>-2.4500000000000002</c:v>
                </c:pt>
                <c:pt idx="180">
                  <c:v>-4.5999999999999996</c:v>
                </c:pt>
                <c:pt idx="182">
                  <c:v>-0.75</c:v>
                </c:pt>
                <c:pt idx="183">
                  <c:v>2.9000000000000004</c:v>
                </c:pt>
                <c:pt idx="184">
                  <c:v>4.1500000000000004</c:v>
                </c:pt>
                <c:pt idx="185">
                  <c:v>3.75</c:v>
                </c:pt>
                <c:pt idx="186">
                  <c:v>0.34999999999999987</c:v>
                </c:pt>
                <c:pt idx="187">
                  <c:v>-0.85000000000000009</c:v>
                </c:pt>
                <c:pt idx="188">
                  <c:v>-0.55000000000000004</c:v>
                </c:pt>
                <c:pt idx="189">
                  <c:v>0.44999999999999996</c:v>
                </c:pt>
                <c:pt idx="190">
                  <c:v>1.2</c:v>
                </c:pt>
                <c:pt idx="191">
                  <c:v>2.0499999999999998</c:v>
                </c:pt>
                <c:pt idx="192">
                  <c:v>3.7</c:v>
                </c:pt>
                <c:pt idx="193">
                  <c:v>5.0999999999999996</c:v>
                </c:pt>
                <c:pt idx="194">
                  <c:v>6.95</c:v>
                </c:pt>
                <c:pt idx="195">
                  <c:v>7.15</c:v>
                </c:pt>
                <c:pt idx="196">
                  <c:v>7</c:v>
                </c:pt>
                <c:pt idx="197">
                  <c:v>6.65</c:v>
                </c:pt>
                <c:pt idx="198">
                  <c:v>3.5</c:v>
                </c:pt>
                <c:pt idx="199">
                  <c:v>4.05</c:v>
                </c:pt>
                <c:pt idx="200">
                  <c:v>5.2</c:v>
                </c:pt>
                <c:pt idx="201">
                  <c:v>2.4000000000000004</c:v>
                </c:pt>
                <c:pt idx="202">
                  <c:v>2.8499999999999996</c:v>
                </c:pt>
                <c:pt idx="203">
                  <c:v>5.75</c:v>
                </c:pt>
                <c:pt idx="204">
                  <c:v>7.0500000000000007</c:v>
                </c:pt>
                <c:pt idx="205">
                  <c:v>6.5500000000000007</c:v>
                </c:pt>
                <c:pt idx="206">
                  <c:v>6.5500000000000007</c:v>
                </c:pt>
                <c:pt idx="207">
                  <c:v>4.45</c:v>
                </c:pt>
                <c:pt idx="208">
                  <c:v>5.0999999999999996</c:v>
                </c:pt>
                <c:pt idx="209">
                  <c:v>7.95</c:v>
                </c:pt>
                <c:pt idx="210">
                  <c:v>7.75</c:v>
                </c:pt>
                <c:pt idx="211">
                  <c:v>7.15</c:v>
                </c:pt>
                <c:pt idx="212">
                  <c:v>7.0500000000000007</c:v>
                </c:pt>
                <c:pt idx="213">
                  <c:v>9.5500000000000007</c:v>
                </c:pt>
                <c:pt idx="214">
                  <c:v>8.75</c:v>
                </c:pt>
                <c:pt idx="215">
                  <c:v>5</c:v>
                </c:pt>
                <c:pt idx="216">
                  <c:v>4.3000000000000007</c:v>
                </c:pt>
                <c:pt idx="217">
                  <c:v>6.9</c:v>
                </c:pt>
                <c:pt idx="218">
                  <c:v>7.85</c:v>
                </c:pt>
                <c:pt idx="219">
                  <c:v>7.5500000000000007</c:v>
                </c:pt>
                <c:pt idx="220">
                  <c:v>8.8500000000000014</c:v>
                </c:pt>
                <c:pt idx="221">
                  <c:v>8.4</c:v>
                </c:pt>
                <c:pt idx="222">
                  <c:v>5.9</c:v>
                </c:pt>
                <c:pt idx="223">
                  <c:v>4.6500000000000004</c:v>
                </c:pt>
                <c:pt idx="224">
                  <c:v>5.0500000000000007</c:v>
                </c:pt>
                <c:pt idx="225">
                  <c:v>6.35</c:v>
                </c:pt>
                <c:pt idx="226">
                  <c:v>7.4</c:v>
                </c:pt>
                <c:pt idx="227">
                  <c:v>7.15</c:v>
                </c:pt>
                <c:pt idx="228">
                  <c:v>6.2</c:v>
                </c:pt>
                <c:pt idx="229">
                  <c:v>7.8</c:v>
                </c:pt>
                <c:pt idx="230">
                  <c:v>10.649999999999999</c:v>
                </c:pt>
                <c:pt idx="231">
                  <c:v>9.1999999999999993</c:v>
                </c:pt>
                <c:pt idx="232">
                  <c:v>9.15</c:v>
                </c:pt>
                <c:pt idx="233">
                  <c:v>10.55</c:v>
                </c:pt>
                <c:pt idx="234">
                  <c:v>9.9499999999999993</c:v>
                </c:pt>
                <c:pt idx="235">
                  <c:v>8.8500000000000014</c:v>
                </c:pt>
                <c:pt idx="236">
                  <c:v>9.4499999999999993</c:v>
                </c:pt>
                <c:pt idx="237">
                  <c:v>9.8000000000000007</c:v>
                </c:pt>
                <c:pt idx="238">
                  <c:v>10.55</c:v>
                </c:pt>
                <c:pt idx="239">
                  <c:v>10.85</c:v>
                </c:pt>
                <c:pt idx="240">
                  <c:v>10.3</c:v>
                </c:pt>
                <c:pt idx="241">
                  <c:v>9.0500000000000007</c:v>
                </c:pt>
              </c:numCache>
            </c:numRef>
          </c:val>
          <c:smooth val="0"/>
          <c:extLst>
            <c:ext xmlns:c16="http://schemas.microsoft.com/office/drawing/2014/chart" uri="{C3380CC4-5D6E-409C-BE32-E72D297353CC}">
              <c16:uniqueId val="{00000000-0021-4150-A6C1-09F233D42D9C}"/>
            </c:ext>
          </c:extLst>
        </c:ser>
        <c:ser>
          <c:idx val="1"/>
          <c:order val="1"/>
          <c:tx>
            <c:v>LTE50</c:v>
          </c:tx>
          <c:val>
            <c:numRef>
              <c:f>Charts!$AE$7:$AE$249</c:f>
              <c:numCache>
                <c:formatCode>0.00</c:formatCode>
                <c:ptCount val="243"/>
                <c:pt idx="68">
                  <c:v>-17.25415555555556</c:v>
                </c:pt>
                <c:pt idx="82">
                  <c:v>-20.983666666666668</c:v>
                </c:pt>
                <c:pt idx="96">
                  <c:v>-23.488000000000003</c:v>
                </c:pt>
                <c:pt idx="110">
                  <c:v>-24.422888888888885</c:v>
                </c:pt>
                <c:pt idx="124">
                  <c:v>-24.693666666666662</c:v>
                </c:pt>
                <c:pt idx="138">
                  <c:v>-26.049244444444447</c:v>
                </c:pt>
                <c:pt idx="152">
                  <c:v>-23.580666666666662</c:v>
                </c:pt>
                <c:pt idx="166">
                  <c:v>-24.077566666666669</c:v>
                </c:pt>
                <c:pt idx="180">
                  <c:v>-22.866244444444444</c:v>
                </c:pt>
                <c:pt idx="195">
                  <c:v>-20.5044</c:v>
                </c:pt>
              </c:numCache>
            </c:numRef>
          </c:val>
          <c:smooth val="0"/>
          <c:extLst>
            <c:ext xmlns:c16="http://schemas.microsoft.com/office/drawing/2014/chart" uri="{C3380CC4-5D6E-409C-BE32-E72D297353CC}">
              <c16:uniqueId val="{00000001-0021-4150-A6C1-09F233D42D9C}"/>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2017</a:t>
            </a:r>
            <a:r>
              <a:rPr lang="en-US" sz="1400" baseline="0"/>
              <a:t> - 18</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Charts!$AF$7:$AF$248</c:f>
              <c:numCache>
                <c:formatCode>0.0</c:formatCode>
                <c:ptCount val="242"/>
                <c:pt idx="0">
                  <c:v>20.85</c:v>
                </c:pt>
                <c:pt idx="1">
                  <c:v>21.7</c:v>
                </c:pt>
                <c:pt idx="2">
                  <c:v>22.65</c:v>
                </c:pt>
                <c:pt idx="3">
                  <c:v>23.35</c:v>
                </c:pt>
                <c:pt idx="4">
                  <c:v>21.6</c:v>
                </c:pt>
                <c:pt idx="5">
                  <c:v>19.899999999999999</c:v>
                </c:pt>
                <c:pt idx="6">
                  <c:v>19.95</c:v>
                </c:pt>
                <c:pt idx="7">
                  <c:v>20.6</c:v>
                </c:pt>
                <c:pt idx="8">
                  <c:v>21.1</c:v>
                </c:pt>
                <c:pt idx="9">
                  <c:v>18.7</c:v>
                </c:pt>
                <c:pt idx="10">
                  <c:v>17.25</c:v>
                </c:pt>
                <c:pt idx="11">
                  <c:v>16.899999999999999</c:v>
                </c:pt>
                <c:pt idx="12">
                  <c:v>16.649999999999999</c:v>
                </c:pt>
                <c:pt idx="13">
                  <c:v>15.55</c:v>
                </c:pt>
                <c:pt idx="14">
                  <c:v>14.350000000000001</c:v>
                </c:pt>
                <c:pt idx="15">
                  <c:v>14.4</c:v>
                </c:pt>
                <c:pt idx="16">
                  <c:v>13.95</c:v>
                </c:pt>
                <c:pt idx="17">
                  <c:v>12.95</c:v>
                </c:pt>
                <c:pt idx="18">
                  <c:v>11.2</c:v>
                </c:pt>
                <c:pt idx="19">
                  <c:v>9.8000000000000007</c:v>
                </c:pt>
                <c:pt idx="20">
                  <c:v>10.3</c:v>
                </c:pt>
                <c:pt idx="21">
                  <c:v>11.6</c:v>
                </c:pt>
                <c:pt idx="22">
                  <c:v>12.899999999999999</c:v>
                </c:pt>
                <c:pt idx="23">
                  <c:v>12.45</c:v>
                </c:pt>
                <c:pt idx="24">
                  <c:v>11.45</c:v>
                </c:pt>
                <c:pt idx="25">
                  <c:v>12.7</c:v>
                </c:pt>
                <c:pt idx="26">
                  <c:v>13.600000000000001</c:v>
                </c:pt>
                <c:pt idx="27">
                  <c:v>14.3</c:v>
                </c:pt>
                <c:pt idx="28">
                  <c:v>15.2</c:v>
                </c:pt>
                <c:pt idx="29">
                  <c:v>13.5</c:v>
                </c:pt>
                <c:pt idx="30">
                  <c:v>12</c:v>
                </c:pt>
                <c:pt idx="31">
                  <c:v>11.899999999999999</c:v>
                </c:pt>
                <c:pt idx="32">
                  <c:v>10.399999999999999</c:v>
                </c:pt>
                <c:pt idx="33">
                  <c:v>8.85</c:v>
                </c:pt>
                <c:pt idx="34">
                  <c:v>8.85</c:v>
                </c:pt>
                <c:pt idx="35">
                  <c:v>8.8999999999999986</c:v>
                </c:pt>
                <c:pt idx="36">
                  <c:v>9.6499999999999986</c:v>
                </c:pt>
                <c:pt idx="37">
                  <c:v>9.5500000000000007</c:v>
                </c:pt>
                <c:pt idx="38">
                  <c:v>7.7</c:v>
                </c:pt>
                <c:pt idx="39">
                  <c:v>8.5500000000000007</c:v>
                </c:pt>
                <c:pt idx="40">
                  <c:v>7.55</c:v>
                </c:pt>
                <c:pt idx="41">
                  <c:v>5.6</c:v>
                </c:pt>
                <c:pt idx="42">
                  <c:v>6.5500000000000007</c:v>
                </c:pt>
                <c:pt idx="43">
                  <c:v>4.8000000000000007</c:v>
                </c:pt>
                <c:pt idx="44">
                  <c:v>6.8000000000000007</c:v>
                </c:pt>
                <c:pt idx="45">
                  <c:v>12.350000000000001</c:v>
                </c:pt>
                <c:pt idx="46">
                  <c:v>11.75</c:v>
                </c:pt>
                <c:pt idx="47">
                  <c:v>8.35</c:v>
                </c:pt>
                <c:pt idx="48">
                  <c:v>8.8000000000000007</c:v>
                </c:pt>
                <c:pt idx="49">
                  <c:v>11.45</c:v>
                </c:pt>
                <c:pt idx="50">
                  <c:v>9.1999999999999993</c:v>
                </c:pt>
                <c:pt idx="51">
                  <c:v>8.9499999999999993</c:v>
                </c:pt>
                <c:pt idx="52">
                  <c:v>9.0500000000000007</c:v>
                </c:pt>
                <c:pt idx="53">
                  <c:v>7.8000000000000007</c:v>
                </c:pt>
                <c:pt idx="54">
                  <c:v>8.1999999999999993</c:v>
                </c:pt>
                <c:pt idx="55">
                  <c:v>6.25</c:v>
                </c:pt>
                <c:pt idx="56">
                  <c:v>5.85</c:v>
                </c:pt>
                <c:pt idx="57">
                  <c:v>6.35</c:v>
                </c:pt>
                <c:pt idx="58">
                  <c:v>6.25</c:v>
                </c:pt>
                <c:pt idx="59">
                  <c:v>4.3499999999999996</c:v>
                </c:pt>
                <c:pt idx="60">
                  <c:v>2.9000000000000004</c:v>
                </c:pt>
                <c:pt idx="61">
                  <c:v>4.8499999999999996</c:v>
                </c:pt>
                <c:pt idx="62">
                  <c:v>4.3499999999999996</c:v>
                </c:pt>
                <c:pt idx="63">
                  <c:v>-0.19999999999999996</c:v>
                </c:pt>
                <c:pt idx="64">
                  <c:v>-3.3499999999999996</c:v>
                </c:pt>
                <c:pt idx="65">
                  <c:v>-3.4499999999999997</c:v>
                </c:pt>
                <c:pt idx="66">
                  <c:v>-4</c:v>
                </c:pt>
                <c:pt idx="67">
                  <c:v>-2.4</c:v>
                </c:pt>
                <c:pt idx="68">
                  <c:v>-0.2</c:v>
                </c:pt>
                <c:pt idx="69">
                  <c:v>0.29999999999999993</c:v>
                </c:pt>
                <c:pt idx="70">
                  <c:v>2.65</c:v>
                </c:pt>
                <c:pt idx="71">
                  <c:v>3.9</c:v>
                </c:pt>
                <c:pt idx="72">
                  <c:v>5.15</c:v>
                </c:pt>
                <c:pt idx="73">
                  <c:v>7.1</c:v>
                </c:pt>
                <c:pt idx="74">
                  <c:v>7.75</c:v>
                </c:pt>
                <c:pt idx="75">
                  <c:v>7.2</c:v>
                </c:pt>
                <c:pt idx="76">
                  <c:v>5.9</c:v>
                </c:pt>
                <c:pt idx="77">
                  <c:v>4.4000000000000004</c:v>
                </c:pt>
                <c:pt idx="78">
                  <c:v>4.75</c:v>
                </c:pt>
                <c:pt idx="79">
                  <c:v>5.9499999999999993</c:v>
                </c:pt>
                <c:pt idx="80">
                  <c:v>4.9499999999999993</c:v>
                </c:pt>
                <c:pt idx="81">
                  <c:v>4.1999999999999993</c:v>
                </c:pt>
                <c:pt idx="82">
                  <c:v>6.45</c:v>
                </c:pt>
                <c:pt idx="83">
                  <c:v>7.5500000000000007</c:v>
                </c:pt>
                <c:pt idx="84">
                  <c:v>6.25</c:v>
                </c:pt>
                <c:pt idx="85">
                  <c:v>6.25</c:v>
                </c:pt>
                <c:pt idx="86">
                  <c:v>6.6999999999999993</c:v>
                </c:pt>
                <c:pt idx="87">
                  <c:v>5.9</c:v>
                </c:pt>
                <c:pt idx="88">
                  <c:v>5.0500000000000007</c:v>
                </c:pt>
                <c:pt idx="89">
                  <c:v>3.95</c:v>
                </c:pt>
                <c:pt idx="90">
                  <c:v>3.5</c:v>
                </c:pt>
                <c:pt idx="91">
                  <c:v>3.75</c:v>
                </c:pt>
                <c:pt idx="92">
                  <c:v>2.6</c:v>
                </c:pt>
                <c:pt idx="93">
                  <c:v>0.9</c:v>
                </c:pt>
                <c:pt idx="94">
                  <c:v>-1</c:v>
                </c:pt>
                <c:pt idx="95">
                  <c:v>-1.3</c:v>
                </c:pt>
                <c:pt idx="96">
                  <c:v>0.2</c:v>
                </c:pt>
                <c:pt idx="97">
                  <c:v>0.55000000000000004</c:v>
                </c:pt>
                <c:pt idx="98">
                  <c:v>0.2</c:v>
                </c:pt>
                <c:pt idx="99">
                  <c:v>-4.9999999999999989E-2</c:v>
                </c:pt>
                <c:pt idx="100">
                  <c:v>0</c:v>
                </c:pt>
                <c:pt idx="101">
                  <c:v>9.9999999999999992E-2</c:v>
                </c:pt>
                <c:pt idx="102">
                  <c:v>-0.15000000000000002</c:v>
                </c:pt>
                <c:pt idx="103">
                  <c:v>0</c:v>
                </c:pt>
                <c:pt idx="104">
                  <c:v>0.85</c:v>
                </c:pt>
                <c:pt idx="105">
                  <c:v>1.35</c:v>
                </c:pt>
                <c:pt idx="106">
                  <c:v>-0.65</c:v>
                </c:pt>
                <c:pt idx="107">
                  <c:v>-0.9</c:v>
                </c:pt>
                <c:pt idx="108">
                  <c:v>1.1499999999999999</c:v>
                </c:pt>
                <c:pt idx="109">
                  <c:v>1</c:v>
                </c:pt>
                <c:pt idx="110">
                  <c:v>-2.4</c:v>
                </c:pt>
                <c:pt idx="111">
                  <c:v>-6.3000000000000007</c:v>
                </c:pt>
                <c:pt idx="112">
                  <c:v>-5.35</c:v>
                </c:pt>
                <c:pt idx="113">
                  <c:v>-6.1999999999999993</c:v>
                </c:pt>
                <c:pt idx="114">
                  <c:v>-10.45</c:v>
                </c:pt>
                <c:pt idx="115">
                  <c:v>-10</c:v>
                </c:pt>
                <c:pt idx="116">
                  <c:v>-8.8999999999999986</c:v>
                </c:pt>
                <c:pt idx="117">
                  <c:v>-8.6</c:v>
                </c:pt>
                <c:pt idx="118">
                  <c:v>-6.4499999999999993</c:v>
                </c:pt>
                <c:pt idx="119">
                  <c:v>-5.4</c:v>
                </c:pt>
                <c:pt idx="120">
                  <c:v>-6.4</c:v>
                </c:pt>
                <c:pt idx="121">
                  <c:v>-7.75</c:v>
                </c:pt>
                <c:pt idx="122">
                  <c:v>-7.85</c:v>
                </c:pt>
                <c:pt idx="123">
                  <c:v>-7.65</c:v>
                </c:pt>
                <c:pt idx="124">
                  <c:v>-8.3000000000000007</c:v>
                </c:pt>
                <c:pt idx="125">
                  <c:v>-7.0500000000000007</c:v>
                </c:pt>
                <c:pt idx="126">
                  <c:v>-3.3499999999999996</c:v>
                </c:pt>
                <c:pt idx="127">
                  <c:v>0.5</c:v>
                </c:pt>
                <c:pt idx="128">
                  <c:v>2.25</c:v>
                </c:pt>
                <c:pt idx="129">
                  <c:v>2.2999999999999998</c:v>
                </c:pt>
                <c:pt idx="130">
                  <c:v>2.6</c:v>
                </c:pt>
                <c:pt idx="131">
                  <c:v>2.4000000000000004</c:v>
                </c:pt>
                <c:pt idx="132">
                  <c:v>0.60000000000000009</c:v>
                </c:pt>
                <c:pt idx="133">
                  <c:v>-2</c:v>
                </c:pt>
                <c:pt idx="134">
                  <c:v>-1.8</c:v>
                </c:pt>
                <c:pt idx="135">
                  <c:v>0.15000000000000002</c:v>
                </c:pt>
                <c:pt idx="136">
                  <c:v>1.25</c:v>
                </c:pt>
                <c:pt idx="137">
                  <c:v>1.85</c:v>
                </c:pt>
                <c:pt idx="138">
                  <c:v>3.1</c:v>
                </c:pt>
                <c:pt idx="139">
                  <c:v>4.0999999999999996</c:v>
                </c:pt>
                <c:pt idx="140">
                  <c:v>3.25</c:v>
                </c:pt>
                <c:pt idx="141">
                  <c:v>3.3</c:v>
                </c:pt>
                <c:pt idx="142">
                  <c:v>3.9499999999999997</c:v>
                </c:pt>
                <c:pt idx="143">
                  <c:v>3.45</c:v>
                </c:pt>
                <c:pt idx="144">
                  <c:v>1.9500000000000002</c:v>
                </c:pt>
                <c:pt idx="145">
                  <c:v>1.6</c:v>
                </c:pt>
                <c:pt idx="146">
                  <c:v>2.5499999999999998</c:v>
                </c:pt>
                <c:pt idx="147">
                  <c:v>2.1</c:v>
                </c:pt>
                <c:pt idx="148">
                  <c:v>1.5</c:v>
                </c:pt>
                <c:pt idx="149">
                  <c:v>1.8</c:v>
                </c:pt>
                <c:pt idx="150">
                  <c:v>4.05</c:v>
                </c:pt>
                <c:pt idx="151">
                  <c:v>4.55</c:v>
                </c:pt>
                <c:pt idx="152">
                  <c:v>2.35</c:v>
                </c:pt>
                <c:pt idx="153">
                  <c:v>1.75</c:v>
                </c:pt>
                <c:pt idx="154">
                  <c:v>2.25</c:v>
                </c:pt>
                <c:pt idx="155">
                  <c:v>3.7</c:v>
                </c:pt>
                <c:pt idx="156">
                  <c:v>4.05</c:v>
                </c:pt>
                <c:pt idx="157">
                  <c:v>2.4500000000000002</c:v>
                </c:pt>
                <c:pt idx="158">
                  <c:v>1.4</c:v>
                </c:pt>
                <c:pt idx="159">
                  <c:v>2.35</c:v>
                </c:pt>
                <c:pt idx="160">
                  <c:v>5.95</c:v>
                </c:pt>
                <c:pt idx="161">
                  <c:v>3.85</c:v>
                </c:pt>
                <c:pt idx="162">
                  <c:v>-2.8000000000000003</c:v>
                </c:pt>
                <c:pt idx="163">
                  <c:v>-4.6500000000000004</c:v>
                </c:pt>
                <c:pt idx="164">
                  <c:v>-4.6500000000000004</c:v>
                </c:pt>
                <c:pt idx="165">
                  <c:v>-3.85</c:v>
                </c:pt>
                <c:pt idx="166">
                  <c:v>-4.9999999999999822E-2</c:v>
                </c:pt>
                <c:pt idx="167">
                  <c:v>1.4000000000000001</c:v>
                </c:pt>
                <c:pt idx="168">
                  <c:v>1</c:v>
                </c:pt>
                <c:pt idx="169">
                  <c:v>-0.30000000000000004</c:v>
                </c:pt>
                <c:pt idx="170">
                  <c:v>-3.3</c:v>
                </c:pt>
                <c:pt idx="171">
                  <c:v>-6.1499999999999995</c:v>
                </c:pt>
                <c:pt idx="172">
                  <c:v>-10.25</c:v>
                </c:pt>
                <c:pt idx="173">
                  <c:v>-12.15</c:v>
                </c:pt>
                <c:pt idx="174">
                  <c:v>-9.35</c:v>
                </c:pt>
                <c:pt idx="175">
                  <c:v>-8.1999999999999993</c:v>
                </c:pt>
                <c:pt idx="176">
                  <c:v>-5.75</c:v>
                </c:pt>
                <c:pt idx="177">
                  <c:v>-0.30000000000000004</c:v>
                </c:pt>
                <c:pt idx="178">
                  <c:v>-0.70000000000000007</c:v>
                </c:pt>
                <c:pt idx="179">
                  <c:v>-0.45000000000000007</c:v>
                </c:pt>
                <c:pt idx="180">
                  <c:v>1.6</c:v>
                </c:pt>
                <c:pt idx="182">
                  <c:v>1.7</c:v>
                </c:pt>
                <c:pt idx="183">
                  <c:v>2.0999999999999996</c:v>
                </c:pt>
                <c:pt idx="184">
                  <c:v>1.3499999999999999</c:v>
                </c:pt>
                <c:pt idx="185">
                  <c:v>0</c:v>
                </c:pt>
                <c:pt idx="186">
                  <c:v>-1.2</c:v>
                </c:pt>
                <c:pt idx="187">
                  <c:v>-0.15000000000000002</c:v>
                </c:pt>
                <c:pt idx="188">
                  <c:v>0.64999999999999991</c:v>
                </c:pt>
                <c:pt idx="189">
                  <c:v>1.1500000000000001</c:v>
                </c:pt>
                <c:pt idx="190">
                  <c:v>3.05</c:v>
                </c:pt>
                <c:pt idx="191">
                  <c:v>1.9</c:v>
                </c:pt>
                <c:pt idx="192">
                  <c:v>0.7</c:v>
                </c:pt>
                <c:pt idx="193">
                  <c:v>1.4</c:v>
                </c:pt>
                <c:pt idx="194">
                  <c:v>2.85</c:v>
                </c:pt>
                <c:pt idx="195">
                  <c:v>4.95</c:v>
                </c:pt>
                <c:pt idx="196">
                  <c:v>5.3</c:v>
                </c:pt>
                <c:pt idx="197">
                  <c:v>4.1500000000000004</c:v>
                </c:pt>
                <c:pt idx="198">
                  <c:v>4.2</c:v>
                </c:pt>
                <c:pt idx="199">
                  <c:v>4</c:v>
                </c:pt>
                <c:pt idx="200">
                  <c:v>5.3</c:v>
                </c:pt>
                <c:pt idx="201">
                  <c:v>5.9499999999999993</c:v>
                </c:pt>
                <c:pt idx="202">
                  <c:v>5.6999999999999993</c:v>
                </c:pt>
                <c:pt idx="203">
                  <c:v>6.1</c:v>
                </c:pt>
                <c:pt idx="204">
                  <c:v>3.9000000000000004</c:v>
                </c:pt>
                <c:pt idx="205">
                  <c:v>2.9</c:v>
                </c:pt>
                <c:pt idx="206">
                  <c:v>3.4</c:v>
                </c:pt>
                <c:pt idx="207">
                  <c:v>4.5</c:v>
                </c:pt>
                <c:pt idx="208">
                  <c:v>8.35</c:v>
                </c:pt>
                <c:pt idx="209">
                  <c:v>9</c:v>
                </c:pt>
                <c:pt idx="210">
                  <c:v>5.7</c:v>
                </c:pt>
                <c:pt idx="211">
                  <c:v>7.55</c:v>
                </c:pt>
                <c:pt idx="212">
                  <c:v>7.25</c:v>
                </c:pt>
                <c:pt idx="213">
                  <c:v>4.05</c:v>
                </c:pt>
                <c:pt idx="214">
                  <c:v>4.5999999999999996</c:v>
                </c:pt>
                <c:pt idx="215">
                  <c:v>4.5999999999999996</c:v>
                </c:pt>
                <c:pt idx="216">
                  <c:v>3.8</c:v>
                </c:pt>
                <c:pt idx="217">
                  <c:v>4.45</c:v>
                </c:pt>
                <c:pt idx="218">
                  <c:v>5.25</c:v>
                </c:pt>
                <c:pt idx="219">
                  <c:v>5.9</c:v>
                </c:pt>
                <c:pt idx="220">
                  <c:v>8</c:v>
                </c:pt>
                <c:pt idx="221">
                  <c:v>8.85</c:v>
                </c:pt>
                <c:pt idx="222">
                  <c:v>9.15</c:v>
                </c:pt>
                <c:pt idx="223">
                  <c:v>9.25</c:v>
                </c:pt>
                <c:pt idx="224">
                  <c:v>8.35</c:v>
                </c:pt>
                <c:pt idx="225">
                  <c:v>6.9</c:v>
                </c:pt>
                <c:pt idx="226">
                  <c:v>8.6</c:v>
                </c:pt>
                <c:pt idx="227">
                  <c:v>9.9</c:v>
                </c:pt>
                <c:pt idx="228">
                  <c:v>8.9</c:v>
                </c:pt>
                <c:pt idx="229">
                  <c:v>8.6999999999999993</c:v>
                </c:pt>
                <c:pt idx="230">
                  <c:v>7.1</c:v>
                </c:pt>
                <c:pt idx="231">
                  <c:v>7.15</c:v>
                </c:pt>
                <c:pt idx="232">
                  <c:v>9.5</c:v>
                </c:pt>
                <c:pt idx="233">
                  <c:v>10.95</c:v>
                </c:pt>
                <c:pt idx="234">
                  <c:v>9.6</c:v>
                </c:pt>
                <c:pt idx="235">
                  <c:v>8.0500000000000007</c:v>
                </c:pt>
                <c:pt idx="236">
                  <c:v>9.5500000000000007</c:v>
                </c:pt>
                <c:pt idx="237">
                  <c:v>12.2</c:v>
                </c:pt>
                <c:pt idx="238">
                  <c:v>12.85</c:v>
                </c:pt>
                <c:pt idx="239">
                  <c:v>13.15</c:v>
                </c:pt>
                <c:pt idx="240">
                  <c:v>12.2</c:v>
                </c:pt>
                <c:pt idx="241">
                  <c:v>11</c:v>
                </c:pt>
              </c:numCache>
            </c:numRef>
          </c:val>
          <c:smooth val="0"/>
          <c:extLst>
            <c:ext xmlns:c16="http://schemas.microsoft.com/office/drawing/2014/chart" uri="{C3380CC4-5D6E-409C-BE32-E72D297353CC}">
              <c16:uniqueId val="{00000000-16EE-4754-BE10-C85464C3DF7F}"/>
            </c:ext>
          </c:extLst>
        </c:ser>
        <c:ser>
          <c:idx val="1"/>
          <c:order val="1"/>
          <c:tx>
            <c:v>LTE50</c:v>
          </c:tx>
          <c:val>
            <c:numRef>
              <c:f>Charts!$AH$7:$AH$249</c:f>
              <c:numCache>
                <c:formatCode>0.00</c:formatCode>
                <c:ptCount val="243"/>
                <c:pt idx="67">
                  <c:v>-21.945425925925928</c:v>
                </c:pt>
                <c:pt idx="81">
                  <c:v>-22.176916666666667</c:v>
                </c:pt>
                <c:pt idx="95">
                  <c:v>-23.796055555555554</c:v>
                </c:pt>
                <c:pt idx="109">
                  <c:v>-23.592688888888887</c:v>
                </c:pt>
                <c:pt idx="123">
                  <c:v>-25.419699999999999</c:v>
                </c:pt>
                <c:pt idx="137">
                  <c:v>-23.63025</c:v>
                </c:pt>
                <c:pt idx="151">
                  <c:v>-22.853287037037035</c:v>
                </c:pt>
                <c:pt idx="165">
                  <c:v>-23.585574074074071</c:v>
                </c:pt>
                <c:pt idx="179">
                  <c:v>-23.484314814814812</c:v>
                </c:pt>
                <c:pt idx="194">
                  <c:v>-20.800194444444443</c:v>
                </c:pt>
                <c:pt idx="209">
                  <c:v>-15.851083333333335</c:v>
                </c:pt>
                <c:pt idx="222">
                  <c:v>-11.010977777777782</c:v>
                </c:pt>
              </c:numCache>
            </c:numRef>
          </c:val>
          <c:smooth val="0"/>
          <c:extLst>
            <c:ext xmlns:c16="http://schemas.microsoft.com/office/drawing/2014/chart" uri="{C3380CC4-5D6E-409C-BE32-E72D297353CC}">
              <c16:uniqueId val="{00000001-16EE-4754-BE10-C85464C3DF7F}"/>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2018</a:t>
            </a:r>
            <a:r>
              <a:rPr lang="en-US" sz="1400" baseline="0"/>
              <a:t> - 19</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Charts!$AI$7:$AI$248</c:f>
              <c:numCache>
                <c:formatCode>0.0</c:formatCode>
                <c:ptCount val="242"/>
                <c:pt idx="0">
                  <c:v>15.850000000000001</c:v>
                </c:pt>
                <c:pt idx="1">
                  <c:v>16.200000000000003</c:v>
                </c:pt>
                <c:pt idx="2">
                  <c:v>16.8</c:v>
                </c:pt>
                <c:pt idx="3">
                  <c:v>16</c:v>
                </c:pt>
                <c:pt idx="4">
                  <c:v>15.1</c:v>
                </c:pt>
                <c:pt idx="5">
                  <c:v>15.9</c:v>
                </c:pt>
                <c:pt idx="6">
                  <c:v>17.149999999999999</c:v>
                </c:pt>
                <c:pt idx="7">
                  <c:v>17.549999999999997</c:v>
                </c:pt>
                <c:pt idx="8">
                  <c:v>17.95</c:v>
                </c:pt>
                <c:pt idx="9">
                  <c:v>17.899999999999999</c:v>
                </c:pt>
                <c:pt idx="10">
                  <c:v>15.8</c:v>
                </c:pt>
                <c:pt idx="11">
                  <c:v>13.55</c:v>
                </c:pt>
                <c:pt idx="12">
                  <c:v>12.100000000000001</c:v>
                </c:pt>
                <c:pt idx="13">
                  <c:v>12.05</c:v>
                </c:pt>
                <c:pt idx="14">
                  <c:v>12.45</c:v>
                </c:pt>
                <c:pt idx="15">
                  <c:v>12.7</c:v>
                </c:pt>
                <c:pt idx="16">
                  <c:v>12</c:v>
                </c:pt>
                <c:pt idx="17">
                  <c:v>12.25</c:v>
                </c:pt>
                <c:pt idx="18">
                  <c:v>12.95</c:v>
                </c:pt>
                <c:pt idx="19">
                  <c:v>12.55</c:v>
                </c:pt>
                <c:pt idx="20">
                  <c:v>13.25</c:v>
                </c:pt>
                <c:pt idx="21">
                  <c:v>13.95</c:v>
                </c:pt>
                <c:pt idx="22">
                  <c:v>13.65</c:v>
                </c:pt>
                <c:pt idx="23">
                  <c:v>13.75</c:v>
                </c:pt>
                <c:pt idx="24">
                  <c:v>13.2</c:v>
                </c:pt>
                <c:pt idx="25">
                  <c:v>11.9</c:v>
                </c:pt>
                <c:pt idx="26">
                  <c:v>13.05</c:v>
                </c:pt>
                <c:pt idx="27">
                  <c:v>14.149999999999999</c:v>
                </c:pt>
                <c:pt idx="28">
                  <c:v>12.3</c:v>
                </c:pt>
                <c:pt idx="29">
                  <c:v>10.5</c:v>
                </c:pt>
                <c:pt idx="30">
                  <c:v>10.55</c:v>
                </c:pt>
                <c:pt idx="31">
                  <c:v>9.15</c:v>
                </c:pt>
                <c:pt idx="32">
                  <c:v>6.0500000000000007</c:v>
                </c:pt>
                <c:pt idx="33">
                  <c:v>6.4</c:v>
                </c:pt>
                <c:pt idx="34">
                  <c:v>6.5500000000000007</c:v>
                </c:pt>
                <c:pt idx="35">
                  <c:v>6.9</c:v>
                </c:pt>
                <c:pt idx="36">
                  <c:v>7.6999999999999993</c:v>
                </c:pt>
                <c:pt idx="37">
                  <c:v>7.6999999999999993</c:v>
                </c:pt>
                <c:pt idx="38">
                  <c:v>10.149999999999999</c:v>
                </c:pt>
                <c:pt idx="39">
                  <c:v>10.75</c:v>
                </c:pt>
                <c:pt idx="40">
                  <c:v>8.5</c:v>
                </c:pt>
                <c:pt idx="41">
                  <c:v>8.4</c:v>
                </c:pt>
                <c:pt idx="42">
                  <c:v>9.85</c:v>
                </c:pt>
                <c:pt idx="43">
                  <c:v>7.4499999999999993</c:v>
                </c:pt>
                <c:pt idx="44">
                  <c:v>5.55</c:v>
                </c:pt>
                <c:pt idx="45">
                  <c:v>6.1</c:v>
                </c:pt>
                <c:pt idx="46">
                  <c:v>6.1</c:v>
                </c:pt>
                <c:pt idx="47">
                  <c:v>6.4499999999999993</c:v>
                </c:pt>
                <c:pt idx="48">
                  <c:v>7.6499999999999995</c:v>
                </c:pt>
                <c:pt idx="49">
                  <c:v>7.85</c:v>
                </c:pt>
                <c:pt idx="50">
                  <c:v>7.55</c:v>
                </c:pt>
                <c:pt idx="51">
                  <c:v>7.1</c:v>
                </c:pt>
                <c:pt idx="52">
                  <c:v>6.05</c:v>
                </c:pt>
                <c:pt idx="53">
                  <c:v>7.7</c:v>
                </c:pt>
                <c:pt idx="54">
                  <c:v>11.2</c:v>
                </c:pt>
                <c:pt idx="55">
                  <c:v>10.8</c:v>
                </c:pt>
                <c:pt idx="56">
                  <c:v>7.35</c:v>
                </c:pt>
                <c:pt idx="57">
                  <c:v>6.95</c:v>
                </c:pt>
                <c:pt idx="58">
                  <c:v>8.3500000000000014</c:v>
                </c:pt>
                <c:pt idx="59">
                  <c:v>7.6</c:v>
                </c:pt>
                <c:pt idx="60">
                  <c:v>7.9499999999999993</c:v>
                </c:pt>
                <c:pt idx="61">
                  <c:v>8.9499999999999993</c:v>
                </c:pt>
                <c:pt idx="62">
                  <c:v>10.350000000000001</c:v>
                </c:pt>
                <c:pt idx="63">
                  <c:v>10.45</c:v>
                </c:pt>
                <c:pt idx="64">
                  <c:v>10</c:v>
                </c:pt>
                <c:pt idx="65">
                  <c:v>8.6</c:v>
                </c:pt>
                <c:pt idx="66">
                  <c:v>5.35</c:v>
                </c:pt>
                <c:pt idx="67">
                  <c:v>3.7</c:v>
                </c:pt>
                <c:pt idx="68">
                  <c:v>1.1499999999999999</c:v>
                </c:pt>
                <c:pt idx="69">
                  <c:v>-0.5</c:v>
                </c:pt>
                <c:pt idx="70">
                  <c:v>1.8499999999999999</c:v>
                </c:pt>
                <c:pt idx="71">
                  <c:v>2.5999999999999996</c:v>
                </c:pt>
                <c:pt idx="72">
                  <c:v>1.35</c:v>
                </c:pt>
                <c:pt idx="73">
                  <c:v>2.95</c:v>
                </c:pt>
                <c:pt idx="74">
                  <c:v>3.75</c:v>
                </c:pt>
                <c:pt idx="75">
                  <c:v>3.1500000000000004</c:v>
                </c:pt>
                <c:pt idx="76">
                  <c:v>4.45</c:v>
                </c:pt>
                <c:pt idx="77">
                  <c:v>3.8</c:v>
                </c:pt>
                <c:pt idx="78">
                  <c:v>0.5</c:v>
                </c:pt>
                <c:pt idx="79">
                  <c:v>-0.75</c:v>
                </c:pt>
                <c:pt idx="80">
                  <c:v>-1.1499999999999999</c:v>
                </c:pt>
                <c:pt idx="81">
                  <c:v>-0.5</c:v>
                </c:pt>
                <c:pt idx="82">
                  <c:v>3.05</c:v>
                </c:pt>
                <c:pt idx="83">
                  <c:v>4.0999999999999996</c:v>
                </c:pt>
                <c:pt idx="84">
                  <c:v>2.35</c:v>
                </c:pt>
                <c:pt idx="85">
                  <c:v>1.85</c:v>
                </c:pt>
                <c:pt idx="86">
                  <c:v>3.8000000000000003</c:v>
                </c:pt>
                <c:pt idx="87">
                  <c:v>6.35</c:v>
                </c:pt>
                <c:pt idx="88">
                  <c:v>6.75</c:v>
                </c:pt>
                <c:pt idx="89">
                  <c:v>5.85</c:v>
                </c:pt>
                <c:pt idx="90">
                  <c:v>4.95</c:v>
                </c:pt>
                <c:pt idx="91">
                  <c:v>4.3499999999999996</c:v>
                </c:pt>
                <c:pt idx="92">
                  <c:v>3.45</c:v>
                </c:pt>
                <c:pt idx="93">
                  <c:v>2.2000000000000002</c:v>
                </c:pt>
                <c:pt idx="94">
                  <c:v>-1.25</c:v>
                </c:pt>
                <c:pt idx="95">
                  <c:v>-3.45</c:v>
                </c:pt>
                <c:pt idx="96">
                  <c:v>-4.4000000000000004</c:v>
                </c:pt>
                <c:pt idx="97">
                  <c:v>-5</c:v>
                </c:pt>
                <c:pt idx="98">
                  <c:v>-1.9</c:v>
                </c:pt>
                <c:pt idx="99">
                  <c:v>1.55</c:v>
                </c:pt>
                <c:pt idx="100">
                  <c:v>2.6500000000000004</c:v>
                </c:pt>
                <c:pt idx="101">
                  <c:v>2.2000000000000002</c:v>
                </c:pt>
                <c:pt idx="102">
                  <c:v>2.5</c:v>
                </c:pt>
                <c:pt idx="103">
                  <c:v>4.9499999999999993</c:v>
                </c:pt>
                <c:pt idx="104">
                  <c:v>6.6999999999999993</c:v>
                </c:pt>
                <c:pt idx="105">
                  <c:v>6</c:v>
                </c:pt>
                <c:pt idx="106">
                  <c:v>5.0500000000000007</c:v>
                </c:pt>
                <c:pt idx="107">
                  <c:v>5.65</c:v>
                </c:pt>
                <c:pt idx="108">
                  <c:v>7</c:v>
                </c:pt>
                <c:pt idx="109">
                  <c:v>6.8</c:v>
                </c:pt>
                <c:pt idx="110">
                  <c:v>6.4</c:v>
                </c:pt>
                <c:pt idx="111">
                  <c:v>4.7</c:v>
                </c:pt>
                <c:pt idx="112">
                  <c:v>0</c:v>
                </c:pt>
                <c:pt idx="113">
                  <c:v>-5.0000000000000044E-2</c:v>
                </c:pt>
                <c:pt idx="114">
                  <c:v>2</c:v>
                </c:pt>
                <c:pt idx="115">
                  <c:v>1.8</c:v>
                </c:pt>
                <c:pt idx="116">
                  <c:v>1.1000000000000001</c:v>
                </c:pt>
                <c:pt idx="117">
                  <c:v>-0.54999999999999993</c:v>
                </c:pt>
                <c:pt idx="118">
                  <c:v>-1.7999999999999998</c:v>
                </c:pt>
                <c:pt idx="119">
                  <c:v>-1.0999999999999999</c:v>
                </c:pt>
                <c:pt idx="120">
                  <c:v>1.35</c:v>
                </c:pt>
                <c:pt idx="121">
                  <c:v>-0.10000000000000009</c:v>
                </c:pt>
                <c:pt idx="122">
                  <c:v>-1.85</c:v>
                </c:pt>
                <c:pt idx="123">
                  <c:v>-0.2</c:v>
                </c:pt>
                <c:pt idx="124">
                  <c:v>1.85</c:v>
                </c:pt>
                <c:pt idx="125">
                  <c:v>5</c:v>
                </c:pt>
                <c:pt idx="126">
                  <c:v>4.5500000000000007</c:v>
                </c:pt>
                <c:pt idx="127">
                  <c:v>2.6500000000000004</c:v>
                </c:pt>
                <c:pt idx="128">
                  <c:v>1.75</c:v>
                </c:pt>
                <c:pt idx="129">
                  <c:v>-2.15</c:v>
                </c:pt>
                <c:pt idx="130">
                  <c:v>-2.1</c:v>
                </c:pt>
                <c:pt idx="131">
                  <c:v>2.4</c:v>
                </c:pt>
                <c:pt idx="132">
                  <c:v>2.8499999999999996</c:v>
                </c:pt>
                <c:pt idx="133">
                  <c:v>9.9999999999999978E-2</c:v>
                </c:pt>
                <c:pt idx="134">
                  <c:v>-0.19999999999999996</c:v>
                </c:pt>
                <c:pt idx="135">
                  <c:v>0.15000000000000002</c:v>
                </c:pt>
                <c:pt idx="136">
                  <c:v>-0.95</c:v>
                </c:pt>
                <c:pt idx="137">
                  <c:v>-0.85</c:v>
                </c:pt>
                <c:pt idx="138">
                  <c:v>0</c:v>
                </c:pt>
                <c:pt idx="139">
                  <c:v>1.75</c:v>
                </c:pt>
                <c:pt idx="140">
                  <c:v>4.0500000000000007</c:v>
                </c:pt>
                <c:pt idx="141">
                  <c:v>2.5500000000000003</c:v>
                </c:pt>
                <c:pt idx="142">
                  <c:v>-0.75</c:v>
                </c:pt>
                <c:pt idx="143">
                  <c:v>-1.5</c:v>
                </c:pt>
                <c:pt idx="144">
                  <c:v>-1.6</c:v>
                </c:pt>
                <c:pt idx="145">
                  <c:v>-2.95</c:v>
                </c:pt>
                <c:pt idx="146">
                  <c:v>-2.9</c:v>
                </c:pt>
                <c:pt idx="147">
                  <c:v>-1.8</c:v>
                </c:pt>
                <c:pt idx="148">
                  <c:v>0.49999999999999989</c:v>
                </c:pt>
                <c:pt idx="149">
                  <c:v>0.19999999999999996</c:v>
                </c:pt>
                <c:pt idx="150">
                  <c:v>-3.75</c:v>
                </c:pt>
                <c:pt idx="151">
                  <c:v>-4.1500000000000004</c:v>
                </c:pt>
                <c:pt idx="152">
                  <c:v>-1.75</c:v>
                </c:pt>
                <c:pt idx="153">
                  <c:v>0.44999999999999996</c:v>
                </c:pt>
                <c:pt idx="154">
                  <c:v>0.44999999999999996</c:v>
                </c:pt>
                <c:pt idx="155">
                  <c:v>-3.25</c:v>
                </c:pt>
                <c:pt idx="156">
                  <c:v>-9.3000000000000007</c:v>
                </c:pt>
                <c:pt idx="157">
                  <c:v>-12.15</c:v>
                </c:pt>
                <c:pt idx="158">
                  <c:v>-11.100000000000001</c:v>
                </c:pt>
                <c:pt idx="159">
                  <c:v>-10.350000000000001</c:v>
                </c:pt>
                <c:pt idx="160">
                  <c:v>-7.75</c:v>
                </c:pt>
                <c:pt idx="161">
                  <c:v>-6.4499999999999993</c:v>
                </c:pt>
                <c:pt idx="162">
                  <c:v>-9.8000000000000007</c:v>
                </c:pt>
                <c:pt idx="163">
                  <c:v>-11.05</c:v>
                </c:pt>
                <c:pt idx="164">
                  <c:v>-9.6999999999999993</c:v>
                </c:pt>
                <c:pt idx="165">
                  <c:v>-8.3000000000000007</c:v>
                </c:pt>
                <c:pt idx="166">
                  <c:v>-8.5</c:v>
                </c:pt>
                <c:pt idx="167">
                  <c:v>-6.25</c:v>
                </c:pt>
                <c:pt idx="168">
                  <c:v>-1.65</c:v>
                </c:pt>
                <c:pt idx="169">
                  <c:v>-1.3499999999999999</c:v>
                </c:pt>
                <c:pt idx="170">
                  <c:v>-4.7</c:v>
                </c:pt>
                <c:pt idx="171">
                  <c:v>-7.55</c:v>
                </c:pt>
                <c:pt idx="172">
                  <c:v>-6.15</c:v>
                </c:pt>
                <c:pt idx="173">
                  <c:v>-3.25</c:v>
                </c:pt>
                <c:pt idx="174">
                  <c:v>-3.15</c:v>
                </c:pt>
                <c:pt idx="175">
                  <c:v>-4.8</c:v>
                </c:pt>
                <c:pt idx="176">
                  <c:v>-3.55</c:v>
                </c:pt>
                <c:pt idx="177">
                  <c:v>-2.25</c:v>
                </c:pt>
                <c:pt idx="178">
                  <c:v>-5.05</c:v>
                </c:pt>
                <c:pt idx="179">
                  <c:v>-7.6</c:v>
                </c:pt>
                <c:pt idx="180">
                  <c:v>-5.25</c:v>
                </c:pt>
                <c:pt idx="182">
                  <c:v>-2.4500000000000002</c:v>
                </c:pt>
                <c:pt idx="183">
                  <c:v>-3.35</c:v>
                </c:pt>
                <c:pt idx="184">
                  <c:v>-5.45</c:v>
                </c:pt>
                <c:pt idx="185">
                  <c:v>-7.75</c:v>
                </c:pt>
                <c:pt idx="186">
                  <c:v>-8.3500000000000014</c:v>
                </c:pt>
                <c:pt idx="187">
                  <c:v>-4.6000000000000005</c:v>
                </c:pt>
                <c:pt idx="188">
                  <c:v>-0.5</c:v>
                </c:pt>
                <c:pt idx="189">
                  <c:v>-0.9</c:v>
                </c:pt>
                <c:pt idx="190">
                  <c:v>-1.85</c:v>
                </c:pt>
                <c:pt idx="191">
                  <c:v>-2.7</c:v>
                </c:pt>
                <c:pt idx="192">
                  <c:v>-2.4500000000000002</c:v>
                </c:pt>
                <c:pt idx="193">
                  <c:v>-1.3</c:v>
                </c:pt>
                <c:pt idx="194">
                  <c:v>-2.0499999999999998</c:v>
                </c:pt>
                <c:pt idx="195">
                  <c:v>-1.2</c:v>
                </c:pt>
                <c:pt idx="196">
                  <c:v>2.7</c:v>
                </c:pt>
                <c:pt idx="197">
                  <c:v>4.3499999999999996</c:v>
                </c:pt>
                <c:pt idx="198">
                  <c:v>3.55</c:v>
                </c:pt>
                <c:pt idx="199">
                  <c:v>4</c:v>
                </c:pt>
                <c:pt idx="200">
                  <c:v>4.25</c:v>
                </c:pt>
                <c:pt idx="201">
                  <c:v>4.8</c:v>
                </c:pt>
                <c:pt idx="202">
                  <c:v>5.6</c:v>
                </c:pt>
                <c:pt idx="203">
                  <c:v>6.4</c:v>
                </c:pt>
                <c:pt idx="204">
                  <c:v>9.1</c:v>
                </c:pt>
                <c:pt idx="205">
                  <c:v>8.9499999999999993</c:v>
                </c:pt>
                <c:pt idx="206">
                  <c:v>8.1999999999999993</c:v>
                </c:pt>
                <c:pt idx="207">
                  <c:v>8.5</c:v>
                </c:pt>
                <c:pt idx="208">
                  <c:v>6.7</c:v>
                </c:pt>
                <c:pt idx="209">
                  <c:v>6.55</c:v>
                </c:pt>
                <c:pt idx="210">
                  <c:v>7.05</c:v>
                </c:pt>
                <c:pt idx="211">
                  <c:v>6.4</c:v>
                </c:pt>
                <c:pt idx="212">
                  <c:v>8.4499999999999993</c:v>
                </c:pt>
                <c:pt idx="213">
                  <c:v>9.25</c:v>
                </c:pt>
                <c:pt idx="214">
                  <c:v>7.3000000000000007</c:v>
                </c:pt>
                <c:pt idx="215">
                  <c:v>7.5500000000000007</c:v>
                </c:pt>
                <c:pt idx="216">
                  <c:v>7.85</c:v>
                </c:pt>
                <c:pt idx="217">
                  <c:v>8.35</c:v>
                </c:pt>
                <c:pt idx="218">
                  <c:v>7.5</c:v>
                </c:pt>
                <c:pt idx="219">
                  <c:v>7.85</c:v>
                </c:pt>
                <c:pt idx="220">
                  <c:v>8.4</c:v>
                </c:pt>
                <c:pt idx="221">
                  <c:v>8.85</c:v>
                </c:pt>
                <c:pt idx="222">
                  <c:v>9</c:v>
                </c:pt>
                <c:pt idx="223">
                  <c:v>6.6</c:v>
                </c:pt>
                <c:pt idx="224">
                  <c:v>7.4</c:v>
                </c:pt>
                <c:pt idx="225">
                  <c:v>7.5</c:v>
                </c:pt>
                <c:pt idx="226">
                  <c:v>7.5</c:v>
                </c:pt>
                <c:pt idx="227">
                  <c:v>7.6</c:v>
                </c:pt>
                <c:pt idx="228">
                  <c:v>6.85</c:v>
                </c:pt>
              </c:numCache>
            </c:numRef>
          </c:val>
          <c:smooth val="0"/>
          <c:extLst>
            <c:ext xmlns:c16="http://schemas.microsoft.com/office/drawing/2014/chart" uri="{C3380CC4-5D6E-409C-BE32-E72D297353CC}">
              <c16:uniqueId val="{00000000-0534-4B5D-9DFD-48584C61AB6E}"/>
            </c:ext>
          </c:extLst>
        </c:ser>
        <c:ser>
          <c:idx val="1"/>
          <c:order val="1"/>
          <c:tx>
            <c:v>LTE50</c:v>
          </c:tx>
          <c:val>
            <c:numRef>
              <c:f>Charts!$AK$7:$AK$248</c:f>
              <c:numCache>
                <c:formatCode>0.00</c:formatCode>
                <c:ptCount val="242"/>
                <c:pt idx="66">
                  <c:v>-17.516398148148152</c:v>
                </c:pt>
                <c:pt idx="80">
                  <c:v>-23.298981481481476</c:v>
                </c:pt>
                <c:pt idx="94">
                  <c:v>-23.783333333333335</c:v>
                </c:pt>
                <c:pt idx="108">
                  <c:v>-23.846685185185184</c:v>
                </c:pt>
                <c:pt idx="122">
                  <c:v>-24.688324074074078</c:v>
                </c:pt>
                <c:pt idx="136">
                  <c:v>-24.016157407407405</c:v>
                </c:pt>
                <c:pt idx="150">
                  <c:v>-24.792027777777776</c:v>
                </c:pt>
                <c:pt idx="164">
                  <c:v>-25.182240740740742</c:v>
                </c:pt>
                <c:pt idx="178">
                  <c:v>-25.327388888888891</c:v>
                </c:pt>
                <c:pt idx="193">
                  <c:v>-24.653703703703702</c:v>
                </c:pt>
                <c:pt idx="207">
                  <c:v>-16.967166666666667</c:v>
                </c:pt>
                <c:pt idx="221">
                  <c:v>-10.720564814814814</c:v>
                </c:pt>
              </c:numCache>
            </c:numRef>
          </c:val>
          <c:smooth val="0"/>
          <c:extLst>
            <c:ext xmlns:c16="http://schemas.microsoft.com/office/drawing/2014/chart" uri="{C3380CC4-5D6E-409C-BE32-E72D297353CC}">
              <c16:uniqueId val="{00000001-0534-4B5D-9DFD-48584C61AB6E}"/>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2012 - 2013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FF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Charts!$AX$59:$AX$230</c:f>
              <c:numCache>
                <c:formatCode>0.00</c:formatCode>
                <c:ptCount val="172"/>
                <c:pt idx="0">
                  <c:v>-13.152359449946001</c:v>
                </c:pt>
                <c:pt idx="1">
                  <c:v>-13.605466488891002</c:v>
                </c:pt>
                <c:pt idx="2">
                  <c:v>-14.046733783194002</c:v>
                </c:pt>
                <c:pt idx="3">
                  <c:v>-14.437259025304003</c:v>
                </c:pt>
                <c:pt idx="4">
                  <c:v>-14.809692573732203</c:v>
                </c:pt>
                <c:pt idx="5">
                  <c:v>-15.142403073135203</c:v>
                </c:pt>
                <c:pt idx="6">
                  <c:v>-15.447941365757705</c:v>
                </c:pt>
                <c:pt idx="7">
                  <c:v>-15.744904976343204</c:v>
                </c:pt>
                <c:pt idx="8">
                  <c:v>-16.050377597052201</c:v>
                </c:pt>
                <c:pt idx="9">
                  <c:v>-16.363489329192703</c:v>
                </c:pt>
                <c:pt idx="10">
                  <c:v>-16.635404371327201</c:v>
                </c:pt>
                <c:pt idx="11">
                  <c:v>-16.883676015127204</c:v>
                </c:pt>
                <c:pt idx="12">
                  <c:v>-17.124403284351203</c:v>
                </c:pt>
                <c:pt idx="13">
                  <c:v>-17.372270015424704</c:v>
                </c:pt>
                <c:pt idx="14">
                  <c:v>-17.640583575020202</c:v>
                </c:pt>
                <c:pt idx="15">
                  <c:v>-17.913974156490205</c:v>
                </c:pt>
                <c:pt idx="16">
                  <c:v>-18.178447116140205</c:v>
                </c:pt>
                <c:pt idx="17">
                  <c:v>-18.485265197456204</c:v>
                </c:pt>
                <c:pt idx="18">
                  <c:v>-18.855789467171206</c:v>
                </c:pt>
                <c:pt idx="19">
                  <c:v>-19.165807707898207</c:v>
                </c:pt>
                <c:pt idx="20">
                  <c:v>-19.395866886268205</c:v>
                </c:pt>
                <c:pt idx="21">
                  <c:v>-19.613197840227205</c:v>
                </c:pt>
                <c:pt idx="22">
                  <c:v>-19.774041823123206</c:v>
                </c:pt>
                <c:pt idx="23">
                  <c:v>-19.950371554778556</c:v>
                </c:pt>
                <c:pt idx="24">
                  <c:v>-20.157136422796807</c:v>
                </c:pt>
                <c:pt idx="25">
                  <c:v>-20.352769598150555</c:v>
                </c:pt>
                <c:pt idx="26">
                  <c:v>-20.52738112260068</c:v>
                </c:pt>
                <c:pt idx="27">
                  <c:v>-20.682498842214681</c:v>
                </c:pt>
                <c:pt idx="28">
                  <c:v>-20.828721800520679</c:v>
                </c:pt>
                <c:pt idx="29">
                  <c:v>-20.997343531815833</c:v>
                </c:pt>
                <c:pt idx="30">
                  <c:v>-21.155851723131082</c:v>
                </c:pt>
                <c:pt idx="31">
                  <c:v>-21.300073032650705</c:v>
                </c:pt>
                <c:pt idx="32">
                  <c:v>-21.442335604093206</c:v>
                </c:pt>
                <c:pt idx="33">
                  <c:v>-21.588732487206453</c:v>
                </c:pt>
                <c:pt idx="34">
                  <c:v>-21.725442071473203</c:v>
                </c:pt>
                <c:pt idx="35">
                  <c:v>-21.841277760110703</c:v>
                </c:pt>
                <c:pt idx="36">
                  <c:v>-21.936277760110702</c:v>
                </c:pt>
                <c:pt idx="37">
                  <c:v>-22.021277760110703</c:v>
                </c:pt>
                <c:pt idx="38">
                  <c:v>-22.101277760110701</c:v>
                </c:pt>
                <c:pt idx="39">
                  <c:v>-22.181277760110699</c:v>
                </c:pt>
                <c:pt idx="40">
                  <c:v>-22.261277760110698</c:v>
                </c:pt>
                <c:pt idx="41">
                  <c:v>-22.341277760110696</c:v>
                </c:pt>
                <c:pt idx="42">
                  <c:v>-22.421277760110694</c:v>
                </c:pt>
                <c:pt idx="43">
                  <c:v>-22.501277760110693</c:v>
                </c:pt>
                <c:pt idx="44">
                  <c:v>-22.591277760110692</c:v>
                </c:pt>
                <c:pt idx="45">
                  <c:v>-22.734277760110693</c:v>
                </c:pt>
                <c:pt idx="46">
                  <c:v>-22.927777760110693</c:v>
                </c:pt>
                <c:pt idx="47">
                  <c:v>-23.094177760110693</c:v>
                </c:pt>
                <c:pt idx="48">
                  <c:v>-23.233877760110694</c:v>
                </c:pt>
                <c:pt idx="49">
                  <c:v>-23.107877760110693</c:v>
                </c:pt>
                <c:pt idx="50">
                  <c:v>-23.245377760110692</c:v>
                </c:pt>
                <c:pt idx="51">
                  <c:v>-23.406577760110693</c:v>
                </c:pt>
                <c:pt idx="52">
                  <c:v>-23.541877760110694</c:v>
                </c:pt>
                <c:pt idx="53">
                  <c:v>-23.602877760110694</c:v>
                </c:pt>
                <c:pt idx="54">
                  <c:v>-23.663377760110695</c:v>
                </c:pt>
                <c:pt idx="55">
                  <c:v>-23.543377760110694</c:v>
                </c:pt>
                <c:pt idx="56">
                  <c:v>-23.608827760110692</c:v>
                </c:pt>
                <c:pt idx="57">
                  <c:v>-23.629327760110691</c:v>
                </c:pt>
                <c:pt idx="58">
                  <c:v>-23.65007776011069</c:v>
                </c:pt>
                <c:pt idx="59">
                  <c:v>-23.70807776011069</c:v>
                </c:pt>
                <c:pt idx="60">
                  <c:v>-23.729327760110689</c:v>
                </c:pt>
                <c:pt idx="61">
                  <c:v>-23.686327760110689</c:v>
                </c:pt>
                <c:pt idx="62">
                  <c:v>-23.70807776011069</c:v>
                </c:pt>
                <c:pt idx="63">
                  <c:v>-23.764077760110691</c:v>
                </c:pt>
                <c:pt idx="64">
                  <c:v>-23.786327760110691</c:v>
                </c:pt>
                <c:pt idx="65">
                  <c:v>-23.808827760110692</c:v>
                </c:pt>
                <c:pt idx="66">
                  <c:v>-23.863327760110693</c:v>
                </c:pt>
                <c:pt idx="67">
                  <c:v>-23.933527760110692</c:v>
                </c:pt>
                <c:pt idx="68">
                  <c:v>-24.019127760110692</c:v>
                </c:pt>
                <c:pt idx="69">
                  <c:v>-24.109227760110691</c:v>
                </c:pt>
                <c:pt idx="70">
                  <c:v>-24.193227760110691</c:v>
                </c:pt>
                <c:pt idx="71">
                  <c:v>-24.26082776011069</c:v>
                </c:pt>
                <c:pt idx="72">
                  <c:v>-24.338077760110689</c:v>
                </c:pt>
                <c:pt idx="73">
                  <c:v>-24.414577760110689</c:v>
                </c:pt>
                <c:pt idx="74">
                  <c:v>-24.470127760110689</c:v>
                </c:pt>
                <c:pt idx="75">
                  <c:v>-24.370127760110687</c:v>
                </c:pt>
                <c:pt idx="76">
                  <c:v>-24.350327760110687</c:v>
                </c:pt>
                <c:pt idx="77">
                  <c:v>-24.299327760110689</c:v>
                </c:pt>
                <c:pt idx="78">
                  <c:v>-24.247827760110688</c:v>
                </c:pt>
                <c:pt idx="79">
                  <c:v>-24.310227760110688</c:v>
                </c:pt>
                <c:pt idx="80">
                  <c:v>-24.390977760110687</c:v>
                </c:pt>
                <c:pt idx="81">
                  <c:v>-24.470877760110685</c:v>
                </c:pt>
                <c:pt idx="82">
                  <c:v>-24.549927760110684</c:v>
                </c:pt>
                <c:pt idx="83">
                  <c:v>-24.628127760110683</c:v>
                </c:pt>
                <c:pt idx="84">
                  <c:v>-24.705477760110682</c:v>
                </c:pt>
                <c:pt idx="85">
                  <c:v>-24.777477760110681</c:v>
                </c:pt>
                <c:pt idx="86">
                  <c:v>-24.83532776011068</c:v>
                </c:pt>
                <c:pt idx="87">
                  <c:v>-24.901327760110679</c:v>
                </c:pt>
                <c:pt idx="88">
                  <c:v>-24.97092776011068</c:v>
                </c:pt>
                <c:pt idx="89">
                  <c:v>-25.039727760110679</c:v>
                </c:pt>
                <c:pt idx="90">
                  <c:v>-25.11197776011068</c:v>
                </c:pt>
                <c:pt idx="91">
                  <c:v>-25.18337776011068</c:v>
                </c:pt>
                <c:pt idx="92">
                  <c:v>-25.237327760110681</c:v>
                </c:pt>
                <c:pt idx="93">
                  <c:v>-24.955327760110681</c:v>
                </c:pt>
                <c:pt idx="94">
                  <c:v>-24.73912776011068</c:v>
                </c:pt>
                <c:pt idx="95">
                  <c:v>-24.459127760110679</c:v>
                </c:pt>
                <c:pt idx="96">
                  <c:v>-24.502577760110679</c:v>
                </c:pt>
                <c:pt idx="97">
                  <c:v>-24.545477760110678</c:v>
                </c:pt>
                <c:pt idx="98">
                  <c:v>-24.268477760110677</c:v>
                </c:pt>
                <c:pt idx="99">
                  <c:v>-24.192477760110677</c:v>
                </c:pt>
                <c:pt idx="100">
                  <c:v>-24.117477760110678</c:v>
                </c:pt>
                <c:pt idx="101">
                  <c:v>-24.158177760110679</c:v>
                </c:pt>
                <c:pt idx="102">
                  <c:v>-24.20562776011068</c:v>
                </c:pt>
                <c:pt idx="103">
                  <c:v>-24.133627760110681</c:v>
                </c:pt>
                <c:pt idx="104">
                  <c:v>-24.069127760110682</c:v>
                </c:pt>
                <c:pt idx="105">
                  <c:v>-23.965127760110683</c:v>
                </c:pt>
                <c:pt idx="106">
                  <c:v>-23.809127760110684</c:v>
                </c:pt>
                <c:pt idx="107">
                  <c:v>-23.689127760110683</c:v>
                </c:pt>
                <c:pt idx="108">
                  <c:v>-23.569127760110682</c:v>
                </c:pt>
                <c:pt idx="109">
                  <c:v>-23.449127760110681</c:v>
                </c:pt>
                <c:pt idx="110">
                  <c:v>-23.328127760110682</c:v>
                </c:pt>
                <c:pt idx="111">
                  <c:v>-23.218127760110683</c:v>
                </c:pt>
                <c:pt idx="112">
                  <c:v>-23.075127760110682</c:v>
                </c:pt>
                <c:pt idx="113">
                  <c:v>-22.932127760110681</c:v>
                </c:pt>
                <c:pt idx="114">
                  <c:v>-22.811127760110683</c:v>
                </c:pt>
                <c:pt idx="115">
                  <c:v>-22.668127760110682</c:v>
                </c:pt>
                <c:pt idx="116">
                  <c:v>-22.525127760110681</c:v>
                </c:pt>
                <c:pt idx="117">
                  <c:v>-22.404127760110683</c:v>
                </c:pt>
                <c:pt idx="118">
                  <c:v>-22.288627760110682</c:v>
                </c:pt>
                <c:pt idx="119">
                  <c:v>-22.183627760110681</c:v>
                </c:pt>
                <c:pt idx="120">
                  <c:v>-22.068127760110681</c:v>
                </c:pt>
                <c:pt idx="121">
                  <c:v>-21.952752865968481</c:v>
                </c:pt>
                <c:pt idx="122">
                  <c:v>-21.80689074156048</c:v>
                </c:pt>
                <c:pt idx="123">
                  <c:v>-21.675126855814678</c:v>
                </c:pt>
                <c:pt idx="124">
                  <c:v>-21.547485214834676</c:v>
                </c:pt>
                <c:pt idx="125">
                  <c:v>-21.398133012835679</c:v>
                </c:pt>
                <c:pt idx="126">
                  <c:v>-21.178416686691676</c:v>
                </c:pt>
                <c:pt idx="127">
                  <c:v>-21.018248101631681</c:v>
                </c:pt>
                <c:pt idx="129">
                  <c:v>-20.746248101631682</c:v>
                </c:pt>
                <c:pt idx="130">
                  <c:v>-20.386248101631683</c:v>
                </c:pt>
                <c:pt idx="131">
                  <c:v>-20.080248101631682</c:v>
                </c:pt>
                <c:pt idx="132">
                  <c:v>-19.880548279947682</c:v>
                </c:pt>
                <c:pt idx="133">
                  <c:v>-19.689299229947682</c:v>
                </c:pt>
                <c:pt idx="134">
                  <c:v>-19.467925761631683</c:v>
                </c:pt>
                <c:pt idx="135">
                  <c:v>-19.256377773631684</c:v>
                </c:pt>
                <c:pt idx="136">
                  <c:v>-19.012011438011683</c:v>
                </c:pt>
                <c:pt idx="137">
                  <c:v>-18.755642898067681</c:v>
                </c:pt>
                <c:pt idx="138">
                  <c:v>-18.486929073127683</c:v>
                </c:pt>
                <c:pt idx="139">
                  <c:v>-18.205522457351684</c:v>
                </c:pt>
                <c:pt idx="140">
                  <c:v>-17.857534512891682</c:v>
                </c:pt>
                <c:pt idx="141">
                  <c:v>-17.297802848091678</c:v>
                </c:pt>
                <c:pt idx="142">
                  <c:v>-16.713049620811681</c:v>
                </c:pt>
                <c:pt idx="143">
                  <c:v>-16.102610819211677</c:v>
                </c:pt>
                <c:pt idx="144">
                  <c:v>-15.482610819211677</c:v>
                </c:pt>
                <c:pt idx="145">
                  <c:v>-15.130610819211677</c:v>
                </c:pt>
                <c:pt idx="146">
                  <c:v>-14.77355619389968</c:v>
                </c:pt>
                <c:pt idx="147">
                  <c:v>-14.77355619389968</c:v>
                </c:pt>
                <c:pt idx="148">
                  <c:v>-14.424329777899679</c:v>
                </c:pt>
                <c:pt idx="149">
                  <c:v>-14.062379827019679</c:v>
                </c:pt>
                <c:pt idx="150">
                  <c:v>-14.062379827019679</c:v>
                </c:pt>
                <c:pt idx="151">
                  <c:v>-14.062379827019679</c:v>
                </c:pt>
                <c:pt idx="152">
                  <c:v>-14.062379827019679</c:v>
                </c:pt>
                <c:pt idx="153">
                  <c:v>-14.062379827019679</c:v>
                </c:pt>
                <c:pt idx="154">
                  <c:v>-14.062379827019679</c:v>
                </c:pt>
                <c:pt idx="155">
                  <c:v>-13.573789067131679</c:v>
                </c:pt>
                <c:pt idx="156">
                  <c:v>-13.069017580219681</c:v>
                </c:pt>
                <c:pt idx="157">
                  <c:v>-12.452963725803681</c:v>
                </c:pt>
                <c:pt idx="158">
                  <c:v>-11.91485541044368</c:v>
                </c:pt>
                <c:pt idx="159">
                  <c:v>-11.35958499135568</c:v>
                </c:pt>
                <c:pt idx="160">
                  <c:v>-10.526471317627681</c:v>
                </c:pt>
                <c:pt idx="161">
                  <c:v>-9.6137304819636853</c:v>
                </c:pt>
                <c:pt idx="162">
                  <c:v>-9.3246217509795226</c:v>
                </c:pt>
                <c:pt idx="163">
                  <c:v>-9.0966534247500643</c:v>
                </c:pt>
                <c:pt idx="164">
                  <c:v>-8.8242657413135337</c:v>
                </c:pt>
              </c:numCache>
            </c:numRef>
          </c:val>
          <c:smooth val="0"/>
          <c:extLst>
            <c:ext xmlns:c16="http://schemas.microsoft.com/office/drawing/2014/chart" uri="{C3380CC4-5D6E-409C-BE32-E72D297353CC}">
              <c16:uniqueId val="{00000000-51FA-4F75-A9AB-A2C02B062DED}"/>
            </c:ext>
          </c:extLst>
        </c:ser>
        <c:ser>
          <c:idx val="1"/>
          <c:order val="1"/>
          <c:tx>
            <c:v>actual</c:v>
          </c:tx>
          <c:spPr>
            <a:ln w="28575" cap="rnd">
              <a:solidFill>
                <a:srgbClr val="FF00FF"/>
              </a:solidFill>
              <a:round/>
            </a:ln>
            <a:effectLst/>
          </c:spPr>
          <c:marker>
            <c:symbol val="none"/>
          </c:marker>
          <c:val>
            <c:numRef>
              <c:f>Charts!$AY$59:$AY$230</c:f>
              <c:numCache>
                <c:formatCode>0.00</c:formatCode>
                <c:ptCount val="172"/>
                <c:pt idx="8">
                  <c:v>-17.443472222222219</c:v>
                </c:pt>
                <c:pt idx="21">
                  <c:v>-20.484721911421925</c:v>
                </c:pt>
                <c:pt idx="35">
                  <c:v>-22.29504444444445</c:v>
                </c:pt>
                <c:pt idx="49">
                  <c:v>-22.646022222222221</c:v>
                </c:pt>
                <c:pt idx="64">
                  <c:v>-23.223433333333325</c:v>
                </c:pt>
                <c:pt idx="77">
                  <c:v>-23.554366666666667</c:v>
                </c:pt>
                <c:pt idx="91">
                  <c:v>-24.72282222222222</c:v>
                </c:pt>
                <c:pt idx="106">
                  <c:v>-23.612388888888884</c:v>
                </c:pt>
                <c:pt idx="120">
                  <c:v>-22.636922222222218</c:v>
                </c:pt>
                <c:pt idx="135">
                  <c:v>-19.885311111111108</c:v>
                </c:pt>
                <c:pt idx="149">
                  <c:v>-16.097622222222221</c:v>
                </c:pt>
                <c:pt idx="162">
                  <c:v>-9.9206111111111142</c:v>
                </c:pt>
              </c:numCache>
            </c:numRef>
          </c:val>
          <c:smooth val="0"/>
          <c:extLst>
            <c:ext xmlns:c16="http://schemas.microsoft.com/office/drawing/2014/chart" uri="{C3380CC4-5D6E-409C-BE32-E72D297353CC}">
              <c16:uniqueId val="{00000001-51FA-4F75-A9AB-A2C02B062DED}"/>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2013</a:t>
            </a:r>
            <a:r>
              <a:rPr lang="en-CA" baseline="0"/>
              <a:t> - 2014</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chemeClr val="accent6">
                  <a:lumMod val="75000"/>
                </a:schemeClr>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Charts!$BB$59:$BB$223</c:f>
              <c:numCache>
                <c:formatCode>0.00</c:formatCode>
                <c:ptCount val="165"/>
                <c:pt idx="0">
                  <c:v>-14.304587757906999</c:v>
                </c:pt>
                <c:pt idx="1">
                  <c:v>-14.716503247857</c:v>
                </c:pt>
                <c:pt idx="2">
                  <c:v>-15.1096322918724</c:v>
                </c:pt>
                <c:pt idx="3">
                  <c:v>-15.492347029140202</c:v>
                </c:pt>
                <c:pt idx="4">
                  <c:v>-15.864780577568402</c:v>
                </c:pt>
                <c:pt idx="5">
                  <c:v>-16.234458910238402</c:v>
                </c:pt>
                <c:pt idx="6">
                  <c:v>-16.629861406573404</c:v>
                </c:pt>
                <c:pt idx="7">
                  <c:v>-16.979230360203402</c:v>
                </c:pt>
                <c:pt idx="8">
                  <c:v>-17.3186443832134</c:v>
                </c:pt>
                <c:pt idx="9">
                  <c:v>-17.648235680203403</c:v>
                </c:pt>
                <c:pt idx="10">
                  <c:v>-17.968135729773401</c:v>
                </c:pt>
                <c:pt idx="11">
                  <c:v>-18.278475284523402</c:v>
                </c:pt>
                <c:pt idx="12">
                  <c:v>-18.639566188359399</c:v>
                </c:pt>
                <c:pt idx="13">
                  <c:v>-18.989495691051399</c:v>
                </c:pt>
                <c:pt idx="14">
                  <c:v>-19.271931016941398</c:v>
                </c:pt>
                <c:pt idx="15">
                  <c:v>-19.545321598411402</c:v>
                </c:pt>
                <c:pt idx="16">
                  <c:v>-19.809794558061402</c:v>
                </c:pt>
                <c:pt idx="17">
                  <c:v>-20.0654762924914</c:v>
                </c:pt>
                <c:pt idx="18">
                  <c:v>-20.3124924723014</c:v>
                </c:pt>
                <c:pt idx="19">
                  <c:v>-20.546198530695602</c:v>
                </c:pt>
                <c:pt idx="20">
                  <c:v>-20.741748832310101</c:v>
                </c:pt>
                <c:pt idx="21">
                  <c:v>-20.941338483905099</c:v>
                </c:pt>
                <c:pt idx="22">
                  <c:v>-21.1106479395851</c:v>
                </c:pt>
                <c:pt idx="23">
                  <c:v>-21.2905762371926</c:v>
                </c:pt>
                <c:pt idx="24">
                  <c:v>-21.520314979435099</c:v>
                </c:pt>
                <c:pt idx="25">
                  <c:v>-21.733337770375847</c:v>
                </c:pt>
                <c:pt idx="26">
                  <c:v>-21.928491827114222</c:v>
                </c:pt>
                <c:pt idx="27">
                  <c:v>-22.141778691583472</c:v>
                </c:pt>
                <c:pt idx="28">
                  <c:v>-22.507336087348467</c:v>
                </c:pt>
                <c:pt idx="29">
                  <c:v>-22.851462069583473</c:v>
                </c:pt>
                <c:pt idx="30">
                  <c:v>-23.094076648127221</c:v>
                </c:pt>
                <c:pt idx="31">
                  <c:v>-23.291432124311967</c:v>
                </c:pt>
                <c:pt idx="32">
                  <c:v>-23.44792095289872</c:v>
                </c:pt>
                <c:pt idx="33">
                  <c:v>-23.594317836011967</c:v>
                </c:pt>
                <c:pt idx="34">
                  <c:v>-23.662672628145344</c:v>
                </c:pt>
                <c:pt idx="35">
                  <c:v>-23.720590472464096</c:v>
                </c:pt>
                <c:pt idx="36">
                  <c:v>-23.770590472464097</c:v>
                </c:pt>
                <c:pt idx="37">
                  <c:v>-23.820590472464097</c:v>
                </c:pt>
                <c:pt idx="38">
                  <c:v>-23.868090472464097</c:v>
                </c:pt>
                <c:pt idx="39">
                  <c:v>-23.918090472464097</c:v>
                </c:pt>
                <c:pt idx="40">
                  <c:v>-23.973090472464097</c:v>
                </c:pt>
                <c:pt idx="41">
                  <c:v>-24.048090472464096</c:v>
                </c:pt>
                <c:pt idx="42">
                  <c:v>-24.148090472464098</c:v>
                </c:pt>
                <c:pt idx="43">
                  <c:v>-24.248090472464099</c:v>
                </c:pt>
                <c:pt idx="44">
                  <c:v>-24.348090472464101</c:v>
                </c:pt>
                <c:pt idx="45">
                  <c:v>-24.458590472464099</c:v>
                </c:pt>
                <c:pt idx="46">
                  <c:v>-24.568240472464097</c:v>
                </c:pt>
                <c:pt idx="47">
                  <c:v>-24.677040472464096</c:v>
                </c:pt>
                <c:pt idx="48">
                  <c:v>-24.784990472464095</c:v>
                </c:pt>
                <c:pt idx="49">
                  <c:v>-24.866890472464096</c:v>
                </c:pt>
                <c:pt idx="50">
                  <c:v>-24.729390472464097</c:v>
                </c:pt>
                <c:pt idx="51">
                  <c:v>-24.591390472464095</c:v>
                </c:pt>
                <c:pt idx="52">
                  <c:v>-24.352890472464097</c:v>
                </c:pt>
                <c:pt idx="53">
                  <c:v>-24.267090472464098</c:v>
                </c:pt>
                <c:pt idx="54">
                  <c:v>-24.227590472464097</c:v>
                </c:pt>
                <c:pt idx="55">
                  <c:v>-24.247590472464097</c:v>
                </c:pt>
                <c:pt idx="56">
                  <c:v>-24.313040472464095</c:v>
                </c:pt>
                <c:pt idx="57">
                  <c:v>-24.407440472464096</c:v>
                </c:pt>
                <c:pt idx="58">
                  <c:v>-24.506890472464097</c:v>
                </c:pt>
                <c:pt idx="59">
                  <c:v>-24.593890472464096</c:v>
                </c:pt>
                <c:pt idx="60">
                  <c:v>-24.278890472464095</c:v>
                </c:pt>
                <c:pt idx="61">
                  <c:v>-24.164890472464094</c:v>
                </c:pt>
                <c:pt idx="62">
                  <c:v>-24.238340472464095</c:v>
                </c:pt>
                <c:pt idx="63">
                  <c:v>-24.299940472464094</c:v>
                </c:pt>
                <c:pt idx="64">
                  <c:v>-24.188940472464093</c:v>
                </c:pt>
                <c:pt idx="65">
                  <c:v>-24.078940472464094</c:v>
                </c:pt>
                <c:pt idx="66">
                  <c:v>-24.138890472464094</c:v>
                </c:pt>
                <c:pt idx="67">
                  <c:v>-24.030890472464094</c:v>
                </c:pt>
                <c:pt idx="68">
                  <c:v>-24.084390472464094</c:v>
                </c:pt>
                <c:pt idx="69">
                  <c:v>-24.137390472464094</c:v>
                </c:pt>
                <c:pt idx="70">
                  <c:v>-24.189890472464093</c:v>
                </c:pt>
                <c:pt idx="71">
                  <c:v>-24.213890472464094</c:v>
                </c:pt>
                <c:pt idx="72">
                  <c:v>-24.110890472464092</c:v>
                </c:pt>
                <c:pt idx="73">
                  <c:v>-24.187390472464092</c:v>
                </c:pt>
                <c:pt idx="74">
                  <c:v>-24.273240472464092</c:v>
                </c:pt>
                <c:pt idx="75">
                  <c:v>-24.358240472464093</c:v>
                </c:pt>
                <c:pt idx="76">
                  <c:v>-24.422590472464094</c:v>
                </c:pt>
                <c:pt idx="77">
                  <c:v>-24.324590472464095</c:v>
                </c:pt>
                <c:pt idx="78">
                  <c:v>-24.273090472464094</c:v>
                </c:pt>
                <c:pt idx="79">
                  <c:v>-24.158690472464095</c:v>
                </c:pt>
                <c:pt idx="80">
                  <c:v>-24.022190472464093</c:v>
                </c:pt>
                <c:pt idx="81">
                  <c:v>-23.884390472464094</c:v>
                </c:pt>
                <c:pt idx="82">
                  <c:v>-23.745290472464095</c:v>
                </c:pt>
                <c:pt idx="83">
                  <c:v>-23.658890472464094</c:v>
                </c:pt>
                <c:pt idx="84">
                  <c:v>-23.640690472464094</c:v>
                </c:pt>
                <c:pt idx="85">
                  <c:v>-23.690190472464092</c:v>
                </c:pt>
                <c:pt idx="86">
                  <c:v>-23.601190472464094</c:v>
                </c:pt>
                <c:pt idx="87">
                  <c:v>-23.583590472464092</c:v>
                </c:pt>
                <c:pt idx="88">
                  <c:v>-23.566190472464093</c:v>
                </c:pt>
                <c:pt idx="89">
                  <c:v>-23.480190472464095</c:v>
                </c:pt>
                <c:pt idx="90">
                  <c:v>-23.573690472464094</c:v>
                </c:pt>
                <c:pt idx="91">
                  <c:v>-23.489690472464094</c:v>
                </c:pt>
                <c:pt idx="92">
                  <c:v>-23.473090472464094</c:v>
                </c:pt>
                <c:pt idx="93">
                  <c:v>-23.391090472464093</c:v>
                </c:pt>
                <c:pt idx="94">
                  <c:v>-23.310090472464093</c:v>
                </c:pt>
                <c:pt idx="95">
                  <c:v>-23.294090472464095</c:v>
                </c:pt>
                <c:pt idx="96">
                  <c:v>-23.233590472464094</c:v>
                </c:pt>
                <c:pt idx="97">
                  <c:v>-23.155590472464095</c:v>
                </c:pt>
                <c:pt idx="98">
                  <c:v>-23.255690472464096</c:v>
                </c:pt>
                <c:pt idx="99">
                  <c:v>-23.377290472464097</c:v>
                </c:pt>
                <c:pt idx="100">
                  <c:v>-23.504790472464098</c:v>
                </c:pt>
                <c:pt idx="101">
                  <c:v>-23.567690472464097</c:v>
                </c:pt>
                <c:pt idx="102">
                  <c:v>-23.629740472464096</c:v>
                </c:pt>
                <c:pt idx="103">
                  <c:v>-23.690940472464096</c:v>
                </c:pt>
                <c:pt idx="104">
                  <c:v>-23.751290472464095</c:v>
                </c:pt>
                <c:pt idx="105">
                  <c:v>-23.810790472464095</c:v>
                </c:pt>
                <c:pt idx="106">
                  <c:v>-23.818290472464096</c:v>
                </c:pt>
                <c:pt idx="107">
                  <c:v>-23.825790472464096</c:v>
                </c:pt>
                <c:pt idx="108">
                  <c:v>-23.833290472464096</c:v>
                </c:pt>
                <c:pt idx="109">
                  <c:v>-23.838790472464098</c:v>
                </c:pt>
                <c:pt idx="110">
                  <c:v>-23.841290472464099</c:v>
                </c:pt>
                <c:pt idx="111">
                  <c:v>-23.709290472464097</c:v>
                </c:pt>
                <c:pt idx="112">
                  <c:v>-23.469290472464099</c:v>
                </c:pt>
                <c:pt idx="113">
                  <c:v>-23.282290472464098</c:v>
                </c:pt>
                <c:pt idx="114">
                  <c:v>-23.161290472464099</c:v>
                </c:pt>
                <c:pt idx="115">
                  <c:v>-23.018290472464098</c:v>
                </c:pt>
                <c:pt idx="116">
                  <c:v>-22.8422904724641</c:v>
                </c:pt>
                <c:pt idx="117">
                  <c:v>-22.721290472464101</c:v>
                </c:pt>
                <c:pt idx="118">
                  <c:v>-22.600290472464103</c:v>
                </c:pt>
                <c:pt idx="119">
                  <c:v>-22.424290472464104</c:v>
                </c:pt>
                <c:pt idx="120">
                  <c:v>-22.308790472464104</c:v>
                </c:pt>
                <c:pt idx="121">
                  <c:v>-22.287813218983704</c:v>
                </c:pt>
                <c:pt idx="122">
                  <c:v>-22.362614308423705</c:v>
                </c:pt>
                <c:pt idx="123">
                  <c:v>-22.450456898920905</c:v>
                </c:pt>
                <c:pt idx="124">
                  <c:v>-22.561079654436906</c:v>
                </c:pt>
                <c:pt idx="125">
                  <c:v>-22.638665213916905</c:v>
                </c:pt>
                <c:pt idx="126">
                  <c:v>-22.710073019913708</c:v>
                </c:pt>
                <c:pt idx="127">
                  <c:v>-22.739194580833708</c:v>
                </c:pt>
                <c:pt idx="129">
                  <c:v>-22.768316141753708</c:v>
                </c:pt>
                <c:pt idx="130">
                  <c:v>-22.847516141753708</c:v>
                </c:pt>
                <c:pt idx="131">
                  <c:v>-22.926716141753708</c:v>
                </c:pt>
                <c:pt idx="132">
                  <c:v>-22.886776177416909</c:v>
                </c:pt>
                <c:pt idx="133">
                  <c:v>-22.676402222416908</c:v>
                </c:pt>
                <c:pt idx="134">
                  <c:v>-22.388616713606108</c:v>
                </c:pt>
                <c:pt idx="135">
                  <c:v>-22.011003555026107</c:v>
                </c:pt>
                <c:pt idx="136">
                  <c:v>-21.544486005206107</c:v>
                </c:pt>
                <c:pt idx="137">
                  <c:v>-21.055055156222103</c:v>
                </c:pt>
                <c:pt idx="138">
                  <c:v>-20.566484565422108</c:v>
                </c:pt>
                <c:pt idx="139">
                  <c:v>-20.285077949646109</c:v>
                </c:pt>
                <c:pt idx="140">
                  <c:v>-19.990626612026109</c:v>
                </c:pt>
                <c:pt idx="141">
                  <c:v>-19.682774196386106</c:v>
                </c:pt>
                <c:pt idx="142">
                  <c:v>-19.21497161456211</c:v>
                </c:pt>
                <c:pt idx="143">
                  <c:v>-18.726620573282105</c:v>
                </c:pt>
                <c:pt idx="144">
                  <c:v>-18.230620573282106</c:v>
                </c:pt>
                <c:pt idx="145">
                  <c:v>-17.686620573282106</c:v>
                </c:pt>
                <c:pt idx="146">
                  <c:v>-17.362025459362108</c:v>
                </c:pt>
                <c:pt idx="147">
                  <c:v>-17.025249746242107</c:v>
                </c:pt>
                <c:pt idx="148">
                  <c:v>-16.676023330242106</c:v>
                </c:pt>
                <c:pt idx="149">
                  <c:v>-16.676023330242106</c:v>
                </c:pt>
                <c:pt idx="150">
                  <c:v>-16.676023330242106</c:v>
                </c:pt>
                <c:pt idx="151">
                  <c:v>-16.676023330242106</c:v>
                </c:pt>
                <c:pt idx="152">
                  <c:v>-16.595666364098108</c:v>
                </c:pt>
                <c:pt idx="153">
                  <c:v>-16.595666364098108</c:v>
                </c:pt>
                <c:pt idx="154">
                  <c:v>-16.165910767618108</c:v>
                </c:pt>
                <c:pt idx="155">
                  <c:v>-15.677320007730108</c:v>
                </c:pt>
                <c:pt idx="156">
                  <c:v>-15.172548520818109</c:v>
                </c:pt>
                <c:pt idx="157">
                  <c:v>-14.65127218246611</c:v>
                </c:pt>
                <c:pt idx="158">
                  <c:v>-14.11316386710611</c:v>
                </c:pt>
                <c:pt idx="159">
                  <c:v>-13.55789344801811</c:v>
                </c:pt>
                <c:pt idx="160">
                  <c:v>-13.453754238802111</c:v>
                </c:pt>
                <c:pt idx="161">
                  <c:v>-12.863157227490113</c:v>
                </c:pt>
                <c:pt idx="162">
                  <c:v>-12.254389725378108</c:v>
                </c:pt>
                <c:pt idx="163">
                  <c:v>-11.627109601138105</c:v>
                </c:pt>
                <c:pt idx="164">
                  <c:v>-10.980971722290107</c:v>
                </c:pt>
              </c:numCache>
            </c:numRef>
          </c:val>
          <c:smooth val="0"/>
          <c:extLst>
            <c:ext xmlns:c16="http://schemas.microsoft.com/office/drawing/2014/chart" uri="{C3380CC4-5D6E-409C-BE32-E72D297353CC}">
              <c16:uniqueId val="{00000000-DA8A-4B77-AD00-0661C7DDD825}"/>
            </c:ext>
          </c:extLst>
        </c:ser>
        <c:ser>
          <c:idx val="1"/>
          <c:order val="1"/>
          <c:tx>
            <c:v>actual</c:v>
          </c:tx>
          <c:spPr>
            <a:ln w="28575" cap="rnd">
              <a:solidFill>
                <a:schemeClr val="accent6">
                  <a:lumMod val="75000"/>
                </a:schemeClr>
              </a:solidFill>
              <a:round/>
            </a:ln>
            <a:effectLst/>
          </c:spPr>
          <c:marker>
            <c:symbol val="none"/>
          </c:marker>
          <c:val>
            <c:numRef>
              <c:f>Charts!$BC$59:$BC$230</c:f>
              <c:numCache>
                <c:formatCode>0.00</c:formatCode>
                <c:ptCount val="172"/>
                <c:pt idx="1">
                  <c:v>-13.895244444444447</c:v>
                </c:pt>
                <c:pt idx="15">
                  <c:v>-19.422566666666665</c:v>
                </c:pt>
                <c:pt idx="29">
                  <c:v>-22.870133333333335</c:v>
                </c:pt>
                <c:pt idx="43">
                  <c:v>-24.059822222222223</c:v>
                </c:pt>
                <c:pt idx="57">
                  <c:v>-24.091111111111104</c:v>
                </c:pt>
                <c:pt idx="71">
                  <c:v>-23.058955555555553</c:v>
                </c:pt>
                <c:pt idx="85">
                  <c:v>-23.002433333333336</c:v>
                </c:pt>
                <c:pt idx="99">
                  <c:v>-23.457222222222221</c:v>
                </c:pt>
                <c:pt idx="113">
                  <c:v>-22.598244444444443</c:v>
                </c:pt>
                <c:pt idx="127">
                  <c:v>-22.759166666666669</c:v>
                </c:pt>
                <c:pt idx="142">
                  <c:v>-17.623600000000003</c:v>
                </c:pt>
                <c:pt idx="155">
                  <c:v>-14.893933333333333</c:v>
                </c:pt>
              </c:numCache>
            </c:numRef>
          </c:val>
          <c:smooth val="0"/>
          <c:extLst>
            <c:ext xmlns:c16="http://schemas.microsoft.com/office/drawing/2014/chart" uri="{C3380CC4-5D6E-409C-BE32-E72D297353CC}">
              <c16:uniqueId val="{00000001-DA8A-4B77-AD00-0661C7DDD825}"/>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2014</a:t>
            </a:r>
            <a:r>
              <a:rPr lang="en-US" sz="1400" baseline="0"/>
              <a:t> - 15</a:t>
            </a:r>
            <a:r>
              <a:rPr lang="en-US" sz="1400"/>
              <a:t> Chardonnay</a:t>
            </a:r>
          </a:p>
        </c:rich>
      </c:tx>
      <c:layout/>
      <c:overlay val="0"/>
    </c:title>
    <c:autoTitleDeleted val="0"/>
    <c:plotArea>
      <c:layout/>
      <c:lineChart>
        <c:grouping val="standard"/>
        <c:varyColors val="0"/>
        <c:ser>
          <c:idx val="0"/>
          <c:order val="0"/>
          <c:tx>
            <c:v>2d Av Temp</c:v>
          </c:tx>
          <c:marker>
            <c:symbol val="none"/>
          </c:marker>
          <c:cat>
            <c:numRef>
              <c:f>'Chardonnay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'Chardonnay Predicted LTE (3)'!$W$7:$W$248</c:f>
              <c:numCache>
                <c:formatCode>0.0</c:formatCode>
                <c:ptCount val="242"/>
                <c:pt idx="0">
                  <c:v>16.5</c:v>
                </c:pt>
                <c:pt idx="1">
                  <c:v>16.2</c:v>
                </c:pt>
                <c:pt idx="2">
                  <c:v>15.899999999999999</c:v>
                </c:pt>
                <c:pt idx="3">
                  <c:v>15</c:v>
                </c:pt>
                <c:pt idx="4">
                  <c:v>15.350000000000001</c:v>
                </c:pt>
                <c:pt idx="5">
                  <c:v>16.850000000000001</c:v>
                </c:pt>
                <c:pt idx="6">
                  <c:v>18.399999999999999</c:v>
                </c:pt>
                <c:pt idx="7">
                  <c:v>20.75</c:v>
                </c:pt>
                <c:pt idx="8">
                  <c:v>19.05</c:v>
                </c:pt>
                <c:pt idx="9">
                  <c:v>15</c:v>
                </c:pt>
                <c:pt idx="10">
                  <c:v>12.7</c:v>
                </c:pt>
                <c:pt idx="11">
                  <c:v>10.8</c:v>
                </c:pt>
                <c:pt idx="12">
                  <c:v>12.65</c:v>
                </c:pt>
                <c:pt idx="13">
                  <c:v>15</c:v>
                </c:pt>
                <c:pt idx="14">
                  <c:v>15</c:v>
                </c:pt>
                <c:pt idx="15">
                  <c:v>15.2</c:v>
                </c:pt>
                <c:pt idx="16">
                  <c:v>15.75</c:v>
                </c:pt>
                <c:pt idx="17">
                  <c:v>17.149999999999999</c:v>
                </c:pt>
                <c:pt idx="18">
                  <c:v>19.149999999999999</c:v>
                </c:pt>
                <c:pt idx="19">
                  <c:v>18.45</c:v>
                </c:pt>
                <c:pt idx="20">
                  <c:v>16.75</c:v>
                </c:pt>
                <c:pt idx="21">
                  <c:v>15.75</c:v>
                </c:pt>
                <c:pt idx="22">
                  <c:v>15.45</c:v>
                </c:pt>
                <c:pt idx="23">
                  <c:v>17.05</c:v>
                </c:pt>
                <c:pt idx="24">
                  <c:v>17.149999999999999</c:v>
                </c:pt>
                <c:pt idx="25">
                  <c:v>14.7</c:v>
                </c:pt>
                <c:pt idx="26">
                  <c:v>13.8</c:v>
                </c:pt>
                <c:pt idx="27">
                  <c:v>14.2</c:v>
                </c:pt>
                <c:pt idx="28">
                  <c:v>13.7</c:v>
                </c:pt>
                <c:pt idx="29">
                  <c:v>12.8</c:v>
                </c:pt>
                <c:pt idx="30">
                  <c:v>11.6</c:v>
                </c:pt>
                <c:pt idx="31">
                  <c:v>11.6</c:v>
                </c:pt>
                <c:pt idx="32">
                  <c:v>11.1</c:v>
                </c:pt>
                <c:pt idx="33">
                  <c:v>11.65</c:v>
                </c:pt>
                <c:pt idx="34">
                  <c:v>12.55</c:v>
                </c:pt>
                <c:pt idx="35">
                  <c:v>12.95</c:v>
                </c:pt>
                <c:pt idx="36">
                  <c:v>14.35</c:v>
                </c:pt>
                <c:pt idx="37">
                  <c:v>14.649999999999999</c:v>
                </c:pt>
                <c:pt idx="38">
                  <c:v>13.7</c:v>
                </c:pt>
                <c:pt idx="39">
                  <c:v>12.649999999999999</c:v>
                </c:pt>
                <c:pt idx="40">
                  <c:v>13.5</c:v>
                </c:pt>
                <c:pt idx="41">
                  <c:v>12.95</c:v>
                </c:pt>
                <c:pt idx="42">
                  <c:v>12.45</c:v>
                </c:pt>
                <c:pt idx="43">
                  <c:v>13.8</c:v>
                </c:pt>
                <c:pt idx="44">
                  <c:v>12.6</c:v>
                </c:pt>
                <c:pt idx="45">
                  <c:v>10.5</c:v>
                </c:pt>
                <c:pt idx="46">
                  <c:v>9.9499999999999993</c:v>
                </c:pt>
                <c:pt idx="47">
                  <c:v>12.100000000000001</c:v>
                </c:pt>
                <c:pt idx="48">
                  <c:v>14.95</c:v>
                </c:pt>
                <c:pt idx="49">
                  <c:v>14.1</c:v>
                </c:pt>
                <c:pt idx="50">
                  <c:v>13.35</c:v>
                </c:pt>
                <c:pt idx="51">
                  <c:v>13.25</c:v>
                </c:pt>
                <c:pt idx="52">
                  <c:v>12</c:v>
                </c:pt>
                <c:pt idx="53">
                  <c:v>9.15</c:v>
                </c:pt>
                <c:pt idx="54">
                  <c:v>8.3000000000000007</c:v>
                </c:pt>
                <c:pt idx="55">
                  <c:v>10.100000000000001</c:v>
                </c:pt>
                <c:pt idx="56">
                  <c:v>9.25</c:v>
                </c:pt>
                <c:pt idx="57">
                  <c:v>8.75</c:v>
                </c:pt>
                <c:pt idx="58">
                  <c:v>10.5</c:v>
                </c:pt>
                <c:pt idx="59">
                  <c:v>11.25</c:v>
                </c:pt>
                <c:pt idx="60">
                  <c:v>10.600000000000001</c:v>
                </c:pt>
                <c:pt idx="61">
                  <c:v>8.85</c:v>
                </c:pt>
                <c:pt idx="62">
                  <c:v>6.1</c:v>
                </c:pt>
                <c:pt idx="63">
                  <c:v>6.45</c:v>
                </c:pt>
                <c:pt idx="64">
                  <c:v>9.65</c:v>
                </c:pt>
                <c:pt idx="65">
                  <c:v>9.9</c:v>
                </c:pt>
                <c:pt idx="66">
                  <c:v>10.6</c:v>
                </c:pt>
                <c:pt idx="67">
                  <c:v>10.8</c:v>
                </c:pt>
                <c:pt idx="68">
                  <c:v>8.6000000000000014</c:v>
                </c:pt>
                <c:pt idx="69">
                  <c:v>8.75</c:v>
                </c:pt>
                <c:pt idx="70">
                  <c:v>7.3999999999999995</c:v>
                </c:pt>
                <c:pt idx="71">
                  <c:v>1.7499999999999998</c:v>
                </c:pt>
                <c:pt idx="72">
                  <c:v>-3.9000000000000004</c:v>
                </c:pt>
                <c:pt idx="73">
                  <c:v>-5.4</c:v>
                </c:pt>
                <c:pt idx="74">
                  <c:v>-4.6500000000000004</c:v>
                </c:pt>
                <c:pt idx="75">
                  <c:v>-4.4000000000000004</c:v>
                </c:pt>
                <c:pt idx="76">
                  <c:v>-5.15</c:v>
                </c:pt>
                <c:pt idx="77">
                  <c:v>-6</c:v>
                </c:pt>
                <c:pt idx="78">
                  <c:v>-5.6</c:v>
                </c:pt>
                <c:pt idx="79">
                  <c:v>-2.5500000000000003</c:v>
                </c:pt>
                <c:pt idx="80">
                  <c:v>1.45</c:v>
                </c:pt>
                <c:pt idx="81">
                  <c:v>2.95</c:v>
                </c:pt>
                <c:pt idx="82">
                  <c:v>3.6</c:v>
                </c:pt>
                <c:pt idx="83">
                  <c:v>3.5</c:v>
                </c:pt>
                <c:pt idx="84">
                  <c:v>2.15</c:v>
                </c:pt>
                <c:pt idx="85">
                  <c:v>2.0499999999999998</c:v>
                </c:pt>
                <c:pt idx="86">
                  <c:v>2.2000000000000002</c:v>
                </c:pt>
                <c:pt idx="87">
                  <c:v>4.1500000000000004</c:v>
                </c:pt>
                <c:pt idx="88">
                  <c:v>4</c:v>
                </c:pt>
                <c:pt idx="89">
                  <c:v>-3.9499999999999997</c:v>
                </c:pt>
                <c:pt idx="90">
                  <c:v>-10.45</c:v>
                </c:pt>
                <c:pt idx="91">
                  <c:v>-10.4</c:v>
                </c:pt>
                <c:pt idx="92">
                  <c:v>-9.3000000000000007</c:v>
                </c:pt>
                <c:pt idx="93">
                  <c:v>-7.4</c:v>
                </c:pt>
                <c:pt idx="94">
                  <c:v>-4.7</c:v>
                </c:pt>
                <c:pt idx="95">
                  <c:v>-3.1</c:v>
                </c:pt>
                <c:pt idx="96">
                  <c:v>-0.65</c:v>
                </c:pt>
                <c:pt idx="97">
                  <c:v>2.0499999999999998</c:v>
                </c:pt>
                <c:pt idx="98">
                  <c:v>3.0999999999999996</c:v>
                </c:pt>
                <c:pt idx="99">
                  <c:v>5.1999999999999993</c:v>
                </c:pt>
                <c:pt idx="100">
                  <c:v>7.4</c:v>
                </c:pt>
                <c:pt idx="101">
                  <c:v>7.5</c:v>
                </c:pt>
                <c:pt idx="102">
                  <c:v>6.15</c:v>
                </c:pt>
                <c:pt idx="103">
                  <c:v>3.45</c:v>
                </c:pt>
                <c:pt idx="104">
                  <c:v>1.9</c:v>
                </c:pt>
                <c:pt idx="105">
                  <c:v>1.0999999999999999</c:v>
                </c:pt>
                <c:pt idx="106">
                  <c:v>0</c:v>
                </c:pt>
                <c:pt idx="107">
                  <c:v>0.4</c:v>
                </c:pt>
                <c:pt idx="108">
                  <c:v>2.2000000000000002</c:v>
                </c:pt>
                <c:pt idx="109">
                  <c:v>4.0999999999999996</c:v>
                </c:pt>
                <c:pt idx="110">
                  <c:v>4.7</c:v>
                </c:pt>
                <c:pt idx="111">
                  <c:v>5.35</c:v>
                </c:pt>
                <c:pt idx="112">
                  <c:v>4.8</c:v>
                </c:pt>
                <c:pt idx="113">
                  <c:v>3.15</c:v>
                </c:pt>
                <c:pt idx="114">
                  <c:v>2.7</c:v>
                </c:pt>
                <c:pt idx="115">
                  <c:v>1.55</c:v>
                </c:pt>
                <c:pt idx="116">
                  <c:v>0.55000000000000004</c:v>
                </c:pt>
                <c:pt idx="117">
                  <c:v>0.65</c:v>
                </c:pt>
                <c:pt idx="118">
                  <c:v>1</c:v>
                </c:pt>
                <c:pt idx="119">
                  <c:v>-0.65</c:v>
                </c:pt>
                <c:pt idx="120">
                  <c:v>-5.0999999999999996</c:v>
                </c:pt>
                <c:pt idx="121">
                  <c:v>-7.7</c:v>
                </c:pt>
                <c:pt idx="122">
                  <c:v>-6.0500000000000007</c:v>
                </c:pt>
                <c:pt idx="123">
                  <c:v>-3.75</c:v>
                </c:pt>
                <c:pt idx="124">
                  <c:v>-3.8499999999999996</c:v>
                </c:pt>
                <c:pt idx="125">
                  <c:v>-3.9</c:v>
                </c:pt>
                <c:pt idx="126">
                  <c:v>-2.2999999999999998</c:v>
                </c:pt>
                <c:pt idx="127">
                  <c:v>-0.44999999999999996</c:v>
                </c:pt>
                <c:pt idx="128">
                  <c:v>1.1000000000000001</c:v>
                </c:pt>
                <c:pt idx="129">
                  <c:v>1.9</c:v>
                </c:pt>
                <c:pt idx="130">
                  <c:v>1.8</c:v>
                </c:pt>
                <c:pt idx="131">
                  <c:v>1.1000000000000001</c:v>
                </c:pt>
                <c:pt idx="132">
                  <c:v>0.5</c:v>
                </c:pt>
                <c:pt idx="133">
                  <c:v>0.2</c:v>
                </c:pt>
                <c:pt idx="134">
                  <c:v>0.45</c:v>
                </c:pt>
                <c:pt idx="135">
                  <c:v>0.8</c:v>
                </c:pt>
                <c:pt idx="136">
                  <c:v>1</c:v>
                </c:pt>
                <c:pt idx="137">
                  <c:v>1.75</c:v>
                </c:pt>
                <c:pt idx="138">
                  <c:v>1.65</c:v>
                </c:pt>
                <c:pt idx="139">
                  <c:v>2.2000000000000002</c:v>
                </c:pt>
                <c:pt idx="140">
                  <c:v>3.5</c:v>
                </c:pt>
                <c:pt idx="141">
                  <c:v>1.25</c:v>
                </c:pt>
                <c:pt idx="142">
                  <c:v>-1.5</c:v>
                </c:pt>
                <c:pt idx="143">
                  <c:v>-0.25</c:v>
                </c:pt>
                <c:pt idx="144">
                  <c:v>2.25</c:v>
                </c:pt>
                <c:pt idx="145">
                  <c:v>2.95</c:v>
                </c:pt>
                <c:pt idx="146">
                  <c:v>3.9</c:v>
                </c:pt>
                <c:pt idx="147">
                  <c:v>4.3</c:v>
                </c:pt>
                <c:pt idx="148">
                  <c:v>3.6500000000000004</c:v>
                </c:pt>
                <c:pt idx="149">
                  <c:v>1.9000000000000001</c:v>
                </c:pt>
                <c:pt idx="150">
                  <c:v>1</c:v>
                </c:pt>
                <c:pt idx="151">
                  <c:v>2.2000000000000002</c:v>
                </c:pt>
                <c:pt idx="152">
                  <c:v>2.25</c:v>
                </c:pt>
                <c:pt idx="153">
                  <c:v>1.95</c:v>
                </c:pt>
                <c:pt idx="154">
                  <c:v>2.15</c:v>
                </c:pt>
                <c:pt idx="155">
                  <c:v>1.95</c:v>
                </c:pt>
                <c:pt idx="156">
                  <c:v>2</c:v>
                </c:pt>
                <c:pt idx="157">
                  <c:v>3.45</c:v>
                </c:pt>
                <c:pt idx="158">
                  <c:v>6.95</c:v>
                </c:pt>
                <c:pt idx="159">
                  <c:v>9.1999999999999993</c:v>
                </c:pt>
                <c:pt idx="160">
                  <c:v>9.1999999999999993</c:v>
                </c:pt>
                <c:pt idx="161">
                  <c:v>8.25</c:v>
                </c:pt>
                <c:pt idx="162">
                  <c:v>6.95</c:v>
                </c:pt>
                <c:pt idx="163">
                  <c:v>7.7</c:v>
                </c:pt>
                <c:pt idx="164">
                  <c:v>8.15</c:v>
                </c:pt>
                <c:pt idx="165">
                  <c:v>7.15</c:v>
                </c:pt>
                <c:pt idx="166">
                  <c:v>7.65</c:v>
                </c:pt>
                <c:pt idx="167">
                  <c:v>6.65</c:v>
                </c:pt>
                <c:pt idx="168">
                  <c:v>3.45</c:v>
                </c:pt>
                <c:pt idx="169">
                  <c:v>1.5</c:v>
                </c:pt>
                <c:pt idx="170">
                  <c:v>1.4000000000000001</c:v>
                </c:pt>
                <c:pt idx="171">
                  <c:v>2.1</c:v>
                </c:pt>
                <c:pt idx="172">
                  <c:v>3.7</c:v>
                </c:pt>
                <c:pt idx="173">
                  <c:v>5</c:v>
                </c:pt>
                <c:pt idx="174">
                  <c:v>2.65</c:v>
                </c:pt>
                <c:pt idx="175">
                  <c:v>1.0499999999999998</c:v>
                </c:pt>
                <c:pt idx="176">
                  <c:v>2.75</c:v>
                </c:pt>
                <c:pt idx="177">
                  <c:v>2.9499999999999997</c:v>
                </c:pt>
                <c:pt idx="178">
                  <c:v>2.85</c:v>
                </c:pt>
                <c:pt idx="179">
                  <c:v>4.8</c:v>
                </c:pt>
                <c:pt idx="180">
                  <c:v>3.9000000000000004</c:v>
                </c:pt>
                <c:pt idx="182">
                  <c:v>2.1500000000000004</c:v>
                </c:pt>
                <c:pt idx="183">
                  <c:v>2.8</c:v>
                </c:pt>
                <c:pt idx="184">
                  <c:v>1.8499999999999999</c:v>
                </c:pt>
                <c:pt idx="185">
                  <c:v>-0.44999999999999996</c:v>
                </c:pt>
                <c:pt idx="186">
                  <c:v>0.95000000000000007</c:v>
                </c:pt>
                <c:pt idx="187">
                  <c:v>4.3</c:v>
                </c:pt>
                <c:pt idx="188">
                  <c:v>5.25</c:v>
                </c:pt>
                <c:pt idx="189">
                  <c:v>5.55</c:v>
                </c:pt>
                <c:pt idx="190">
                  <c:v>6.9499999999999993</c:v>
                </c:pt>
                <c:pt idx="191">
                  <c:v>6.65</c:v>
                </c:pt>
                <c:pt idx="192">
                  <c:v>8.65</c:v>
                </c:pt>
                <c:pt idx="193">
                  <c:v>11.75</c:v>
                </c:pt>
                <c:pt idx="194">
                  <c:v>10.45</c:v>
                </c:pt>
                <c:pt idx="195">
                  <c:v>12.25</c:v>
                </c:pt>
                <c:pt idx="196">
                  <c:v>12.350000000000001</c:v>
                </c:pt>
                <c:pt idx="197">
                  <c:v>7.3000000000000007</c:v>
                </c:pt>
                <c:pt idx="198">
                  <c:v>5.8000000000000007</c:v>
                </c:pt>
                <c:pt idx="199">
                  <c:v>7.5</c:v>
                </c:pt>
                <c:pt idx="200">
                  <c:v>8.6999999999999993</c:v>
                </c:pt>
                <c:pt idx="201">
                  <c:v>9.65</c:v>
                </c:pt>
                <c:pt idx="202">
                  <c:v>10.6</c:v>
                </c:pt>
                <c:pt idx="203">
                  <c:v>8.3000000000000007</c:v>
                </c:pt>
                <c:pt idx="204">
                  <c:v>7</c:v>
                </c:pt>
                <c:pt idx="205">
                  <c:v>7.6999999999999993</c:v>
                </c:pt>
                <c:pt idx="206">
                  <c:v>6.9499999999999993</c:v>
                </c:pt>
                <c:pt idx="207">
                  <c:v>8.8999999999999986</c:v>
                </c:pt>
                <c:pt idx="208">
                  <c:v>11.649999999999999</c:v>
                </c:pt>
                <c:pt idx="209">
                  <c:v>12.75</c:v>
                </c:pt>
                <c:pt idx="210">
                  <c:v>12.350000000000001</c:v>
                </c:pt>
                <c:pt idx="211">
                  <c:v>11.8</c:v>
                </c:pt>
                <c:pt idx="212">
                  <c:v>11.05</c:v>
                </c:pt>
                <c:pt idx="213">
                  <c:v>7.8000000000000007</c:v>
                </c:pt>
                <c:pt idx="214">
                  <c:v>6.3</c:v>
                </c:pt>
                <c:pt idx="215">
                  <c:v>7.15</c:v>
                </c:pt>
                <c:pt idx="216">
                  <c:v>6.35</c:v>
                </c:pt>
                <c:pt idx="217">
                  <c:v>5.2</c:v>
                </c:pt>
                <c:pt idx="218">
                  <c:v>7.15</c:v>
                </c:pt>
                <c:pt idx="219">
                  <c:v>8.85</c:v>
                </c:pt>
                <c:pt idx="220">
                  <c:v>8.4499999999999993</c:v>
                </c:pt>
                <c:pt idx="221">
                  <c:v>8.5500000000000007</c:v>
                </c:pt>
                <c:pt idx="222">
                  <c:v>10.100000000000001</c:v>
                </c:pt>
                <c:pt idx="223">
                  <c:v>10.7</c:v>
                </c:pt>
                <c:pt idx="224">
                  <c:v>9.15</c:v>
                </c:pt>
                <c:pt idx="225">
                  <c:v>9.1999999999999993</c:v>
                </c:pt>
                <c:pt idx="226">
                  <c:v>8.4</c:v>
                </c:pt>
                <c:pt idx="227">
                  <c:v>6.4</c:v>
                </c:pt>
                <c:pt idx="228">
                  <c:v>7.7</c:v>
                </c:pt>
                <c:pt idx="229">
                  <c:v>10.75</c:v>
                </c:pt>
                <c:pt idx="230">
                  <c:v>12</c:v>
                </c:pt>
                <c:pt idx="231">
                  <c:v>11.350000000000001</c:v>
                </c:pt>
                <c:pt idx="232">
                  <c:v>11.7</c:v>
                </c:pt>
                <c:pt idx="233">
                  <c:v>13.5</c:v>
                </c:pt>
                <c:pt idx="234">
                  <c:v>12.4</c:v>
                </c:pt>
                <c:pt idx="235">
                  <c:v>9.15</c:v>
                </c:pt>
                <c:pt idx="236">
                  <c:v>7.5</c:v>
                </c:pt>
                <c:pt idx="237">
                  <c:v>7.05</c:v>
                </c:pt>
                <c:pt idx="238">
                  <c:v>8.5</c:v>
                </c:pt>
                <c:pt idx="239">
                  <c:v>12.75</c:v>
                </c:pt>
                <c:pt idx="240">
                  <c:v>14.8</c:v>
                </c:pt>
                <c:pt idx="241">
                  <c:v>13.45</c:v>
                </c:pt>
              </c:numCache>
            </c:numRef>
          </c:val>
          <c:smooth val="0"/>
          <c:extLst>
            <c:ext xmlns:c16="http://schemas.microsoft.com/office/drawing/2014/chart" uri="{C3380CC4-5D6E-409C-BE32-E72D297353CC}">
              <c16:uniqueId val="{00000000-4F6F-4A4C-AA66-A9D09AC1FF18}"/>
            </c:ext>
          </c:extLst>
        </c:ser>
        <c:ser>
          <c:idx val="1"/>
          <c:order val="1"/>
          <c:tx>
            <c:v>LTE50</c:v>
          </c:tx>
          <c:val>
            <c:numRef>
              <c:f>'Chardonnay Predicted LTE (3)'!$Y$7:$Y$249</c:f>
              <c:numCache>
                <c:formatCode>0.00</c:formatCode>
                <c:ptCount val="243"/>
                <c:pt idx="57">
                  <c:v>-13.578611111111112</c:v>
                </c:pt>
                <c:pt idx="71">
                  <c:v>-18.257788888888893</c:v>
                </c:pt>
                <c:pt idx="84">
                  <c:v>-21.299455555555557</c:v>
                </c:pt>
                <c:pt idx="98">
                  <c:v>-22.499100000000002</c:v>
                </c:pt>
                <c:pt idx="112">
                  <c:v>-22.67207777777778</c:v>
                </c:pt>
                <c:pt idx="126">
                  <c:v>-23.600777777777786</c:v>
                </c:pt>
                <c:pt idx="140">
                  <c:v>-22.115533333333332</c:v>
                </c:pt>
                <c:pt idx="154">
                  <c:v>-22.166666666666668</c:v>
                </c:pt>
                <c:pt idx="168">
                  <c:v>-18.501088888888891</c:v>
                </c:pt>
                <c:pt idx="185">
                  <c:v>-18.819300000000002</c:v>
                </c:pt>
                <c:pt idx="199">
                  <c:v>-11.552777777777772</c:v>
                </c:pt>
              </c:numCache>
            </c:numRef>
          </c:val>
          <c:smooth val="0"/>
          <c:extLst>
            <c:ext xmlns:c16="http://schemas.microsoft.com/office/drawing/2014/chart" uri="{C3380CC4-5D6E-409C-BE32-E72D297353CC}">
              <c16:uniqueId val="{00000001-4F6F-4A4C-AA66-A9D09AC1FF18}"/>
            </c:ext>
          </c:extLst>
        </c:ser>
        <c:dLbls>
          <c:showLegendKey val="0"/>
          <c:showVal val="0"/>
          <c:showCatName val="0"/>
          <c:showSerName val="0"/>
          <c:showPercent val="0"/>
          <c:showBubbleSize val="0"/>
        </c:dLbls>
        <c:smooth val="0"/>
        <c:axId val="163959552"/>
        <c:axId val="163961088"/>
      </c:lineChart>
      <c:dateAx>
        <c:axId val="163959552"/>
        <c:scaling>
          <c:orientation val="minMax"/>
        </c:scaling>
        <c:delete val="0"/>
        <c:axPos val="b"/>
        <c:numFmt formatCode="d\-mmm" sourceLinked="1"/>
        <c:majorTickMark val="out"/>
        <c:minorTickMark val="none"/>
        <c:tickLblPos val="nextTo"/>
        <c:crossAx val="163961088"/>
        <c:crossesAt val="-30"/>
        <c:auto val="1"/>
        <c:lblOffset val="100"/>
        <c:baseTimeUnit val="days"/>
      </c:dateAx>
      <c:valAx>
        <c:axId val="163961088"/>
        <c:scaling>
          <c:orientation val="minMax"/>
        </c:scaling>
        <c:delete val="0"/>
        <c:axPos val="l"/>
        <c:majorGridlines/>
        <c:numFmt formatCode="0.0" sourceLinked="1"/>
        <c:majorTickMark val="out"/>
        <c:minorTickMark val="none"/>
        <c:tickLblPos val="nextTo"/>
        <c:crossAx val="1639595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2014</a:t>
            </a:r>
            <a:r>
              <a:rPr lang="en-CA" baseline="0"/>
              <a:t> - 2015</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00FF00"/>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Charts!$BF$59:$BF$230</c:f>
              <c:numCache>
                <c:formatCode>0.00</c:formatCode>
                <c:ptCount val="172"/>
                <c:pt idx="0">
                  <c:v>-12.496410914725798</c:v>
                </c:pt>
                <c:pt idx="1">
                  <c:v>-12.9000880948768</c:v>
                </c:pt>
                <c:pt idx="2">
                  <c:v>-13.261124972033798</c:v>
                </c:pt>
                <c:pt idx="3">
                  <c:v>-13.632123952038299</c:v>
                </c:pt>
                <c:pt idx="4">
                  <c:v>-13.993156473473798</c:v>
                </c:pt>
                <c:pt idx="5">
                  <c:v>-14.307383056243298</c:v>
                </c:pt>
                <c:pt idx="6">
                  <c:v>-14.5949485081233</c:v>
                </c:pt>
                <c:pt idx="7">
                  <c:v>-14.891912118708799</c:v>
                </c:pt>
                <c:pt idx="8">
                  <c:v>-15.197384739417796</c:v>
                </c:pt>
                <c:pt idx="9">
                  <c:v>-15.526976036407799</c:v>
                </c:pt>
                <c:pt idx="10">
                  <c:v>-15.840478084986398</c:v>
                </c:pt>
                <c:pt idx="11">
                  <c:v>-16.104266706523898</c:v>
                </c:pt>
                <c:pt idx="12">
                  <c:v>-16.344993975747897</c:v>
                </c:pt>
                <c:pt idx="13">
                  <c:v>-16.578280310875897</c:v>
                </c:pt>
                <c:pt idx="14">
                  <c:v>-16.804228571587895</c:v>
                </c:pt>
                <c:pt idx="15">
                  <c:v>-17.0366105658374</c:v>
                </c:pt>
                <c:pt idx="16">
                  <c:v>-17.261412581539901</c:v>
                </c:pt>
                <c:pt idx="17">
                  <c:v>-17.491526142526901</c:v>
                </c:pt>
                <c:pt idx="18">
                  <c:v>-17.763243940317899</c:v>
                </c:pt>
                <c:pt idx="19">
                  <c:v>-18.240195079897902</c:v>
                </c:pt>
                <c:pt idx="20">
                  <c:v>-18.700313436637899</c:v>
                </c:pt>
                <c:pt idx="21">
                  <c:v>-19.143845995737898</c:v>
                </c:pt>
                <c:pt idx="22">
                  <c:v>-19.482464907097899</c:v>
                </c:pt>
                <c:pt idx="23">
                  <c:v>-19.842321502312899</c:v>
                </c:pt>
                <c:pt idx="24">
                  <c:v>-20.301798986797898</c:v>
                </c:pt>
                <c:pt idx="25">
                  <c:v>-20.736539376472898</c:v>
                </c:pt>
                <c:pt idx="26">
                  <c:v>-21.044677360796648</c:v>
                </c:pt>
                <c:pt idx="27">
                  <c:v>-21.238574510314148</c:v>
                </c:pt>
                <c:pt idx="28">
                  <c:v>-21.421353208196646</c:v>
                </c:pt>
                <c:pt idx="29">
                  <c:v>-21.5899749394918</c:v>
                </c:pt>
                <c:pt idx="30">
                  <c:v>-21.748483130807049</c:v>
                </c:pt>
                <c:pt idx="31">
                  <c:v>-21.900295035564547</c:v>
                </c:pt>
                <c:pt idx="32">
                  <c:v>-22.042557607007048</c:v>
                </c:pt>
                <c:pt idx="33">
                  <c:v>-22.175645682564546</c:v>
                </c:pt>
                <c:pt idx="34">
                  <c:v>-22.2874989787828</c:v>
                </c:pt>
                <c:pt idx="35">
                  <c:v>-22.391751098556551</c:v>
                </c:pt>
                <c:pt idx="36">
                  <c:v>-22.52175109855655</c:v>
                </c:pt>
                <c:pt idx="37">
                  <c:v>-22.721751098556549</c:v>
                </c:pt>
                <c:pt idx="38">
                  <c:v>-22.921751098556548</c:v>
                </c:pt>
                <c:pt idx="39">
                  <c:v>-23.121751098556548</c:v>
                </c:pt>
                <c:pt idx="40">
                  <c:v>-23.321751098556547</c:v>
                </c:pt>
                <c:pt idx="41">
                  <c:v>-23.451751098556546</c:v>
                </c:pt>
                <c:pt idx="42">
                  <c:v>-23.571751098556547</c:v>
                </c:pt>
                <c:pt idx="43">
                  <c:v>-23.621751098556548</c:v>
                </c:pt>
                <c:pt idx="44">
                  <c:v>-23.669251098556547</c:v>
                </c:pt>
                <c:pt idx="45">
                  <c:v>-23.634251098556547</c:v>
                </c:pt>
                <c:pt idx="46">
                  <c:v>-23.541951098556545</c:v>
                </c:pt>
                <c:pt idx="47">
                  <c:v>-23.448351098556547</c:v>
                </c:pt>
                <c:pt idx="48">
                  <c:v>-23.353451098556548</c:v>
                </c:pt>
                <c:pt idx="49">
                  <c:v>-23.257251098556548</c:v>
                </c:pt>
                <c:pt idx="50">
                  <c:v>-23.174751098556548</c:v>
                </c:pt>
                <c:pt idx="51">
                  <c:v>-23.136751098556548</c:v>
                </c:pt>
                <c:pt idx="52">
                  <c:v>-23.175251098556547</c:v>
                </c:pt>
                <c:pt idx="53">
                  <c:v>-23.297251098556547</c:v>
                </c:pt>
                <c:pt idx="54">
                  <c:v>-23.418251098556546</c:v>
                </c:pt>
                <c:pt idx="55">
                  <c:v>-23.378251098556547</c:v>
                </c:pt>
                <c:pt idx="56">
                  <c:v>-23.272951098556547</c:v>
                </c:pt>
                <c:pt idx="57">
                  <c:v>-23.166351098556547</c:v>
                </c:pt>
                <c:pt idx="58">
                  <c:v>-23.058451098556546</c:v>
                </c:pt>
                <c:pt idx="59">
                  <c:v>-22.949251098556545</c:v>
                </c:pt>
                <c:pt idx="60">
                  <c:v>-22.855751098556546</c:v>
                </c:pt>
                <c:pt idx="61">
                  <c:v>-22.761151098556546</c:v>
                </c:pt>
                <c:pt idx="62">
                  <c:v>-22.804651098556548</c:v>
                </c:pt>
                <c:pt idx="63">
                  <c:v>-22.916651098556546</c:v>
                </c:pt>
                <c:pt idx="64">
                  <c:v>-22.961151098556545</c:v>
                </c:pt>
                <c:pt idx="65">
                  <c:v>-23.006151098556547</c:v>
                </c:pt>
                <c:pt idx="66">
                  <c:v>-22.897151098556549</c:v>
                </c:pt>
                <c:pt idx="67">
                  <c:v>-23.069951098556547</c:v>
                </c:pt>
                <c:pt idx="68">
                  <c:v>-23.251851098556546</c:v>
                </c:pt>
                <c:pt idx="69">
                  <c:v>-23.432051098556546</c:v>
                </c:pt>
                <c:pt idx="70">
                  <c:v>-23.589551098556544</c:v>
                </c:pt>
                <c:pt idx="71">
                  <c:v>-23.667551098556544</c:v>
                </c:pt>
                <c:pt idx="72">
                  <c:v>-23.744801098556543</c:v>
                </c:pt>
                <c:pt idx="73">
                  <c:v>-23.811101098556541</c:v>
                </c:pt>
                <c:pt idx="74">
                  <c:v>-23.710101098556542</c:v>
                </c:pt>
                <c:pt idx="75">
                  <c:v>-23.660101098556542</c:v>
                </c:pt>
                <c:pt idx="76">
                  <c:v>-23.579301098556542</c:v>
                </c:pt>
                <c:pt idx="77">
                  <c:v>-23.528301098556543</c:v>
                </c:pt>
                <c:pt idx="78">
                  <c:v>-23.476801098556543</c:v>
                </c:pt>
                <c:pt idx="79">
                  <c:v>-23.457601098556541</c:v>
                </c:pt>
                <c:pt idx="80">
                  <c:v>-23.438601098556543</c:v>
                </c:pt>
                <c:pt idx="81">
                  <c:v>-23.419801098556544</c:v>
                </c:pt>
                <c:pt idx="82">
                  <c:v>-23.401201098556545</c:v>
                </c:pt>
                <c:pt idx="83">
                  <c:v>-23.382801098556545</c:v>
                </c:pt>
                <c:pt idx="84">
                  <c:v>-23.328301098556544</c:v>
                </c:pt>
                <c:pt idx="85">
                  <c:v>-23.273301098556544</c:v>
                </c:pt>
                <c:pt idx="86">
                  <c:v>-23.217801098556546</c:v>
                </c:pt>
                <c:pt idx="87">
                  <c:v>-23.094601098556545</c:v>
                </c:pt>
                <c:pt idx="88">
                  <c:v>-23.077201098556547</c:v>
                </c:pt>
                <c:pt idx="89">
                  <c:v>-23.171801098556546</c:v>
                </c:pt>
                <c:pt idx="90">
                  <c:v>-23.086801098556545</c:v>
                </c:pt>
                <c:pt idx="91">
                  <c:v>-23.028801098556546</c:v>
                </c:pt>
                <c:pt idx="92">
                  <c:v>-22.935201098556547</c:v>
                </c:pt>
                <c:pt idx="93">
                  <c:v>-22.805401098556548</c:v>
                </c:pt>
                <c:pt idx="94">
                  <c:v>-22.674501098556547</c:v>
                </c:pt>
                <c:pt idx="95">
                  <c:v>-22.578501098556547</c:v>
                </c:pt>
                <c:pt idx="96">
                  <c:v>-22.518001098556546</c:v>
                </c:pt>
                <c:pt idx="97">
                  <c:v>-22.502401098556547</c:v>
                </c:pt>
                <c:pt idx="98">
                  <c:v>-22.440901098556548</c:v>
                </c:pt>
                <c:pt idx="99">
                  <c:v>-22.378901098556547</c:v>
                </c:pt>
                <c:pt idx="100">
                  <c:v>-22.363901098556546</c:v>
                </c:pt>
                <c:pt idx="101">
                  <c:v>-22.349101098556545</c:v>
                </c:pt>
                <c:pt idx="102">
                  <c:v>-22.334501098556544</c:v>
                </c:pt>
                <c:pt idx="103">
                  <c:v>-22.320101098556545</c:v>
                </c:pt>
                <c:pt idx="104">
                  <c:v>-22.216901098556544</c:v>
                </c:pt>
                <c:pt idx="105">
                  <c:v>-22.047901098556544</c:v>
                </c:pt>
                <c:pt idx="106">
                  <c:v>-21.837901098556543</c:v>
                </c:pt>
                <c:pt idx="107">
                  <c:v>-21.627901098556542</c:v>
                </c:pt>
                <c:pt idx="108">
                  <c:v>-21.417901098556541</c:v>
                </c:pt>
                <c:pt idx="109">
                  <c:v>-21.217901098556542</c:v>
                </c:pt>
                <c:pt idx="110">
                  <c:v>-21.017901098556543</c:v>
                </c:pt>
                <c:pt idx="111">
                  <c:v>-20.817901098556543</c:v>
                </c:pt>
                <c:pt idx="112">
                  <c:v>-20.617901098556544</c:v>
                </c:pt>
                <c:pt idx="113">
                  <c:v>-20.417901098556545</c:v>
                </c:pt>
                <c:pt idx="114">
                  <c:v>-20.217901098556545</c:v>
                </c:pt>
                <c:pt idx="115">
                  <c:v>-20.057901098556545</c:v>
                </c:pt>
                <c:pt idx="116">
                  <c:v>-19.947901098556546</c:v>
                </c:pt>
                <c:pt idx="117">
                  <c:v>-19.847901098556544</c:v>
                </c:pt>
                <c:pt idx="118">
                  <c:v>-19.737901098556545</c:v>
                </c:pt>
                <c:pt idx="119">
                  <c:v>-19.607901098556546</c:v>
                </c:pt>
                <c:pt idx="120">
                  <c:v>-19.437901098556544</c:v>
                </c:pt>
                <c:pt idx="121">
                  <c:v>-19.328020246992544</c:v>
                </c:pt>
                <c:pt idx="122">
                  <c:v>-19.210475677872545</c:v>
                </c:pt>
                <c:pt idx="123">
                  <c:v>-19.084986262876544</c:v>
                </c:pt>
                <c:pt idx="124">
                  <c:v>-18.951266448516542</c:v>
                </c:pt>
                <c:pt idx="125">
                  <c:v>-18.809026256136544</c:v>
                </c:pt>
                <c:pt idx="126">
                  <c:v>-18.589309929992542</c:v>
                </c:pt>
                <c:pt idx="127">
                  <c:v>-18.429141344932546</c:v>
                </c:pt>
                <c:pt idx="129">
                  <c:v>-18.259141344932544</c:v>
                </c:pt>
                <c:pt idx="130">
                  <c:v>-18.079141344932545</c:v>
                </c:pt>
                <c:pt idx="131">
                  <c:v>-17.881141344932544</c:v>
                </c:pt>
                <c:pt idx="132">
                  <c:v>-17.881141344932544</c:v>
                </c:pt>
                <c:pt idx="133">
                  <c:v>-17.842891534932544</c:v>
                </c:pt>
                <c:pt idx="134">
                  <c:v>-17.621518066616545</c:v>
                </c:pt>
                <c:pt idx="135">
                  <c:v>-17.346505682216545</c:v>
                </c:pt>
                <c:pt idx="136">
                  <c:v>-17.057709103756544</c:v>
                </c:pt>
                <c:pt idx="137">
                  <c:v>-16.661503178388543</c:v>
                </c:pt>
                <c:pt idx="138">
                  <c:v>-16.270646705748547</c:v>
                </c:pt>
                <c:pt idx="139">
                  <c:v>-15.758998313428549</c:v>
                </c:pt>
                <c:pt idx="140">
                  <c:v>-15.223632245028547</c:v>
                </c:pt>
                <c:pt idx="141">
                  <c:v>-14.663900580228542</c:v>
                </c:pt>
                <c:pt idx="142">
                  <c:v>-14.079147352948546</c:v>
                </c:pt>
                <c:pt idx="143">
                  <c:v>-13.468708551348541</c:v>
                </c:pt>
                <c:pt idx="144">
                  <c:v>-12.972708551348541</c:v>
                </c:pt>
                <c:pt idx="145">
                  <c:v>-12.620708551348541</c:v>
                </c:pt>
                <c:pt idx="146">
                  <c:v>-12.101356369076544</c:v>
                </c:pt>
                <c:pt idx="147">
                  <c:v>-11.528837656772541</c:v>
                </c:pt>
                <c:pt idx="148">
                  <c:v>-10.83038482477254</c:v>
                </c:pt>
                <c:pt idx="149">
                  <c:v>-10.106484923012541</c:v>
                </c:pt>
                <c:pt idx="150">
                  <c:v>-9.5065664492845414</c:v>
                </c:pt>
                <c:pt idx="151">
                  <c:v>-9.2232266467299677</c:v>
                </c:pt>
                <c:pt idx="152">
                  <c:v>-8.8996703796428314</c:v>
                </c:pt>
                <c:pt idx="153">
                  <c:v>-8.6350099842880521</c:v>
                </c:pt>
                <c:pt idx="154">
                  <c:v>-8.2627053504205428</c:v>
                </c:pt>
                <c:pt idx="155">
                  <c:v>-7.8124307687841021</c:v>
                </c:pt>
                <c:pt idx="156">
                  <c:v>-7.3765899859659658</c:v>
                </c:pt>
                <c:pt idx="157">
                  <c:v>-6.9545489612466707</c:v>
                </c:pt>
                <c:pt idx="158">
                  <c:v>-6.5457093397053878</c:v>
                </c:pt>
                <c:pt idx="159">
                  <c:v>-6.1495059900629965</c:v>
                </c:pt>
                <c:pt idx="160">
                  <c:v>-5.9382503048544715</c:v>
                </c:pt>
                <c:pt idx="161">
                  <c:v>-5.7333728712027137</c:v>
                </c:pt>
                <c:pt idx="162">
                  <c:v>-5.5526799143376122</c:v>
                </c:pt>
                <c:pt idx="163">
                  <c:v>-5.3597836382973014</c:v>
                </c:pt>
                <c:pt idx="164">
                  <c:v>-5.3257351778677355</c:v>
                </c:pt>
              </c:numCache>
            </c:numRef>
          </c:val>
          <c:smooth val="0"/>
          <c:extLst>
            <c:ext xmlns:c16="http://schemas.microsoft.com/office/drawing/2014/chart" uri="{C3380CC4-5D6E-409C-BE32-E72D297353CC}">
              <c16:uniqueId val="{00000000-7A9D-41DA-AA25-CD7DB786883A}"/>
            </c:ext>
          </c:extLst>
        </c:ser>
        <c:ser>
          <c:idx val="1"/>
          <c:order val="1"/>
          <c:tx>
            <c:v>actual</c:v>
          </c:tx>
          <c:spPr>
            <a:ln w="28575" cap="rnd">
              <a:solidFill>
                <a:srgbClr val="00FF00"/>
              </a:solidFill>
              <a:round/>
            </a:ln>
            <a:effectLst/>
          </c:spPr>
          <c:marker>
            <c:symbol val="none"/>
          </c:marker>
          <c:val>
            <c:numRef>
              <c:f>Charts!$BG$59:$BG$230</c:f>
              <c:numCache>
                <c:formatCode>0.00</c:formatCode>
                <c:ptCount val="172"/>
                <c:pt idx="4">
                  <c:v>-13.578611111111112</c:v>
                </c:pt>
                <c:pt idx="18">
                  <c:v>-18.257788888888893</c:v>
                </c:pt>
                <c:pt idx="31">
                  <c:v>-21.299455555555557</c:v>
                </c:pt>
                <c:pt idx="45">
                  <c:v>-22.499100000000002</c:v>
                </c:pt>
                <c:pt idx="59">
                  <c:v>-22.67207777777778</c:v>
                </c:pt>
                <c:pt idx="73">
                  <c:v>-23.600777777777786</c:v>
                </c:pt>
                <c:pt idx="87">
                  <c:v>-22.115533333333332</c:v>
                </c:pt>
                <c:pt idx="101">
                  <c:v>-22.166666666666668</c:v>
                </c:pt>
                <c:pt idx="115">
                  <c:v>-18.501088888888891</c:v>
                </c:pt>
                <c:pt idx="132">
                  <c:v>-18.819300000000002</c:v>
                </c:pt>
                <c:pt idx="146">
                  <c:v>-11.552777777777772</c:v>
                </c:pt>
              </c:numCache>
            </c:numRef>
          </c:val>
          <c:smooth val="0"/>
          <c:extLst>
            <c:ext xmlns:c16="http://schemas.microsoft.com/office/drawing/2014/chart" uri="{C3380CC4-5D6E-409C-BE32-E72D297353CC}">
              <c16:uniqueId val="{00000001-7A9D-41DA-AA25-CD7DB786883A}"/>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2015</a:t>
            </a:r>
            <a:r>
              <a:rPr lang="en-CA" baseline="0"/>
              <a:t> - 2016</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00FF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Charts!$BJ$59:$BJ$230</c:f>
              <c:numCache>
                <c:formatCode>0.00</c:formatCode>
                <c:ptCount val="172"/>
                <c:pt idx="0">
                  <c:v>-14.089602953522499</c:v>
                </c:pt>
                <c:pt idx="1">
                  <c:v>-14.5015184434725</c:v>
                </c:pt>
                <c:pt idx="2">
                  <c:v>-14.8946474874879</c:v>
                </c:pt>
                <c:pt idx="3">
                  <c:v>-15.277362224755702</c:v>
                </c:pt>
                <c:pt idx="4">
                  <c:v>-15.657396457845701</c:v>
                </c:pt>
                <c:pt idx="5">
                  <c:v>-16.019681223862303</c:v>
                </c:pt>
                <c:pt idx="6">
                  <c:v>-16.325219516484804</c:v>
                </c:pt>
                <c:pt idx="7">
                  <c:v>-16.604714679388803</c:v>
                </c:pt>
                <c:pt idx="8">
                  <c:v>-16.9101873000978</c:v>
                </c:pt>
                <c:pt idx="9">
                  <c:v>-17.233186771148002</c:v>
                </c:pt>
                <c:pt idx="10">
                  <c:v>-17.553086820718001</c:v>
                </c:pt>
                <c:pt idx="11">
                  <c:v>-17.863426375468002</c:v>
                </c:pt>
                <c:pt idx="12">
                  <c:v>-18.164335461998</c:v>
                </c:pt>
                <c:pt idx="13">
                  <c:v>-18.455943380908</c:v>
                </c:pt>
                <c:pt idx="14">
                  <c:v>-18.732730000280199</c:v>
                </c:pt>
                <c:pt idx="15">
                  <c:v>-18.965111994529703</c:v>
                </c:pt>
                <c:pt idx="16">
                  <c:v>-19.216361306197204</c:v>
                </c:pt>
                <c:pt idx="17">
                  <c:v>-19.472043040627202</c:v>
                </c:pt>
                <c:pt idx="18">
                  <c:v>-19.719059220437202</c:v>
                </c:pt>
                <c:pt idx="19">
                  <c:v>-19.957534790227204</c:v>
                </c:pt>
                <c:pt idx="20">
                  <c:v>-20.176091009678704</c:v>
                </c:pt>
                <c:pt idx="21">
                  <c:v>-20.353504033318703</c:v>
                </c:pt>
                <c:pt idx="22">
                  <c:v>-20.514348016214704</c:v>
                </c:pt>
                <c:pt idx="23">
                  <c:v>-20.694276313822204</c:v>
                </c:pt>
                <c:pt idx="24">
                  <c:v>-20.919420281219853</c:v>
                </c:pt>
                <c:pt idx="25">
                  <c:v>-21.125921966315477</c:v>
                </c:pt>
                <c:pt idx="26">
                  <c:v>-21.331347289197979</c:v>
                </c:pt>
                <c:pt idx="27">
                  <c:v>-21.525244438715479</c:v>
                </c:pt>
                <c:pt idx="28">
                  <c:v>-21.744578876174476</c:v>
                </c:pt>
                <c:pt idx="29">
                  <c:v>-21.95105446551548</c:v>
                </c:pt>
                <c:pt idx="30">
                  <c:v>-22.112797517877979</c:v>
                </c:pt>
                <c:pt idx="31">
                  <c:v>-22.264609422635477</c:v>
                </c:pt>
                <c:pt idx="32">
                  <c:v>-22.435324508366477</c:v>
                </c:pt>
                <c:pt idx="33">
                  <c:v>-22.608339006591226</c:v>
                </c:pt>
                <c:pt idx="34">
                  <c:v>-22.794761166954977</c:v>
                </c:pt>
                <c:pt idx="35">
                  <c:v>-22.968514699911225</c:v>
                </c:pt>
                <c:pt idx="36">
                  <c:v>-23.098514699911224</c:v>
                </c:pt>
                <c:pt idx="37">
                  <c:v>-23.228514699911223</c:v>
                </c:pt>
                <c:pt idx="38">
                  <c:v>-23.358514699911222</c:v>
                </c:pt>
                <c:pt idx="39">
                  <c:v>-23.458514699911223</c:v>
                </c:pt>
                <c:pt idx="40">
                  <c:v>-23.556514699911222</c:v>
                </c:pt>
                <c:pt idx="41">
                  <c:v>-23.599014699911223</c:v>
                </c:pt>
                <c:pt idx="42">
                  <c:v>-23.641514699911223</c:v>
                </c:pt>
                <c:pt idx="43">
                  <c:v>-23.684014699911224</c:v>
                </c:pt>
                <c:pt idx="44">
                  <c:v>-23.724014699911223</c:v>
                </c:pt>
                <c:pt idx="45">
                  <c:v>-23.633014699911222</c:v>
                </c:pt>
                <c:pt idx="46">
                  <c:v>-23.54071469991122</c:v>
                </c:pt>
                <c:pt idx="47">
                  <c:v>-23.447114699911221</c:v>
                </c:pt>
                <c:pt idx="48">
                  <c:v>-23.410614699911221</c:v>
                </c:pt>
                <c:pt idx="49">
                  <c:v>-23.373614699911222</c:v>
                </c:pt>
                <c:pt idx="50">
                  <c:v>-23.291114699911223</c:v>
                </c:pt>
                <c:pt idx="51">
                  <c:v>-23.207514699911222</c:v>
                </c:pt>
                <c:pt idx="52">
                  <c:v>-23.246014699911221</c:v>
                </c:pt>
                <c:pt idx="53">
                  <c:v>-23.380214699911221</c:v>
                </c:pt>
                <c:pt idx="54">
                  <c:v>-23.53751469991122</c:v>
                </c:pt>
                <c:pt idx="55">
                  <c:v>-23.603514699911219</c:v>
                </c:pt>
                <c:pt idx="56">
                  <c:v>-23.663014699911219</c:v>
                </c:pt>
                <c:pt idx="57">
                  <c:v>-23.72201469991122</c:v>
                </c:pt>
                <c:pt idx="58">
                  <c:v>-23.780514699911219</c:v>
                </c:pt>
                <c:pt idx="59">
                  <c:v>-23.664514699911219</c:v>
                </c:pt>
                <c:pt idx="60">
                  <c:v>-23.549514699911221</c:v>
                </c:pt>
                <c:pt idx="61">
                  <c:v>-23.43551469991122</c:v>
                </c:pt>
                <c:pt idx="62">
                  <c:v>-23.559814699911222</c:v>
                </c:pt>
                <c:pt idx="63">
                  <c:v>-23.649414699911222</c:v>
                </c:pt>
                <c:pt idx="64">
                  <c:v>-23.732664699911222</c:v>
                </c:pt>
                <c:pt idx="65">
                  <c:v>-23.793164699911223</c:v>
                </c:pt>
                <c:pt idx="66">
                  <c:v>-23.853114699911224</c:v>
                </c:pt>
                <c:pt idx="67">
                  <c:v>-23.923314699911224</c:v>
                </c:pt>
                <c:pt idx="68">
                  <c:v>-24.014264699911223</c:v>
                </c:pt>
                <c:pt idx="69">
                  <c:v>-24.104364699911223</c:v>
                </c:pt>
                <c:pt idx="70">
                  <c:v>-24.193614699911222</c:v>
                </c:pt>
                <c:pt idx="71">
                  <c:v>-24.282014699911223</c:v>
                </c:pt>
                <c:pt idx="72">
                  <c:v>-24.369564699911223</c:v>
                </c:pt>
                <c:pt idx="73">
                  <c:v>-24.446064699911222</c:v>
                </c:pt>
                <c:pt idx="74">
                  <c:v>-24.345064699911223</c:v>
                </c:pt>
                <c:pt idx="75">
                  <c:v>-24.295064699911222</c:v>
                </c:pt>
                <c:pt idx="76">
                  <c:v>-24.244564699911223</c:v>
                </c:pt>
                <c:pt idx="77">
                  <c:v>-24.193564699911224</c:v>
                </c:pt>
                <c:pt idx="78">
                  <c:v>-24.142064699911224</c:v>
                </c:pt>
                <c:pt idx="79">
                  <c:v>-24.090064699911224</c:v>
                </c:pt>
                <c:pt idx="80">
                  <c:v>-24.037564699911226</c:v>
                </c:pt>
                <c:pt idx="81">
                  <c:v>-23.984564699911225</c:v>
                </c:pt>
                <c:pt idx="82">
                  <c:v>-23.931064699911225</c:v>
                </c:pt>
                <c:pt idx="83">
                  <c:v>-23.981664699911224</c:v>
                </c:pt>
                <c:pt idx="84">
                  <c:v>-24.031714699911223</c:v>
                </c:pt>
                <c:pt idx="85">
                  <c:v>-24.013714699911223</c:v>
                </c:pt>
                <c:pt idx="86">
                  <c:v>-23.924914699911223</c:v>
                </c:pt>
                <c:pt idx="87">
                  <c:v>-23.868914699911222</c:v>
                </c:pt>
                <c:pt idx="88">
                  <c:v>-23.812414699911223</c:v>
                </c:pt>
                <c:pt idx="89">
                  <c:v>-23.721214699911222</c:v>
                </c:pt>
                <c:pt idx="90">
                  <c:v>-23.571714699911222</c:v>
                </c:pt>
                <c:pt idx="91">
                  <c:v>-23.444114699911221</c:v>
                </c:pt>
                <c:pt idx="92">
                  <c:v>-23.385614699911223</c:v>
                </c:pt>
                <c:pt idx="93">
                  <c:v>-23.326614699911222</c:v>
                </c:pt>
                <c:pt idx="94">
                  <c:v>-23.267114699911222</c:v>
                </c:pt>
                <c:pt idx="95">
                  <c:v>-23.13511469991122</c:v>
                </c:pt>
                <c:pt idx="96">
                  <c:v>-22.977814699911221</c:v>
                </c:pt>
                <c:pt idx="97">
                  <c:v>-22.843614699911221</c:v>
                </c:pt>
                <c:pt idx="98">
                  <c:v>-22.782114699911222</c:v>
                </c:pt>
                <c:pt idx="99">
                  <c:v>-22.720114699911221</c:v>
                </c:pt>
                <c:pt idx="100">
                  <c:v>-22.705114699911221</c:v>
                </c:pt>
                <c:pt idx="101">
                  <c:v>-22.80131469991122</c:v>
                </c:pt>
                <c:pt idx="102">
                  <c:v>-22.918114699911222</c:v>
                </c:pt>
                <c:pt idx="103">
                  <c:v>-23.01171469991122</c:v>
                </c:pt>
                <c:pt idx="104">
                  <c:v>-22.947214699911221</c:v>
                </c:pt>
                <c:pt idx="105">
                  <c:v>-22.88221469991122</c:v>
                </c:pt>
                <c:pt idx="106">
                  <c:v>-22.761214699911221</c:v>
                </c:pt>
                <c:pt idx="107">
                  <c:v>-22.651214699911222</c:v>
                </c:pt>
                <c:pt idx="108">
                  <c:v>-22.541214699911222</c:v>
                </c:pt>
                <c:pt idx="109">
                  <c:v>-22.420214699911224</c:v>
                </c:pt>
                <c:pt idx="110">
                  <c:v>-22.304714699911223</c:v>
                </c:pt>
                <c:pt idx="111">
                  <c:v>-22.126214699911223</c:v>
                </c:pt>
                <c:pt idx="112">
                  <c:v>-21.916214699911222</c:v>
                </c:pt>
                <c:pt idx="113">
                  <c:v>-21.737714699911223</c:v>
                </c:pt>
                <c:pt idx="114">
                  <c:v>-21.527714699911222</c:v>
                </c:pt>
                <c:pt idx="115">
                  <c:v>-21.317714699911221</c:v>
                </c:pt>
                <c:pt idx="116">
                  <c:v>-21.117714699911222</c:v>
                </c:pt>
                <c:pt idx="117">
                  <c:v>-20.957714699911222</c:v>
                </c:pt>
                <c:pt idx="118">
                  <c:v>-20.797714699911221</c:v>
                </c:pt>
                <c:pt idx="119">
                  <c:v>-20.637714699911221</c:v>
                </c:pt>
                <c:pt idx="120">
                  <c:v>-20.507714699911222</c:v>
                </c:pt>
                <c:pt idx="121">
                  <c:v>-20.397833848347222</c:v>
                </c:pt>
                <c:pt idx="122">
                  <c:v>-20.280289279227222</c:v>
                </c:pt>
                <c:pt idx="123">
                  <c:v>-20.154799864231222</c:v>
                </c:pt>
                <c:pt idx="124">
                  <c:v>-20.033236396631221</c:v>
                </c:pt>
                <c:pt idx="125">
                  <c:v>-19.903927130831224</c:v>
                </c:pt>
                <c:pt idx="126">
                  <c:v>-19.72540761583922</c:v>
                </c:pt>
                <c:pt idx="127">
                  <c:v>-19.492435128479226</c:v>
                </c:pt>
                <c:pt idx="128">
                  <c:v>-19.220435128479227</c:v>
                </c:pt>
                <c:pt idx="129">
                  <c:v>-18.948435128479229</c:v>
                </c:pt>
                <c:pt idx="130">
                  <c:v>-18.660435128479229</c:v>
                </c:pt>
                <c:pt idx="131">
                  <c:v>-18.300435128479229</c:v>
                </c:pt>
                <c:pt idx="132">
                  <c:v>-17.991808131331229</c:v>
                </c:pt>
                <c:pt idx="133">
                  <c:v>-17.60931003133123</c:v>
                </c:pt>
                <c:pt idx="134">
                  <c:v>-17.206812816211229</c:v>
                </c:pt>
                <c:pt idx="135">
                  <c:v>-16.78371684021123</c:v>
                </c:pt>
                <c:pt idx="136">
                  <c:v>-16.494920261751229</c:v>
                </c:pt>
                <c:pt idx="137">
                  <c:v>-16.238551721807227</c:v>
                </c:pt>
                <c:pt idx="138">
                  <c:v>-15.847695249167231</c:v>
                </c:pt>
                <c:pt idx="139">
                  <c:v>-15.412794115695233</c:v>
                </c:pt>
                <c:pt idx="140">
                  <c:v>-15.118342778075231</c:v>
                </c:pt>
                <c:pt idx="141">
                  <c:v>-14.810490362435228</c:v>
                </c:pt>
                <c:pt idx="142">
                  <c:v>-14.48887608743123</c:v>
                </c:pt>
                <c:pt idx="143">
                  <c:v>-14.153134746551228</c:v>
                </c:pt>
                <c:pt idx="144">
                  <c:v>-13.843134746551227</c:v>
                </c:pt>
                <c:pt idx="145">
                  <c:v>-13.491134746551227</c:v>
                </c:pt>
                <c:pt idx="146">
                  <c:v>-13.134080121239229</c:v>
                </c:pt>
                <c:pt idx="147">
                  <c:v>-12.763626836807228</c:v>
                </c:pt>
                <c:pt idx="148">
                  <c:v>-12.414400420807228</c:v>
                </c:pt>
                <c:pt idx="149">
                  <c:v>-11.943865484663228</c:v>
                </c:pt>
                <c:pt idx="150">
                  <c:v>-11.306452106327228</c:v>
                </c:pt>
                <c:pt idx="151">
                  <c:v>-10.879403033415228</c:v>
                </c:pt>
                <c:pt idx="152">
                  <c:v>-10.437439719623228</c:v>
                </c:pt>
                <c:pt idx="153">
                  <c:v>-9.8971246497832279</c:v>
                </c:pt>
                <c:pt idx="154">
                  <c:v>-9.6411652139993151</c:v>
                </c:pt>
                <c:pt idx="155">
                  <c:v>-9.3935141940992732</c:v>
                </c:pt>
                <c:pt idx="156">
                  <c:v>-9.1538017635492981</c:v>
                </c:pt>
                <c:pt idx="157">
                  <c:v>-8.9427812511896505</c:v>
                </c:pt>
                <c:pt idx="158">
                  <c:v>-8.7179194593419442</c:v>
                </c:pt>
                <c:pt idx="159">
                  <c:v>-8.4009567796280304</c:v>
                </c:pt>
                <c:pt idx="160">
                  <c:v>-8.0744707206694013</c:v>
                </c:pt>
                <c:pt idx="161">
                  <c:v>-7.7019662958480239</c:v>
                </c:pt>
                <c:pt idx="162">
                  <c:v>-7.340580382117821</c:v>
                </c:pt>
                <c:pt idx="163">
                  <c:v>-7.0424679555100678</c:v>
                </c:pt>
                <c:pt idx="164">
                  <c:v>-6.8552014231474532</c:v>
                </c:pt>
              </c:numCache>
            </c:numRef>
          </c:val>
          <c:smooth val="0"/>
          <c:extLst>
            <c:ext xmlns:c16="http://schemas.microsoft.com/office/drawing/2014/chart" uri="{C3380CC4-5D6E-409C-BE32-E72D297353CC}">
              <c16:uniqueId val="{00000000-E59A-4BC4-8D75-EA4174BB5763}"/>
            </c:ext>
          </c:extLst>
        </c:ser>
        <c:ser>
          <c:idx val="1"/>
          <c:order val="1"/>
          <c:tx>
            <c:v>actual</c:v>
          </c:tx>
          <c:spPr>
            <a:ln w="28575" cap="rnd">
              <a:solidFill>
                <a:srgbClr val="00FFFF"/>
              </a:solidFill>
              <a:round/>
            </a:ln>
            <a:effectLst/>
          </c:spPr>
          <c:marker>
            <c:symbol val="none"/>
          </c:marker>
          <c:val>
            <c:numRef>
              <c:f>Charts!$BK$59:$BK$230</c:f>
              <c:numCache>
                <c:formatCode>0.00</c:formatCode>
                <c:ptCount val="172"/>
                <c:pt idx="3">
                  <c:v>-15.762666666666668</c:v>
                </c:pt>
                <c:pt idx="17">
                  <c:v>-20.520922222222222</c:v>
                </c:pt>
                <c:pt idx="31">
                  <c:v>-22.506366666666668</c:v>
                </c:pt>
                <c:pt idx="45">
                  <c:v>-22.772466666666666</c:v>
                </c:pt>
                <c:pt idx="59">
                  <c:v>-22.988411111111112</c:v>
                </c:pt>
                <c:pt idx="73">
                  <c:v>-24.20911111111111</c:v>
                </c:pt>
                <c:pt idx="87">
                  <c:v>-23.376899999999999</c:v>
                </c:pt>
                <c:pt idx="101">
                  <c:v>-22.844055555555556</c:v>
                </c:pt>
                <c:pt idx="115">
                  <c:v>-21.922633333333334</c:v>
                </c:pt>
                <c:pt idx="129">
                  <c:v>-18.000044444444448</c:v>
                </c:pt>
                <c:pt idx="143">
                  <c:v>-14.987911111111112</c:v>
                </c:pt>
                <c:pt idx="157">
                  <c:v>-11.161847222222224</c:v>
                </c:pt>
              </c:numCache>
            </c:numRef>
          </c:val>
          <c:smooth val="0"/>
          <c:extLst>
            <c:ext xmlns:c16="http://schemas.microsoft.com/office/drawing/2014/chart" uri="{C3380CC4-5D6E-409C-BE32-E72D297353CC}">
              <c16:uniqueId val="{00000001-E59A-4BC4-8D75-EA4174BB5763}"/>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2016</a:t>
            </a:r>
            <a:r>
              <a:rPr lang="en-CA" baseline="0"/>
              <a:t> - 2017</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3399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Charts!$BN$59:$BN$230</c:f>
              <c:numCache>
                <c:formatCode>0.00</c:formatCode>
                <c:ptCount val="172"/>
                <c:pt idx="0">
                  <c:v>-13.3777750042746</c:v>
                </c:pt>
                <c:pt idx="1">
                  <c:v>-13.748498945229601</c:v>
                </c:pt>
                <c:pt idx="2">
                  <c:v>-14.1295934266731</c:v>
                </c:pt>
                <c:pt idx="3">
                  <c:v>-14.500592406677601</c:v>
                </c:pt>
                <c:pt idx="4">
                  <c:v>-14.8426232164586</c:v>
                </c:pt>
                <c:pt idx="5">
                  <c:v>-15.2049079824752</c:v>
                </c:pt>
                <c:pt idx="6">
                  <c:v>-15.564364797325203</c:v>
                </c:pt>
                <c:pt idx="7">
                  <c:v>-15.896265303273701</c:v>
                </c:pt>
                <c:pt idx="8">
                  <c:v>-16.1847672228322</c:v>
                </c:pt>
                <c:pt idx="9">
                  <c:v>-16.448440260424203</c:v>
                </c:pt>
                <c:pt idx="10">
                  <c:v>-16.7043603000802</c:v>
                </c:pt>
                <c:pt idx="11">
                  <c:v>-16.952631943880203</c:v>
                </c:pt>
                <c:pt idx="12">
                  <c:v>-17.193359213104202</c:v>
                </c:pt>
                <c:pt idx="13">
                  <c:v>-17.426645548232202</c:v>
                </c:pt>
                <c:pt idx="14">
                  <c:v>-17.6525938089442</c:v>
                </c:pt>
                <c:pt idx="15">
                  <c:v>-17.871306274120204</c:v>
                </c:pt>
                <c:pt idx="16">
                  <c:v>-18.082884641840206</c:v>
                </c:pt>
                <c:pt idx="17">
                  <c:v>-18.300214116105703</c:v>
                </c:pt>
                <c:pt idx="18">
                  <c:v>-18.522528677934702</c:v>
                </c:pt>
                <c:pt idx="19">
                  <c:v>-18.713309133766703</c:v>
                </c:pt>
                <c:pt idx="20">
                  <c:v>-18.897356476462701</c:v>
                </c:pt>
                <c:pt idx="21">
                  <c:v>-19.096946128057702</c:v>
                </c:pt>
                <c:pt idx="22">
                  <c:v>-19.249324638169703</c:v>
                </c:pt>
                <c:pt idx="23">
                  <c:v>-19.429252935777203</c:v>
                </c:pt>
                <c:pt idx="24">
                  <c:v>-19.658991678019703</c:v>
                </c:pt>
                <c:pt idx="25">
                  <c:v>-19.876361872857203</c:v>
                </c:pt>
                <c:pt idx="26">
                  <c:v>-20.071515929595577</c:v>
                </c:pt>
                <c:pt idx="27">
                  <c:v>-20.246023364161328</c:v>
                </c:pt>
                <c:pt idx="28">
                  <c:v>-20.392246322467326</c:v>
                </c:pt>
                <c:pt idx="29">
                  <c:v>-20.529896715361328</c:v>
                </c:pt>
                <c:pt idx="30">
                  <c:v>-20.659291157251328</c:v>
                </c:pt>
                <c:pt idx="31">
                  <c:v>-20.780740681057328</c:v>
                </c:pt>
                <c:pt idx="32">
                  <c:v>-20.894550738211329</c:v>
                </c:pt>
                <c:pt idx="33">
                  <c:v>-21.001021198657327</c:v>
                </c:pt>
                <c:pt idx="34">
                  <c:v>-21.100446350851328</c:v>
                </c:pt>
                <c:pt idx="35">
                  <c:v>-21.198906686193205</c:v>
                </c:pt>
                <c:pt idx="36">
                  <c:v>-21.293906686193203</c:v>
                </c:pt>
                <c:pt idx="37">
                  <c:v>-21.388906686193202</c:v>
                </c:pt>
                <c:pt idx="38">
                  <c:v>-21.478906686193202</c:v>
                </c:pt>
                <c:pt idx="39">
                  <c:v>-21.578906686193204</c:v>
                </c:pt>
                <c:pt idx="40">
                  <c:v>-21.673906686193202</c:v>
                </c:pt>
                <c:pt idx="41">
                  <c:v>-21.771906686193201</c:v>
                </c:pt>
                <c:pt idx="42">
                  <c:v>-21.881906686193201</c:v>
                </c:pt>
                <c:pt idx="43">
                  <c:v>-22.001906686193202</c:v>
                </c:pt>
                <c:pt idx="44">
                  <c:v>-22.131906686193201</c:v>
                </c:pt>
                <c:pt idx="45">
                  <c:v>-22.352906686193201</c:v>
                </c:pt>
                <c:pt idx="46">
                  <c:v>-22.572206686193201</c:v>
                </c:pt>
                <c:pt idx="47">
                  <c:v>-22.789806686193202</c:v>
                </c:pt>
                <c:pt idx="48">
                  <c:v>-22.993006686193201</c:v>
                </c:pt>
                <c:pt idx="49">
                  <c:v>-23.207206686193203</c:v>
                </c:pt>
                <c:pt idx="50">
                  <c:v>-23.419706686193202</c:v>
                </c:pt>
                <c:pt idx="51">
                  <c:v>-23.6305066861932</c:v>
                </c:pt>
                <c:pt idx="52">
                  <c:v>-23.7350566861932</c:v>
                </c:pt>
                <c:pt idx="53">
                  <c:v>-23.8387566861932</c:v>
                </c:pt>
                <c:pt idx="54">
                  <c:v>-23.9416066861932</c:v>
                </c:pt>
                <c:pt idx="55">
                  <c:v>-24.043606686193201</c:v>
                </c:pt>
                <c:pt idx="56">
                  <c:v>-24.144756686193201</c:v>
                </c:pt>
                <c:pt idx="57">
                  <c:v>-24.026756686193202</c:v>
                </c:pt>
                <c:pt idx="58">
                  <c:v>-24.085256686193201</c:v>
                </c:pt>
                <c:pt idx="59">
                  <c:v>-23.969256686193201</c:v>
                </c:pt>
                <c:pt idx="60">
                  <c:v>-23.854256686193203</c:v>
                </c:pt>
                <c:pt idx="61">
                  <c:v>-23.916956686193203</c:v>
                </c:pt>
                <c:pt idx="62">
                  <c:v>-24.001706686193202</c:v>
                </c:pt>
                <c:pt idx="63">
                  <c:v>-24.096906686193201</c:v>
                </c:pt>
                <c:pt idx="64">
                  <c:v>-24.1801566861932</c:v>
                </c:pt>
                <c:pt idx="65">
                  <c:v>-24.070156686193201</c:v>
                </c:pt>
                <c:pt idx="66">
                  <c:v>-23.961156686193199</c:v>
                </c:pt>
                <c:pt idx="67">
                  <c:v>-23.853156686193199</c:v>
                </c:pt>
                <c:pt idx="68">
                  <c:v>-23.938756686193198</c:v>
                </c:pt>
                <c:pt idx="69">
                  <c:v>-24.023556686193199</c:v>
                </c:pt>
                <c:pt idx="70">
                  <c:v>-24.107556686193199</c:v>
                </c:pt>
                <c:pt idx="71">
                  <c:v>-24.195956686193199</c:v>
                </c:pt>
                <c:pt idx="72">
                  <c:v>-24.283506686193199</c:v>
                </c:pt>
                <c:pt idx="73">
                  <c:v>-24.3702066861932</c:v>
                </c:pt>
                <c:pt idx="74">
                  <c:v>-24.4560566861932</c:v>
                </c:pt>
                <c:pt idx="75">
                  <c:v>-24.541056686193201</c:v>
                </c:pt>
                <c:pt idx="76">
                  <c:v>-24.625206686193202</c:v>
                </c:pt>
                <c:pt idx="77">
                  <c:v>-24.708506686193203</c:v>
                </c:pt>
                <c:pt idx="78">
                  <c:v>-24.790956686193205</c:v>
                </c:pt>
                <c:pt idx="79">
                  <c:v>-24.872556686193207</c:v>
                </c:pt>
                <c:pt idx="80">
                  <c:v>-24.953306686193205</c:v>
                </c:pt>
                <c:pt idx="81">
                  <c:v>-25.033206686193203</c:v>
                </c:pt>
                <c:pt idx="82">
                  <c:v>-25.112256686193202</c:v>
                </c:pt>
                <c:pt idx="83">
                  <c:v>-25.190456686193201</c:v>
                </c:pt>
                <c:pt idx="84">
                  <c:v>-25.2678066861932</c:v>
                </c:pt>
                <c:pt idx="85">
                  <c:v>-25.339806686193199</c:v>
                </c:pt>
                <c:pt idx="86">
                  <c:v>-25.388756686193201</c:v>
                </c:pt>
                <c:pt idx="87">
                  <c:v>-25.132756686193201</c:v>
                </c:pt>
                <c:pt idx="88">
                  <c:v>-24.876256686193202</c:v>
                </c:pt>
                <c:pt idx="89">
                  <c:v>-24.6192566861932</c:v>
                </c:pt>
                <c:pt idx="90">
                  <c:v>-24.3617566861932</c:v>
                </c:pt>
                <c:pt idx="91">
                  <c:v>-24.3037566861932</c:v>
                </c:pt>
                <c:pt idx="92">
                  <c:v>-24.2871566861932</c:v>
                </c:pt>
                <c:pt idx="93">
                  <c:v>-24.270756686193199</c:v>
                </c:pt>
                <c:pt idx="94">
                  <c:v>-24.254556686193197</c:v>
                </c:pt>
                <c:pt idx="95">
                  <c:v>-24.238556686193199</c:v>
                </c:pt>
                <c:pt idx="96">
                  <c:v>-24.2227566861932</c:v>
                </c:pt>
                <c:pt idx="97">
                  <c:v>-24.207156686193201</c:v>
                </c:pt>
                <c:pt idx="98">
                  <c:v>-24.130156686193203</c:v>
                </c:pt>
                <c:pt idx="99">
                  <c:v>-24.179556686193202</c:v>
                </c:pt>
                <c:pt idx="100">
                  <c:v>-24.243306686193201</c:v>
                </c:pt>
                <c:pt idx="101">
                  <c:v>-24.3062066861932</c:v>
                </c:pt>
                <c:pt idx="102">
                  <c:v>-24.368256686193199</c:v>
                </c:pt>
                <c:pt idx="103">
                  <c:v>-24.429456686193198</c:v>
                </c:pt>
                <c:pt idx="104">
                  <c:v>-24.489806686193198</c:v>
                </c:pt>
                <c:pt idx="105">
                  <c:v>-24.549306686193198</c:v>
                </c:pt>
                <c:pt idx="106">
                  <c:v>-24.555806686193197</c:v>
                </c:pt>
                <c:pt idx="107">
                  <c:v>-24.563306686193197</c:v>
                </c:pt>
                <c:pt idx="108">
                  <c:v>-24.569806686193196</c:v>
                </c:pt>
                <c:pt idx="109">
                  <c:v>-24.237806686193196</c:v>
                </c:pt>
                <c:pt idx="110">
                  <c:v>-24.117806686193195</c:v>
                </c:pt>
                <c:pt idx="111">
                  <c:v>-23.985806686193193</c:v>
                </c:pt>
                <c:pt idx="112">
                  <c:v>-23.961806686193192</c:v>
                </c:pt>
                <c:pt idx="113">
                  <c:v>-23.964306686193193</c:v>
                </c:pt>
                <c:pt idx="114">
                  <c:v>-23.844306686193192</c:v>
                </c:pt>
                <c:pt idx="115">
                  <c:v>-23.640306686193192</c:v>
                </c:pt>
                <c:pt idx="116">
                  <c:v>-23.448306686193192</c:v>
                </c:pt>
                <c:pt idx="117">
                  <c:v>-23.338306686193192</c:v>
                </c:pt>
                <c:pt idx="118">
                  <c:v>-23.217306686193194</c:v>
                </c:pt>
                <c:pt idx="119">
                  <c:v>-23.096306686193195</c:v>
                </c:pt>
                <c:pt idx="120">
                  <c:v>-22.975306686193196</c:v>
                </c:pt>
                <c:pt idx="121">
                  <c:v>-22.854437749472797</c:v>
                </c:pt>
                <c:pt idx="122">
                  <c:v>-22.725138723440796</c:v>
                </c:pt>
                <c:pt idx="123">
                  <c:v>-22.700040840441595</c:v>
                </c:pt>
                <c:pt idx="124">
                  <c:v>-22.724353533961594</c:v>
                </c:pt>
                <c:pt idx="125">
                  <c:v>-22.750215387121592</c:v>
                </c:pt>
                <c:pt idx="126">
                  <c:v>-22.810637376811194</c:v>
                </c:pt>
                <c:pt idx="127">
                  <c:v>-22.886353435203191</c:v>
                </c:pt>
                <c:pt idx="129">
                  <c:v>-22.915474996123191</c:v>
                </c:pt>
                <c:pt idx="130">
                  <c:v>-22.71747499612319</c:v>
                </c:pt>
                <c:pt idx="131">
                  <c:v>-22.49967499612319</c:v>
                </c:pt>
                <c:pt idx="132">
                  <c:v>-22.289990183354991</c:v>
                </c:pt>
                <c:pt idx="133">
                  <c:v>-22.249827882854991</c:v>
                </c:pt>
                <c:pt idx="134">
                  <c:v>-22.249827882854991</c:v>
                </c:pt>
                <c:pt idx="135">
                  <c:v>-22.249827882854991</c:v>
                </c:pt>
                <c:pt idx="136">
                  <c:v>-22.249827882854991</c:v>
                </c:pt>
                <c:pt idx="137">
                  <c:v>-22.20088479795659</c:v>
                </c:pt>
                <c:pt idx="138">
                  <c:v>-21.918735281769592</c:v>
                </c:pt>
                <c:pt idx="139">
                  <c:v>-21.650119875801593</c:v>
                </c:pt>
                <c:pt idx="140">
                  <c:v>-21.340945971300592</c:v>
                </c:pt>
                <c:pt idx="141">
                  <c:v>-20.893160639460589</c:v>
                </c:pt>
                <c:pt idx="142">
                  <c:v>-20.425358057636593</c:v>
                </c:pt>
                <c:pt idx="143">
                  <c:v>-19.937007016356588</c:v>
                </c:pt>
                <c:pt idx="144">
                  <c:v>-19.53400701635659</c:v>
                </c:pt>
                <c:pt idx="145">
                  <c:v>-19.182007016356589</c:v>
                </c:pt>
                <c:pt idx="146">
                  <c:v>-18.824952391044594</c:v>
                </c:pt>
                <c:pt idx="147">
                  <c:v>-18.488176677924592</c:v>
                </c:pt>
                <c:pt idx="148">
                  <c:v>-18.418331394724593</c:v>
                </c:pt>
                <c:pt idx="149">
                  <c:v>-18.345941404548594</c:v>
                </c:pt>
                <c:pt idx="150">
                  <c:v>-17.933497453860593</c:v>
                </c:pt>
                <c:pt idx="151">
                  <c:v>-17.506448380948594</c:v>
                </c:pt>
                <c:pt idx="152">
                  <c:v>-17.064485067156593</c:v>
                </c:pt>
                <c:pt idx="153">
                  <c:v>-16.60729539267659</c:v>
                </c:pt>
                <c:pt idx="154">
                  <c:v>-16.134564236548588</c:v>
                </c:pt>
                <c:pt idx="155">
                  <c:v>-15.645973476660588</c:v>
                </c:pt>
                <c:pt idx="156">
                  <c:v>-15.141201989748589</c:v>
                </c:pt>
                <c:pt idx="157">
                  <c:v>-14.61992565139659</c:v>
                </c:pt>
                <c:pt idx="158">
                  <c:v>-14.08181733603659</c:v>
                </c:pt>
                <c:pt idx="159">
                  <c:v>-13.52654691694859</c:v>
                </c:pt>
                <c:pt idx="160">
                  <c:v>-12.693433243220591</c:v>
                </c:pt>
                <c:pt idx="161">
                  <c:v>-12.102836231908594</c:v>
                </c:pt>
                <c:pt idx="162">
                  <c:v>-11.992151231524593</c:v>
                </c:pt>
                <c:pt idx="163">
                  <c:v>-11.992151231524593</c:v>
                </c:pt>
                <c:pt idx="164">
                  <c:v>-11.404753159844594</c:v>
                </c:pt>
              </c:numCache>
            </c:numRef>
          </c:val>
          <c:smooth val="0"/>
          <c:extLst>
            <c:ext xmlns:c16="http://schemas.microsoft.com/office/drawing/2014/chart" uri="{C3380CC4-5D6E-409C-BE32-E72D297353CC}">
              <c16:uniqueId val="{00000000-D7B8-421A-9A90-1F467E3101AB}"/>
            </c:ext>
          </c:extLst>
        </c:ser>
        <c:ser>
          <c:idx val="1"/>
          <c:order val="1"/>
          <c:tx>
            <c:v>actual</c:v>
          </c:tx>
          <c:spPr>
            <a:ln w="28575" cap="rnd">
              <a:solidFill>
                <a:srgbClr val="3399FF"/>
              </a:solidFill>
              <a:round/>
            </a:ln>
            <a:effectLst/>
          </c:spPr>
          <c:marker>
            <c:symbol val="none"/>
          </c:marker>
          <c:val>
            <c:numRef>
              <c:f>Charts!$BO$59:$BO$230</c:f>
              <c:numCache>
                <c:formatCode>0.00</c:formatCode>
                <c:ptCount val="172"/>
                <c:pt idx="15">
                  <c:v>-17.25415555555556</c:v>
                </c:pt>
                <c:pt idx="29">
                  <c:v>-20.983666666666668</c:v>
                </c:pt>
                <c:pt idx="43">
                  <c:v>-23.488000000000003</c:v>
                </c:pt>
                <c:pt idx="57">
                  <c:v>-24.422888888888885</c:v>
                </c:pt>
                <c:pt idx="71">
                  <c:v>-24.693666666666662</c:v>
                </c:pt>
                <c:pt idx="85">
                  <c:v>-26.049244444444447</c:v>
                </c:pt>
                <c:pt idx="99">
                  <c:v>-23.580666666666662</c:v>
                </c:pt>
                <c:pt idx="113">
                  <c:v>-24.077566666666669</c:v>
                </c:pt>
                <c:pt idx="127">
                  <c:v>-22.866244444444444</c:v>
                </c:pt>
                <c:pt idx="142">
                  <c:v>-20.5044</c:v>
                </c:pt>
                <c:pt idx="156">
                  <c:v>-15.33</c:v>
                </c:pt>
              </c:numCache>
            </c:numRef>
          </c:val>
          <c:smooth val="0"/>
          <c:extLst>
            <c:ext xmlns:c16="http://schemas.microsoft.com/office/drawing/2014/chart" uri="{C3380CC4-5D6E-409C-BE32-E72D297353CC}">
              <c16:uniqueId val="{00000001-D7B8-421A-9A90-1F467E3101AB}"/>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2017</a:t>
            </a:r>
            <a:r>
              <a:rPr lang="en-CA" baseline="0"/>
              <a:t> - 2018</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CC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Charts!$BR$59:$BR$230</c:f>
              <c:numCache>
                <c:formatCode>0.00</c:formatCode>
                <c:ptCount val="172"/>
                <c:pt idx="0">
                  <c:v>-14.1898773591194</c:v>
                </c:pt>
                <c:pt idx="1">
                  <c:v>-14.593554539270402</c:v>
                </c:pt>
                <c:pt idx="2">
                  <c:v>-14.994706625000401</c:v>
                </c:pt>
                <c:pt idx="3">
                  <c:v>-15.385231867110402</c:v>
                </c:pt>
                <c:pt idx="4">
                  <c:v>-15.765266100200401</c:v>
                </c:pt>
                <c:pt idx="5">
                  <c:v>-16.134944432870402</c:v>
                </c:pt>
                <c:pt idx="6">
                  <c:v>-16.494401247720404</c:v>
                </c:pt>
                <c:pt idx="7">
                  <c:v>-16.878707096713402</c:v>
                </c:pt>
                <c:pt idx="8">
                  <c:v>-17.218121119723399</c:v>
                </c:pt>
                <c:pt idx="9">
                  <c:v>-17.547712416713402</c:v>
                </c:pt>
                <c:pt idx="10">
                  <c:v>-18.027562491068402</c:v>
                </c:pt>
                <c:pt idx="11">
                  <c:v>-18.648241600568404</c:v>
                </c:pt>
                <c:pt idx="12">
                  <c:v>-19.250059773628401</c:v>
                </c:pt>
                <c:pt idx="13">
                  <c:v>-19.8332756114484</c:v>
                </c:pt>
                <c:pt idx="14">
                  <c:v>-20.256928600283398</c:v>
                </c:pt>
                <c:pt idx="15">
                  <c:v>-20.612336356194405</c:v>
                </c:pt>
                <c:pt idx="16">
                  <c:v>-20.929703907774403</c:v>
                </c:pt>
                <c:pt idx="17">
                  <c:v>-21.185385642204402</c:v>
                </c:pt>
                <c:pt idx="18">
                  <c:v>-21.432401822014402</c:v>
                </c:pt>
                <c:pt idx="19">
                  <c:v>-21.666107880408603</c:v>
                </c:pt>
                <c:pt idx="20">
                  <c:v>-21.873161140941601</c:v>
                </c:pt>
                <c:pt idx="21">
                  <c:v>-22.0616624785591</c:v>
                </c:pt>
                <c:pt idx="22">
                  <c:v>-22.205575515887102</c:v>
                </c:pt>
                <c:pt idx="23">
                  <c:v>-22.376507398614226</c:v>
                </c:pt>
                <c:pt idx="24">
                  <c:v>-22.601651366011875</c:v>
                </c:pt>
                <c:pt idx="25">
                  <c:v>-22.808153051107499</c:v>
                </c:pt>
                <c:pt idx="26">
                  <c:v>-22.993035841701751</c:v>
                </c:pt>
                <c:pt idx="27">
                  <c:v>-23.177238133743376</c:v>
                </c:pt>
                <c:pt idx="28">
                  <c:v>-23.350877896731749</c:v>
                </c:pt>
                <c:pt idx="29">
                  <c:v>-23.497131439181626</c:v>
                </c:pt>
                <c:pt idx="30">
                  <c:v>-23.626525881071625</c:v>
                </c:pt>
                <c:pt idx="31">
                  <c:v>-23.691045940593561</c:v>
                </c:pt>
                <c:pt idx="32">
                  <c:v>-23.751507533456625</c:v>
                </c:pt>
                <c:pt idx="33">
                  <c:v>-23.804742763679624</c:v>
                </c:pt>
                <c:pt idx="34">
                  <c:v>-23.857562375782688</c:v>
                </c:pt>
                <c:pt idx="35">
                  <c:v>-23.906792543453626</c:v>
                </c:pt>
                <c:pt idx="36">
                  <c:v>-23.951792543453628</c:v>
                </c:pt>
                <c:pt idx="37">
                  <c:v>-23.999292543453628</c:v>
                </c:pt>
                <c:pt idx="38">
                  <c:v>-24.044292543453629</c:v>
                </c:pt>
                <c:pt idx="39">
                  <c:v>-24.091792543453629</c:v>
                </c:pt>
                <c:pt idx="40">
                  <c:v>-24.141792543453629</c:v>
                </c:pt>
                <c:pt idx="41">
                  <c:v>-24.19179254345363</c:v>
                </c:pt>
                <c:pt idx="42">
                  <c:v>-24.241792543453631</c:v>
                </c:pt>
                <c:pt idx="43">
                  <c:v>-24.291792543453631</c:v>
                </c:pt>
                <c:pt idx="44">
                  <c:v>-24.341792543453632</c:v>
                </c:pt>
                <c:pt idx="45">
                  <c:v>-24.211792543453633</c:v>
                </c:pt>
                <c:pt idx="46">
                  <c:v>-24.082792543453632</c:v>
                </c:pt>
                <c:pt idx="47">
                  <c:v>-23.954792543453632</c:v>
                </c:pt>
                <c:pt idx="48">
                  <c:v>-23.827792543453633</c:v>
                </c:pt>
                <c:pt idx="49">
                  <c:v>-23.701792543453632</c:v>
                </c:pt>
                <c:pt idx="50">
                  <c:v>-23.764292543453632</c:v>
                </c:pt>
                <c:pt idx="51">
                  <c:v>-23.78329254345363</c:v>
                </c:pt>
                <c:pt idx="52">
                  <c:v>-23.80254254345363</c:v>
                </c:pt>
                <c:pt idx="53">
                  <c:v>-23.68054254345363</c:v>
                </c:pt>
                <c:pt idx="54">
                  <c:v>-23.559542543453631</c:v>
                </c:pt>
                <c:pt idx="55">
                  <c:v>-23.579542543453631</c:v>
                </c:pt>
                <c:pt idx="56">
                  <c:v>-23.599792543453631</c:v>
                </c:pt>
                <c:pt idx="57">
                  <c:v>-23.67649254345363</c:v>
                </c:pt>
                <c:pt idx="58">
                  <c:v>-23.775942543453631</c:v>
                </c:pt>
                <c:pt idx="59">
                  <c:v>-23.874542543453632</c:v>
                </c:pt>
                <c:pt idx="60">
                  <c:v>-23.972292543453634</c:v>
                </c:pt>
                <c:pt idx="61">
                  <c:v>-24.069192543453635</c:v>
                </c:pt>
                <c:pt idx="62">
                  <c:v>-24.165242543453637</c:v>
                </c:pt>
                <c:pt idx="63">
                  <c:v>-24.260442543453635</c:v>
                </c:pt>
                <c:pt idx="64">
                  <c:v>-24.354792543453634</c:v>
                </c:pt>
                <c:pt idx="65">
                  <c:v>-24.448292543453633</c:v>
                </c:pt>
                <c:pt idx="66">
                  <c:v>-24.540942543453632</c:v>
                </c:pt>
                <c:pt idx="67">
                  <c:v>-24.632742543453631</c:v>
                </c:pt>
                <c:pt idx="68">
                  <c:v>-24.72369254345363</c:v>
                </c:pt>
                <c:pt idx="69">
                  <c:v>-24.81379254345363</c:v>
                </c:pt>
                <c:pt idx="70">
                  <c:v>-24.90304254345363</c:v>
                </c:pt>
                <c:pt idx="71">
                  <c:v>-24.99144254345363</c:v>
                </c:pt>
                <c:pt idx="72">
                  <c:v>-25.07899254345363</c:v>
                </c:pt>
                <c:pt idx="73">
                  <c:v>-25.155492543453629</c:v>
                </c:pt>
                <c:pt idx="74">
                  <c:v>-25.00599254345363</c:v>
                </c:pt>
                <c:pt idx="75">
                  <c:v>-24.725992543453629</c:v>
                </c:pt>
                <c:pt idx="76">
                  <c:v>-24.445192543453629</c:v>
                </c:pt>
                <c:pt idx="77">
                  <c:v>-24.363592543453628</c:v>
                </c:pt>
                <c:pt idx="78">
                  <c:v>-24.281192543453628</c:v>
                </c:pt>
                <c:pt idx="79">
                  <c:v>-24.261992543453626</c:v>
                </c:pt>
                <c:pt idx="80">
                  <c:v>-24.323742543453626</c:v>
                </c:pt>
                <c:pt idx="81">
                  <c:v>-24.375442543453627</c:v>
                </c:pt>
                <c:pt idx="82">
                  <c:v>-24.356842543453627</c:v>
                </c:pt>
                <c:pt idx="83">
                  <c:v>-24.302842543453629</c:v>
                </c:pt>
                <c:pt idx="84">
                  <c:v>-24.248342543453628</c:v>
                </c:pt>
                <c:pt idx="85">
                  <c:v>-24.160342543453627</c:v>
                </c:pt>
                <c:pt idx="86">
                  <c:v>-24.038242543453627</c:v>
                </c:pt>
                <c:pt idx="87">
                  <c:v>-23.948642543453627</c:v>
                </c:pt>
                <c:pt idx="88">
                  <c:v>-23.858242543453628</c:v>
                </c:pt>
                <c:pt idx="89">
                  <c:v>-23.732842543453629</c:v>
                </c:pt>
                <c:pt idx="90">
                  <c:v>-23.64084254345363</c:v>
                </c:pt>
                <c:pt idx="91">
                  <c:v>-23.58284254345363</c:v>
                </c:pt>
                <c:pt idx="92">
                  <c:v>-23.56624254345363</c:v>
                </c:pt>
                <c:pt idx="93">
                  <c:v>-23.507242543453629</c:v>
                </c:pt>
                <c:pt idx="94">
                  <c:v>-23.447742543453629</c:v>
                </c:pt>
                <c:pt idx="95">
                  <c:v>-23.43174254345363</c:v>
                </c:pt>
                <c:pt idx="96">
                  <c:v>-23.415942543453632</c:v>
                </c:pt>
                <c:pt idx="97">
                  <c:v>-23.281742543453632</c:v>
                </c:pt>
                <c:pt idx="98">
                  <c:v>-23.146442543453631</c:v>
                </c:pt>
                <c:pt idx="99">
                  <c:v>-23.08444254345363</c:v>
                </c:pt>
                <c:pt idx="100">
                  <c:v>-23.069442543453629</c:v>
                </c:pt>
                <c:pt idx="101">
                  <c:v>-23.00644254345363</c:v>
                </c:pt>
                <c:pt idx="102">
                  <c:v>-22.904842543453629</c:v>
                </c:pt>
                <c:pt idx="103">
                  <c:v>-22.80244254345363</c:v>
                </c:pt>
                <c:pt idx="104">
                  <c:v>-22.737942543453631</c:v>
                </c:pt>
                <c:pt idx="105">
                  <c:v>-22.667942543453631</c:v>
                </c:pt>
                <c:pt idx="106">
                  <c:v>-22.52494254345363</c:v>
                </c:pt>
                <c:pt idx="107">
                  <c:v>-22.304942543453631</c:v>
                </c:pt>
                <c:pt idx="108">
                  <c:v>-22.126442543453631</c:v>
                </c:pt>
                <c:pt idx="109">
                  <c:v>-22.161442543453632</c:v>
                </c:pt>
                <c:pt idx="110">
                  <c:v>-22.238442543453633</c:v>
                </c:pt>
                <c:pt idx="111">
                  <c:v>-22.315442543453635</c:v>
                </c:pt>
                <c:pt idx="112">
                  <c:v>-22.385442543453635</c:v>
                </c:pt>
                <c:pt idx="113">
                  <c:v>-22.269942543453634</c:v>
                </c:pt>
                <c:pt idx="114">
                  <c:v>-22.154442543453634</c:v>
                </c:pt>
                <c:pt idx="115">
                  <c:v>-22.049442543453633</c:v>
                </c:pt>
                <c:pt idx="116">
                  <c:v>-21.933942543453632</c:v>
                </c:pt>
                <c:pt idx="117">
                  <c:v>-22.003942543453633</c:v>
                </c:pt>
                <c:pt idx="118">
                  <c:v>-22.094942543453634</c:v>
                </c:pt>
                <c:pt idx="119">
                  <c:v>-22.199942543453634</c:v>
                </c:pt>
                <c:pt idx="120">
                  <c:v>-22.304942543453635</c:v>
                </c:pt>
                <c:pt idx="121">
                  <c:v>-22.409828810855632</c:v>
                </c:pt>
                <c:pt idx="122">
                  <c:v>-22.522030445015634</c:v>
                </c:pt>
                <c:pt idx="123">
                  <c:v>-22.581352713922836</c:v>
                </c:pt>
                <c:pt idx="124">
                  <c:v>-22.554608751050836</c:v>
                </c:pt>
                <c:pt idx="125">
                  <c:v>-22.580470604210834</c:v>
                </c:pt>
                <c:pt idx="126">
                  <c:v>-22.607935144978835</c:v>
                </c:pt>
                <c:pt idx="127">
                  <c:v>-22.431749701412837</c:v>
                </c:pt>
                <c:pt idx="129">
                  <c:v>-22.263572687099842</c:v>
                </c:pt>
                <c:pt idx="130">
                  <c:v>-22.074572687099842</c:v>
                </c:pt>
                <c:pt idx="131">
                  <c:v>-21.866672687099843</c:v>
                </c:pt>
                <c:pt idx="132">
                  <c:v>-21.866672687099843</c:v>
                </c:pt>
                <c:pt idx="133">
                  <c:v>-21.866672687099843</c:v>
                </c:pt>
                <c:pt idx="134">
                  <c:v>-21.866672687099843</c:v>
                </c:pt>
                <c:pt idx="135">
                  <c:v>-21.822247609619843</c:v>
                </c:pt>
                <c:pt idx="136">
                  <c:v>-21.775595854637842</c:v>
                </c:pt>
                <c:pt idx="137">
                  <c:v>-21.530880430145842</c:v>
                </c:pt>
                <c:pt idx="138">
                  <c:v>-21.479580518111842</c:v>
                </c:pt>
                <c:pt idx="139">
                  <c:v>-21.479580518111842</c:v>
                </c:pt>
                <c:pt idx="140">
                  <c:v>-21.42604391127184</c:v>
                </c:pt>
                <c:pt idx="141">
                  <c:v>-21.118191495631837</c:v>
                </c:pt>
                <c:pt idx="142">
                  <c:v>-20.796577220627839</c:v>
                </c:pt>
                <c:pt idx="143">
                  <c:v>-20.460835879747837</c:v>
                </c:pt>
                <c:pt idx="144">
                  <c:v>-20.150835879747838</c:v>
                </c:pt>
                <c:pt idx="145">
                  <c:v>-19.830835879747838</c:v>
                </c:pt>
                <c:pt idx="146">
                  <c:v>-19.473781254435842</c:v>
                </c:pt>
                <c:pt idx="147">
                  <c:v>-19.103327970003839</c:v>
                </c:pt>
                <c:pt idx="148">
                  <c:v>-18.719178912403837</c:v>
                </c:pt>
                <c:pt idx="149">
                  <c:v>-18.321033966435838</c:v>
                </c:pt>
                <c:pt idx="150">
                  <c:v>-17.908590015747837</c:v>
                </c:pt>
                <c:pt idx="151">
                  <c:v>-17.481540942835839</c:v>
                </c:pt>
                <c:pt idx="152">
                  <c:v>-17.481540942835839</c:v>
                </c:pt>
                <c:pt idx="153">
                  <c:v>-17.398415547475839</c:v>
                </c:pt>
                <c:pt idx="154">
                  <c:v>-16.925684391347836</c:v>
                </c:pt>
                <c:pt idx="155">
                  <c:v>-16.348258947843835</c:v>
                </c:pt>
                <c:pt idx="156">
                  <c:v>-15.614045875971838</c:v>
                </c:pt>
                <c:pt idx="157">
                  <c:v>-15.092769537619839</c:v>
                </c:pt>
                <c:pt idx="158">
                  <c:v>-14.554661222259838</c:v>
                </c:pt>
                <c:pt idx="159">
                  <c:v>-13.999390803171838</c:v>
                </c:pt>
                <c:pt idx="160">
                  <c:v>-13.999390803171838</c:v>
                </c:pt>
                <c:pt idx="161">
                  <c:v>-13.892009528387838</c:v>
                </c:pt>
                <c:pt idx="162">
                  <c:v>-13.781324528003838</c:v>
                </c:pt>
                <c:pt idx="163">
                  <c:v>-13.781324528003838</c:v>
                </c:pt>
                <c:pt idx="164">
                  <c:v>-13.781324528003838</c:v>
                </c:pt>
                <c:pt idx="165">
                  <c:v>-13.681324528003838</c:v>
                </c:pt>
                <c:pt idx="166">
                  <c:v>-13.581324528003838</c:v>
                </c:pt>
                <c:pt idx="167">
                  <c:v>-13.081324528003838</c:v>
                </c:pt>
                <c:pt idx="168">
                  <c:v>-12.531324528003838</c:v>
                </c:pt>
                <c:pt idx="169">
                  <c:v>-11.981324528003837</c:v>
                </c:pt>
                <c:pt idx="170">
                  <c:v>-11.58253378420987</c:v>
                </c:pt>
              </c:numCache>
            </c:numRef>
          </c:val>
          <c:smooth val="0"/>
          <c:extLst>
            <c:ext xmlns:c16="http://schemas.microsoft.com/office/drawing/2014/chart" uri="{C3380CC4-5D6E-409C-BE32-E72D297353CC}">
              <c16:uniqueId val="{00000000-0E52-40E1-BF57-0C33E2793F97}"/>
            </c:ext>
          </c:extLst>
        </c:ser>
        <c:ser>
          <c:idx val="1"/>
          <c:order val="1"/>
          <c:tx>
            <c:v>actual</c:v>
          </c:tx>
          <c:spPr>
            <a:ln w="28575" cap="rnd">
              <a:solidFill>
                <a:srgbClr val="CC00FF"/>
              </a:solidFill>
              <a:round/>
            </a:ln>
            <a:effectLst/>
          </c:spPr>
          <c:marker>
            <c:symbol val="none"/>
          </c:marker>
          <c:val>
            <c:numRef>
              <c:f>Charts!$BS$59:$BS$229</c:f>
              <c:numCache>
                <c:formatCode>0.00</c:formatCode>
                <c:ptCount val="171"/>
                <c:pt idx="14">
                  <c:v>-21.95</c:v>
                </c:pt>
                <c:pt idx="28">
                  <c:v>-22.176916666666667</c:v>
                </c:pt>
                <c:pt idx="42">
                  <c:v>-23.796055555555554</c:v>
                </c:pt>
                <c:pt idx="56">
                  <c:v>-23.592688888888887</c:v>
                </c:pt>
                <c:pt idx="70">
                  <c:v>-25.419699999999999</c:v>
                </c:pt>
                <c:pt idx="84">
                  <c:v>-23.63025</c:v>
                </c:pt>
                <c:pt idx="98">
                  <c:v>-22.853287037037035</c:v>
                </c:pt>
                <c:pt idx="112">
                  <c:v>-23.6</c:v>
                </c:pt>
                <c:pt idx="126">
                  <c:v>-23.484314814814812</c:v>
                </c:pt>
                <c:pt idx="141">
                  <c:v>-20.800194444444443</c:v>
                </c:pt>
                <c:pt idx="156">
                  <c:v>-15.851083333333335</c:v>
                </c:pt>
                <c:pt idx="169">
                  <c:v>-11.010977777777782</c:v>
                </c:pt>
              </c:numCache>
            </c:numRef>
          </c:val>
          <c:smooth val="0"/>
          <c:extLst>
            <c:ext xmlns:c16="http://schemas.microsoft.com/office/drawing/2014/chart" uri="{C3380CC4-5D6E-409C-BE32-E72D297353CC}">
              <c16:uniqueId val="{00000001-0E52-40E1-BF57-0C33E2793F97}"/>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predicted</c:v>
          </c:tx>
          <c:spPr>
            <a:ln w="28575" cap="rnd">
              <a:solidFill>
                <a:srgbClr val="FF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Charts!$AX$59:$AX$230</c:f>
              <c:numCache>
                <c:formatCode>0.00</c:formatCode>
                <c:ptCount val="172"/>
                <c:pt idx="0">
                  <c:v>-13.152359449946001</c:v>
                </c:pt>
                <c:pt idx="1">
                  <c:v>-13.605466488891002</c:v>
                </c:pt>
                <c:pt idx="2">
                  <c:v>-14.046733783194002</c:v>
                </c:pt>
                <c:pt idx="3">
                  <c:v>-14.437259025304003</c:v>
                </c:pt>
                <c:pt idx="4">
                  <c:v>-14.809692573732203</c:v>
                </c:pt>
                <c:pt idx="5">
                  <c:v>-15.142403073135203</c:v>
                </c:pt>
                <c:pt idx="6">
                  <c:v>-15.447941365757705</c:v>
                </c:pt>
                <c:pt idx="7">
                  <c:v>-15.744904976343204</c:v>
                </c:pt>
                <c:pt idx="8">
                  <c:v>-16.050377597052201</c:v>
                </c:pt>
                <c:pt idx="9">
                  <c:v>-16.363489329192703</c:v>
                </c:pt>
                <c:pt idx="10">
                  <c:v>-16.635404371327201</c:v>
                </c:pt>
                <c:pt idx="11">
                  <c:v>-16.883676015127204</c:v>
                </c:pt>
                <c:pt idx="12">
                  <c:v>-17.124403284351203</c:v>
                </c:pt>
                <c:pt idx="13">
                  <c:v>-17.372270015424704</c:v>
                </c:pt>
                <c:pt idx="14">
                  <c:v>-17.640583575020202</c:v>
                </c:pt>
                <c:pt idx="15">
                  <c:v>-17.913974156490205</c:v>
                </c:pt>
                <c:pt idx="16">
                  <c:v>-18.178447116140205</c:v>
                </c:pt>
                <c:pt idx="17">
                  <c:v>-18.485265197456204</c:v>
                </c:pt>
                <c:pt idx="18">
                  <c:v>-18.855789467171206</c:v>
                </c:pt>
                <c:pt idx="19">
                  <c:v>-19.165807707898207</c:v>
                </c:pt>
                <c:pt idx="20">
                  <c:v>-19.395866886268205</c:v>
                </c:pt>
                <c:pt idx="21">
                  <c:v>-19.613197840227205</c:v>
                </c:pt>
                <c:pt idx="22">
                  <c:v>-19.774041823123206</c:v>
                </c:pt>
                <c:pt idx="23">
                  <c:v>-19.950371554778556</c:v>
                </c:pt>
                <c:pt idx="24">
                  <c:v>-20.157136422796807</c:v>
                </c:pt>
                <c:pt idx="25">
                  <c:v>-20.352769598150555</c:v>
                </c:pt>
                <c:pt idx="26">
                  <c:v>-20.52738112260068</c:v>
                </c:pt>
                <c:pt idx="27">
                  <c:v>-20.682498842214681</c:v>
                </c:pt>
                <c:pt idx="28">
                  <c:v>-20.828721800520679</c:v>
                </c:pt>
                <c:pt idx="29">
                  <c:v>-20.997343531815833</c:v>
                </c:pt>
                <c:pt idx="30">
                  <c:v>-21.155851723131082</c:v>
                </c:pt>
                <c:pt idx="31">
                  <c:v>-21.300073032650705</c:v>
                </c:pt>
                <c:pt idx="32">
                  <c:v>-21.442335604093206</c:v>
                </c:pt>
                <c:pt idx="33">
                  <c:v>-21.588732487206453</c:v>
                </c:pt>
                <c:pt idx="34">
                  <c:v>-21.725442071473203</c:v>
                </c:pt>
                <c:pt idx="35">
                  <c:v>-21.841277760110703</c:v>
                </c:pt>
                <c:pt idx="36">
                  <c:v>-21.936277760110702</c:v>
                </c:pt>
                <c:pt idx="37">
                  <c:v>-22.021277760110703</c:v>
                </c:pt>
                <c:pt idx="38">
                  <c:v>-22.101277760110701</c:v>
                </c:pt>
                <c:pt idx="39">
                  <c:v>-22.181277760110699</c:v>
                </c:pt>
                <c:pt idx="40">
                  <c:v>-22.261277760110698</c:v>
                </c:pt>
                <c:pt idx="41">
                  <c:v>-22.341277760110696</c:v>
                </c:pt>
                <c:pt idx="42">
                  <c:v>-22.421277760110694</c:v>
                </c:pt>
                <c:pt idx="43">
                  <c:v>-22.501277760110693</c:v>
                </c:pt>
                <c:pt idx="44">
                  <c:v>-22.591277760110692</c:v>
                </c:pt>
                <c:pt idx="45">
                  <c:v>-22.734277760110693</c:v>
                </c:pt>
                <c:pt idx="46">
                  <c:v>-22.927777760110693</c:v>
                </c:pt>
                <c:pt idx="47">
                  <c:v>-23.094177760110693</c:v>
                </c:pt>
                <c:pt idx="48">
                  <c:v>-23.233877760110694</c:v>
                </c:pt>
                <c:pt idx="49">
                  <c:v>-23.107877760110693</c:v>
                </c:pt>
                <c:pt idx="50">
                  <c:v>-23.245377760110692</c:v>
                </c:pt>
                <c:pt idx="51">
                  <c:v>-23.406577760110693</c:v>
                </c:pt>
                <c:pt idx="52">
                  <c:v>-23.541877760110694</c:v>
                </c:pt>
                <c:pt idx="53">
                  <c:v>-23.602877760110694</c:v>
                </c:pt>
                <c:pt idx="54">
                  <c:v>-23.663377760110695</c:v>
                </c:pt>
                <c:pt idx="55">
                  <c:v>-23.543377760110694</c:v>
                </c:pt>
                <c:pt idx="56">
                  <c:v>-23.608827760110692</c:v>
                </c:pt>
                <c:pt idx="57">
                  <c:v>-23.629327760110691</c:v>
                </c:pt>
                <c:pt idx="58">
                  <c:v>-23.65007776011069</c:v>
                </c:pt>
                <c:pt idx="59">
                  <c:v>-23.70807776011069</c:v>
                </c:pt>
                <c:pt idx="60">
                  <c:v>-23.729327760110689</c:v>
                </c:pt>
                <c:pt idx="61">
                  <c:v>-23.686327760110689</c:v>
                </c:pt>
                <c:pt idx="62">
                  <c:v>-23.70807776011069</c:v>
                </c:pt>
                <c:pt idx="63">
                  <c:v>-23.764077760110691</c:v>
                </c:pt>
                <c:pt idx="64">
                  <c:v>-23.786327760110691</c:v>
                </c:pt>
                <c:pt idx="65">
                  <c:v>-23.808827760110692</c:v>
                </c:pt>
                <c:pt idx="66">
                  <c:v>-23.863327760110693</c:v>
                </c:pt>
                <c:pt idx="67">
                  <c:v>-23.933527760110692</c:v>
                </c:pt>
                <c:pt idx="68">
                  <c:v>-24.019127760110692</c:v>
                </c:pt>
                <c:pt idx="69">
                  <c:v>-24.109227760110691</c:v>
                </c:pt>
                <c:pt idx="70">
                  <c:v>-24.193227760110691</c:v>
                </c:pt>
                <c:pt idx="71">
                  <c:v>-24.26082776011069</c:v>
                </c:pt>
                <c:pt idx="72">
                  <c:v>-24.338077760110689</c:v>
                </c:pt>
                <c:pt idx="73">
                  <c:v>-24.414577760110689</c:v>
                </c:pt>
                <c:pt idx="74">
                  <c:v>-24.470127760110689</c:v>
                </c:pt>
                <c:pt idx="75">
                  <c:v>-24.370127760110687</c:v>
                </c:pt>
                <c:pt idx="76">
                  <c:v>-24.350327760110687</c:v>
                </c:pt>
                <c:pt idx="77">
                  <c:v>-24.299327760110689</c:v>
                </c:pt>
                <c:pt idx="78">
                  <c:v>-24.247827760110688</c:v>
                </c:pt>
                <c:pt idx="79">
                  <c:v>-24.310227760110688</c:v>
                </c:pt>
                <c:pt idx="80">
                  <c:v>-24.390977760110687</c:v>
                </c:pt>
                <c:pt idx="81">
                  <c:v>-24.470877760110685</c:v>
                </c:pt>
                <c:pt idx="82">
                  <c:v>-24.549927760110684</c:v>
                </c:pt>
                <c:pt idx="83">
                  <c:v>-24.628127760110683</c:v>
                </c:pt>
                <c:pt idx="84">
                  <c:v>-24.705477760110682</c:v>
                </c:pt>
                <c:pt idx="85">
                  <c:v>-24.777477760110681</c:v>
                </c:pt>
                <c:pt idx="86">
                  <c:v>-24.83532776011068</c:v>
                </c:pt>
                <c:pt idx="87">
                  <c:v>-24.901327760110679</c:v>
                </c:pt>
                <c:pt idx="88">
                  <c:v>-24.97092776011068</c:v>
                </c:pt>
                <c:pt idx="89">
                  <c:v>-25.039727760110679</c:v>
                </c:pt>
                <c:pt idx="90">
                  <c:v>-25.11197776011068</c:v>
                </c:pt>
                <c:pt idx="91">
                  <c:v>-25.18337776011068</c:v>
                </c:pt>
                <c:pt idx="92">
                  <c:v>-25.237327760110681</c:v>
                </c:pt>
                <c:pt idx="93">
                  <c:v>-24.955327760110681</c:v>
                </c:pt>
                <c:pt idx="94">
                  <c:v>-24.73912776011068</c:v>
                </c:pt>
                <c:pt idx="95">
                  <c:v>-24.459127760110679</c:v>
                </c:pt>
                <c:pt idx="96">
                  <c:v>-24.502577760110679</c:v>
                </c:pt>
                <c:pt idx="97">
                  <c:v>-24.545477760110678</c:v>
                </c:pt>
                <c:pt idx="98">
                  <c:v>-24.268477760110677</c:v>
                </c:pt>
                <c:pt idx="99">
                  <c:v>-24.192477760110677</c:v>
                </c:pt>
                <c:pt idx="100">
                  <c:v>-24.117477760110678</c:v>
                </c:pt>
                <c:pt idx="101">
                  <c:v>-24.158177760110679</c:v>
                </c:pt>
                <c:pt idx="102">
                  <c:v>-24.20562776011068</c:v>
                </c:pt>
                <c:pt idx="103">
                  <c:v>-24.133627760110681</c:v>
                </c:pt>
                <c:pt idx="104">
                  <c:v>-24.069127760110682</c:v>
                </c:pt>
                <c:pt idx="105">
                  <c:v>-23.965127760110683</c:v>
                </c:pt>
                <c:pt idx="106">
                  <c:v>-23.809127760110684</c:v>
                </c:pt>
                <c:pt idx="107">
                  <c:v>-23.689127760110683</c:v>
                </c:pt>
                <c:pt idx="108">
                  <c:v>-23.569127760110682</c:v>
                </c:pt>
                <c:pt idx="109">
                  <c:v>-23.449127760110681</c:v>
                </c:pt>
                <c:pt idx="110">
                  <c:v>-23.328127760110682</c:v>
                </c:pt>
                <c:pt idx="111">
                  <c:v>-23.218127760110683</c:v>
                </c:pt>
                <c:pt idx="112">
                  <c:v>-23.075127760110682</c:v>
                </c:pt>
                <c:pt idx="113">
                  <c:v>-22.932127760110681</c:v>
                </c:pt>
                <c:pt idx="114">
                  <c:v>-22.811127760110683</c:v>
                </c:pt>
                <c:pt idx="115">
                  <c:v>-22.668127760110682</c:v>
                </c:pt>
                <c:pt idx="116">
                  <c:v>-22.525127760110681</c:v>
                </c:pt>
                <c:pt idx="117">
                  <c:v>-22.404127760110683</c:v>
                </c:pt>
                <c:pt idx="118">
                  <c:v>-22.288627760110682</c:v>
                </c:pt>
                <c:pt idx="119">
                  <c:v>-22.183627760110681</c:v>
                </c:pt>
                <c:pt idx="120">
                  <c:v>-22.068127760110681</c:v>
                </c:pt>
                <c:pt idx="121">
                  <c:v>-21.952752865968481</c:v>
                </c:pt>
                <c:pt idx="122">
                  <c:v>-21.80689074156048</c:v>
                </c:pt>
                <c:pt idx="123">
                  <c:v>-21.675126855814678</c:v>
                </c:pt>
                <c:pt idx="124">
                  <c:v>-21.547485214834676</c:v>
                </c:pt>
                <c:pt idx="125">
                  <c:v>-21.398133012835679</c:v>
                </c:pt>
                <c:pt idx="126">
                  <c:v>-21.178416686691676</c:v>
                </c:pt>
                <c:pt idx="127">
                  <c:v>-21.018248101631681</c:v>
                </c:pt>
                <c:pt idx="129">
                  <c:v>-20.746248101631682</c:v>
                </c:pt>
                <c:pt idx="130">
                  <c:v>-20.386248101631683</c:v>
                </c:pt>
                <c:pt idx="131">
                  <c:v>-20.080248101631682</c:v>
                </c:pt>
                <c:pt idx="132">
                  <c:v>-19.880548279947682</c:v>
                </c:pt>
                <c:pt idx="133">
                  <c:v>-19.689299229947682</c:v>
                </c:pt>
                <c:pt idx="134">
                  <c:v>-19.467925761631683</c:v>
                </c:pt>
                <c:pt idx="135">
                  <c:v>-19.256377773631684</c:v>
                </c:pt>
                <c:pt idx="136">
                  <c:v>-19.012011438011683</c:v>
                </c:pt>
                <c:pt idx="137">
                  <c:v>-18.755642898067681</c:v>
                </c:pt>
                <c:pt idx="138">
                  <c:v>-18.486929073127683</c:v>
                </c:pt>
                <c:pt idx="139">
                  <c:v>-18.205522457351684</c:v>
                </c:pt>
                <c:pt idx="140">
                  <c:v>-17.857534512891682</c:v>
                </c:pt>
                <c:pt idx="141">
                  <c:v>-17.297802848091678</c:v>
                </c:pt>
                <c:pt idx="142">
                  <c:v>-16.713049620811681</c:v>
                </c:pt>
                <c:pt idx="143">
                  <c:v>-16.102610819211677</c:v>
                </c:pt>
                <c:pt idx="144">
                  <c:v>-15.482610819211677</c:v>
                </c:pt>
                <c:pt idx="145">
                  <c:v>-15.130610819211677</c:v>
                </c:pt>
                <c:pt idx="146">
                  <c:v>-14.77355619389968</c:v>
                </c:pt>
                <c:pt idx="147">
                  <c:v>-14.77355619389968</c:v>
                </c:pt>
                <c:pt idx="148">
                  <c:v>-14.424329777899679</c:v>
                </c:pt>
                <c:pt idx="149">
                  <c:v>-14.062379827019679</c:v>
                </c:pt>
                <c:pt idx="150">
                  <c:v>-14.062379827019679</c:v>
                </c:pt>
                <c:pt idx="151">
                  <c:v>-14.062379827019679</c:v>
                </c:pt>
                <c:pt idx="152">
                  <c:v>-14.062379827019679</c:v>
                </c:pt>
                <c:pt idx="153">
                  <c:v>-14.062379827019679</c:v>
                </c:pt>
                <c:pt idx="154">
                  <c:v>-14.062379827019679</c:v>
                </c:pt>
                <c:pt idx="155">
                  <c:v>-13.573789067131679</c:v>
                </c:pt>
                <c:pt idx="156">
                  <c:v>-13.069017580219681</c:v>
                </c:pt>
                <c:pt idx="157">
                  <c:v>-12.452963725803681</c:v>
                </c:pt>
                <c:pt idx="158">
                  <c:v>-11.91485541044368</c:v>
                </c:pt>
                <c:pt idx="159">
                  <c:v>-11.35958499135568</c:v>
                </c:pt>
                <c:pt idx="160">
                  <c:v>-10.526471317627681</c:v>
                </c:pt>
                <c:pt idx="161">
                  <c:v>-9.6137304819636853</c:v>
                </c:pt>
                <c:pt idx="162">
                  <c:v>-9.3246217509795226</c:v>
                </c:pt>
                <c:pt idx="163">
                  <c:v>-9.0966534247500643</c:v>
                </c:pt>
                <c:pt idx="164">
                  <c:v>-8.8242657413135337</c:v>
                </c:pt>
              </c:numCache>
            </c:numRef>
          </c:val>
          <c:smooth val="0"/>
          <c:extLst>
            <c:ext xmlns:c16="http://schemas.microsoft.com/office/drawing/2014/chart" uri="{C3380CC4-5D6E-409C-BE32-E72D297353CC}">
              <c16:uniqueId val="{00000000-C7FC-4213-8D75-BDACF9CB8707}"/>
            </c:ext>
          </c:extLst>
        </c:ser>
        <c:ser>
          <c:idx val="1"/>
          <c:order val="1"/>
          <c:tx>
            <c:v>actual</c:v>
          </c:tx>
          <c:spPr>
            <a:ln w="28575" cap="rnd">
              <a:solidFill>
                <a:srgbClr val="FF00FF"/>
              </a:solidFill>
              <a:round/>
            </a:ln>
            <a:effectLst/>
          </c:spPr>
          <c:marker>
            <c:symbol val="none"/>
          </c:marker>
          <c:val>
            <c:numRef>
              <c:f>Charts!$AY$59:$AY$230</c:f>
              <c:numCache>
                <c:formatCode>0.00</c:formatCode>
                <c:ptCount val="172"/>
                <c:pt idx="8">
                  <c:v>-17.443472222222219</c:v>
                </c:pt>
                <c:pt idx="21">
                  <c:v>-20.484721911421925</c:v>
                </c:pt>
                <c:pt idx="35">
                  <c:v>-22.29504444444445</c:v>
                </c:pt>
                <c:pt idx="49">
                  <c:v>-22.646022222222221</c:v>
                </c:pt>
                <c:pt idx="64">
                  <c:v>-23.223433333333325</c:v>
                </c:pt>
                <c:pt idx="77">
                  <c:v>-23.554366666666667</c:v>
                </c:pt>
                <c:pt idx="91">
                  <c:v>-24.72282222222222</c:v>
                </c:pt>
                <c:pt idx="106">
                  <c:v>-23.612388888888884</c:v>
                </c:pt>
                <c:pt idx="120">
                  <c:v>-22.636922222222218</c:v>
                </c:pt>
                <c:pt idx="135">
                  <c:v>-19.885311111111108</c:v>
                </c:pt>
                <c:pt idx="149">
                  <c:v>-16.097622222222221</c:v>
                </c:pt>
                <c:pt idx="162">
                  <c:v>-9.9206111111111142</c:v>
                </c:pt>
              </c:numCache>
            </c:numRef>
          </c:val>
          <c:smooth val="0"/>
          <c:extLst>
            <c:ext xmlns:c16="http://schemas.microsoft.com/office/drawing/2014/chart" uri="{C3380CC4-5D6E-409C-BE32-E72D297353CC}">
              <c16:uniqueId val="{00000001-C7FC-4213-8D75-BDACF9CB8707}"/>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6">
                  <a:lumMod val="75000"/>
                </a:schemeClr>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Charts!$BB$59:$BB$223</c:f>
              <c:numCache>
                <c:formatCode>0.00</c:formatCode>
                <c:ptCount val="165"/>
                <c:pt idx="0">
                  <c:v>-14.304587757906999</c:v>
                </c:pt>
                <c:pt idx="1">
                  <c:v>-14.716503247857</c:v>
                </c:pt>
                <c:pt idx="2">
                  <c:v>-15.1096322918724</c:v>
                </c:pt>
                <c:pt idx="3">
                  <c:v>-15.492347029140202</c:v>
                </c:pt>
                <c:pt idx="4">
                  <c:v>-15.864780577568402</c:v>
                </c:pt>
                <c:pt idx="5">
                  <c:v>-16.234458910238402</c:v>
                </c:pt>
                <c:pt idx="6">
                  <c:v>-16.629861406573404</c:v>
                </c:pt>
                <c:pt idx="7">
                  <c:v>-16.979230360203402</c:v>
                </c:pt>
                <c:pt idx="8">
                  <c:v>-17.3186443832134</c:v>
                </c:pt>
                <c:pt idx="9">
                  <c:v>-17.648235680203403</c:v>
                </c:pt>
                <c:pt idx="10">
                  <c:v>-17.968135729773401</c:v>
                </c:pt>
                <c:pt idx="11">
                  <c:v>-18.278475284523402</c:v>
                </c:pt>
                <c:pt idx="12">
                  <c:v>-18.639566188359399</c:v>
                </c:pt>
                <c:pt idx="13">
                  <c:v>-18.989495691051399</c:v>
                </c:pt>
                <c:pt idx="14">
                  <c:v>-19.271931016941398</c:v>
                </c:pt>
                <c:pt idx="15">
                  <c:v>-19.545321598411402</c:v>
                </c:pt>
                <c:pt idx="16">
                  <c:v>-19.809794558061402</c:v>
                </c:pt>
                <c:pt idx="17">
                  <c:v>-20.0654762924914</c:v>
                </c:pt>
                <c:pt idx="18">
                  <c:v>-20.3124924723014</c:v>
                </c:pt>
                <c:pt idx="19">
                  <c:v>-20.546198530695602</c:v>
                </c:pt>
                <c:pt idx="20">
                  <c:v>-20.741748832310101</c:v>
                </c:pt>
                <c:pt idx="21">
                  <c:v>-20.941338483905099</c:v>
                </c:pt>
                <c:pt idx="22">
                  <c:v>-21.1106479395851</c:v>
                </c:pt>
                <c:pt idx="23">
                  <c:v>-21.2905762371926</c:v>
                </c:pt>
                <c:pt idx="24">
                  <c:v>-21.520314979435099</c:v>
                </c:pt>
                <c:pt idx="25">
                  <c:v>-21.733337770375847</c:v>
                </c:pt>
                <c:pt idx="26">
                  <c:v>-21.928491827114222</c:v>
                </c:pt>
                <c:pt idx="27">
                  <c:v>-22.141778691583472</c:v>
                </c:pt>
                <c:pt idx="28">
                  <c:v>-22.507336087348467</c:v>
                </c:pt>
                <c:pt idx="29">
                  <c:v>-22.851462069583473</c:v>
                </c:pt>
                <c:pt idx="30">
                  <c:v>-23.094076648127221</c:v>
                </c:pt>
                <c:pt idx="31">
                  <c:v>-23.291432124311967</c:v>
                </c:pt>
                <c:pt idx="32">
                  <c:v>-23.44792095289872</c:v>
                </c:pt>
                <c:pt idx="33">
                  <c:v>-23.594317836011967</c:v>
                </c:pt>
                <c:pt idx="34">
                  <c:v>-23.662672628145344</c:v>
                </c:pt>
                <c:pt idx="35">
                  <c:v>-23.720590472464096</c:v>
                </c:pt>
                <c:pt idx="36">
                  <c:v>-23.770590472464097</c:v>
                </c:pt>
                <c:pt idx="37">
                  <c:v>-23.820590472464097</c:v>
                </c:pt>
                <c:pt idx="38">
                  <c:v>-23.868090472464097</c:v>
                </c:pt>
                <c:pt idx="39">
                  <c:v>-23.918090472464097</c:v>
                </c:pt>
                <c:pt idx="40">
                  <c:v>-23.973090472464097</c:v>
                </c:pt>
                <c:pt idx="41">
                  <c:v>-24.048090472464096</c:v>
                </c:pt>
                <c:pt idx="42">
                  <c:v>-24.148090472464098</c:v>
                </c:pt>
                <c:pt idx="43">
                  <c:v>-24.248090472464099</c:v>
                </c:pt>
                <c:pt idx="44">
                  <c:v>-24.348090472464101</c:v>
                </c:pt>
                <c:pt idx="45">
                  <c:v>-24.458590472464099</c:v>
                </c:pt>
                <c:pt idx="46">
                  <c:v>-24.568240472464097</c:v>
                </c:pt>
                <c:pt idx="47">
                  <c:v>-24.677040472464096</c:v>
                </c:pt>
                <c:pt idx="48">
                  <c:v>-24.784990472464095</c:v>
                </c:pt>
                <c:pt idx="49">
                  <c:v>-24.866890472464096</c:v>
                </c:pt>
                <c:pt idx="50">
                  <c:v>-24.729390472464097</c:v>
                </c:pt>
                <c:pt idx="51">
                  <c:v>-24.591390472464095</c:v>
                </c:pt>
                <c:pt idx="52">
                  <c:v>-24.352890472464097</c:v>
                </c:pt>
                <c:pt idx="53">
                  <c:v>-24.267090472464098</c:v>
                </c:pt>
                <c:pt idx="54">
                  <c:v>-24.227590472464097</c:v>
                </c:pt>
                <c:pt idx="55">
                  <c:v>-24.247590472464097</c:v>
                </c:pt>
                <c:pt idx="56">
                  <c:v>-24.313040472464095</c:v>
                </c:pt>
                <c:pt idx="57">
                  <c:v>-24.407440472464096</c:v>
                </c:pt>
                <c:pt idx="58">
                  <c:v>-24.506890472464097</c:v>
                </c:pt>
                <c:pt idx="59">
                  <c:v>-24.593890472464096</c:v>
                </c:pt>
                <c:pt idx="60">
                  <c:v>-24.278890472464095</c:v>
                </c:pt>
                <c:pt idx="61">
                  <c:v>-24.164890472464094</c:v>
                </c:pt>
                <c:pt idx="62">
                  <c:v>-24.238340472464095</c:v>
                </c:pt>
                <c:pt idx="63">
                  <c:v>-24.299940472464094</c:v>
                </c:pt>
                <c:pt idx="64">
                  <c:v>-24.188940472464093</c:v>
                </c:pt>
                <c:pt idx="65">
                  <c:v>-24.078940472464094</c:v>
                </c:pt>
                <c:pt idx="66">
                  <c:v>-24.138890472464094</c:v>
                </c:pt>
                <c:pt idx="67">
                  <c:v>-24.030890472464094</c:v>
                </c:pt>
                <c:pt idx="68">
                  <c:v>-24.084390472464094</c:v>
                </c:pt>
                <c:pt idx="69">
                  <c:v>-24.137390472464094</c:v>
                </c:pt>
                <c:pt idx="70">
                  <c:v>-24.189890472464093</c:v>
                </c:pt>
                <c:pt idx="71">
                  <c:v>-24.213890472464094</c:v>
                </c:pt>
                <c:pt idx="72">
                  <c:v>-24.110890472464092</c:v>
                </c:pt>
                <c:pt idx="73">
                  <c:v>-24.187390472464092</c:v>
                </c:pt>
                <c:pt idx="74">
                  <c:v>-24.273240472464092</c:v>
                </c:pt>
                <c:pt idx="75">
                  <c:v>-24.358240472464093</c:v>
                </c:pt>
                <c:pt idx="76">
                  <c:v>-24.422590472464094</c:v>
                </c:pt>
                <c:pt idx="77">
                  <c:v>-24.324590472464095</c:v>
                </c:pt>
                <c:pt idx="78">
                  <c:v>-24.273090472464094</c:v>
                </c:pt>
                <c:pt idx="79">
                  <c:v>-24.158690472464095</c:v>
                </c:pt>
                <c:pt idx="80">
                  <c:v>-24.022190472464093</c:v>
                </c:pt>
                <c:pt idx="81">
                  <c:v>-23.884390472464094</c:v>
                </c:pt>
                <c:pt idx="82">
                  <c:v>-23.745290472464095</c:v>
                </c:pt>
                <c:pt idx="83">
                  <c:v>-23.658890472464094</c:v>
                </c:pt>
                <c:pt idx="84">
                  <c:v>-23.640690472464094</c:v>
                </c:pt>
                <c:pt idx="85">
                  <c:v>-23.690190472464092</c:v>
                </c:pt>
                <c:pt idx="86">
                  <c:v>-23.601190472464094</c:v>
                </c:pt>
                <c:pt idx="87">
                  <c:v>-23.583590472464092</c:v>
                </c:pt>
                <c:pt idx="88">
                  <c:v>-23.566190472464093</c:v>
                </c:pt>
                <c:pt idx="89">
                  <c:v>-23.480190472464095</c:v>
                </c:pt>
                <c:pt idx="90">
                  <c:v>-23.573690472464094</c:v>
                </c:pt>
                <c:pt idx="91">
                  <c:v>-23.489690472464094</c:v>
                </c:pt>
                <c:pt idx="92">
                  <c:v>-23.473090472464094</c:v>
                </c:pt>
                <c:pt idx="93">
                  <c:v>-23.391090472464093</c:v>
                </c:pt>
                <c:pt idx="94">
                  <c:v>-23.310090472464093</c:v>
                </c:pt>
                <c:pt idx="95">
                  <c:v>-23.294090472464095</c:v>
                </c:pt>
                <c:pt idx="96">
                  <c:v>-23.233590472464094</c:v>
                </c:pt>
                <c:pt idx="97">
                  <c:v>-23.155590472464095</c:v>
                </c:pt>
                <c:pt idx="98">
                  <c:v>-23.255690472464096</c:v>
                </c:pt>
                <c:pt idx="99">
                  <c:v>-23.377290472464097</c:v>
                </c:pt>
                <c:pt idx="100">
                  <c:v>-23.504790472464098</c:v>
                </c:pt>
                <c:pt idx="101">
                  <c:v>-23.567690472464097</c:v>
                </c:pt>
                <c:pt idx="102">
                  <c:v>-23.629740472464096</c:v>
                </c:pt>
                <c:pt idx="103">
                  <c:v>-23.690940472464096</c:v>
                </c:pt>
                <c:pt idx="104">
                  <c:v>-23.751290472464095</c:v>
                </c:pt>
                <c:pt idx="105">
                  <c:v>-23.810790472464095</c:v>
                </c:pt>
                <c:pt idx="106">
                  <c:v>-23.818290472464096</c:v>
                </c:pt>
                <c:pt idx="107">
                  <c:v>-23.825790472464096</c:v>
                </c:pt>
                <c:pt idx="108">
                  <c:v>-23.833290472464096</c:v>
                </c:pt>
                <c:pt idx="109">
                  <c:v>-23.838790472464098</c:v>
                </c:pt>
                <c:pt idx="110">
                  <c:v>-23.841290472464099</c:v>
                </c:pt>
                <c:pt idx="111">
                  <c:v>-23.709290472464097</c:v>
                </c:pt>
                <c:pt idx="112">
                  <c:v>-23.469290472464099</c:v>
                </c:pt>
                <c:pt idx="113">
                  <c:v>-23.282290472464098</c:v>
                </c:pt>
                <c:pt idx="114">
                  <c:v>-23.161290472464099</c:v>
                </c:pt>
                <c:pt idx="115">
                  <c:v>-23.018290472464098</c:v>
                </c:pt>
                <c:pt idx="116">
                  <c:v>-22.8422904724641</c:v>
                </c:pt>
                <c:pt idx="117">
                  <c:v>-22.721290472464101</c:v>
                </c:pt>
                <c:pt idx="118">
                  <c:v>-22.600290472464103</c:v>
                </c:pt>
                <c:pt idx="119">
                  <c:v>-22.424290472464104</c:v>
                </c:pt>
                <c:pt idx="120">
                  <c:v>-22.308790472464104</c:v>
                </c:pt>
                <c:pt idx="121">
                  <c:v>-22.287813218983704</c:v>
                </c:pt>
                <c:pt idx="122">
                  <c:v>-22.362614308423705</c:v>
                </c:pt>
                <c:pt idx="123">
                  <c:v>-22.450456898920905</c:v>
                </c:pt>
                <c:pt idx="124">
                  <c:v>-22.561079654436906</c:v>
                </c:pt>
                <c:pt idx="125">
                  <c:v>-22.638665213916905</c:v>
                </c:pt>
                <c:pt idx="126">
                  <c:v>-22.710073019913708</c:v>
                </c:pt>
                <c:pt idx="127">
                  <c:v>-22.739194580833708</c:v>
                </c:pt>
                <c:pt idx="129">
                  <c:v>-22.768316141753708</c:v>
                </c:pt>
                <c:pt idx="130">
                  <c:v>-22.847516141753708</c:v>
                </c:pt>
                <c:pt idx="131">
                  <c:v>-22.926716141753708</c:v>
                </c:pt>
                <c:pt idx="132">
                  <c:v>-22.886776177416909</c:v>
                </c:pt>
                <c:pt idx="133">
                  <c:v>-22.676402222416908</c:v>
                </c:pt>
                <c:pt idx="134">
                  <c:v>-22.388616713606108</c:v>
                </c:pt>
                <c:pt idx="135">
                  <c:v>-22.011003555026107</c:v>
                </c:pt>
                <c:pt idx="136">
                  <c:v>-21.544486005206107</c:v>
                </c:pt>
                <c:pt idx="137">
                  <c:v>-21.055055156222103</c:v>
                </c:pt>
                <c:pt idx="138">
                  <c:v>-20.566484565422108</c:v>
                </c:pt>
                <c:pt idx="139">
                  <c:v>-20.285077949646109</c:v>
                </c:pt>
                <c:pt idx="140">
                  <c:v>-19.990626612026109</c:v>
                </c:pt>
                <c:pt idx="141">
                  <c:v>-19.682774196386106</c:v>
                </c:pt>
                <c:pt idx="142">
                  <c:v>-19.21497161456211</c:v>
                </c:pt>
                <c:pt idx="143">
                  <c:v>-18.726620573282105</c:v>
                </c:pt>
                <c:pt idx="144">
                  <c:v>-18.230620573282106</c:v>
                </c:pt>
                <c:pt idx="145">
                  <c:v>-17.686620573282106</c:v>
                </c:pt>
                <c:pt idx="146">
                  <c:v>-17.362025459362108</c:v>
                </c:pt>
                <c:pt idx="147">
                  <c:v>-17.025249746242107</c:v>
                </c:pt>
                <c:pt idx="148">
                  <c:v>-16.676023330242106</c:v>
                </c:pt>
                <c:pt idx="149">
                  <c:v>-16.676023330242106</c:v>
                </c:pt>
                <c:pt idx="150">
                  <c:v>-16.676023330242106</c:v>
                </c:pt>
                <c:pt idx="151">
                  <c:v>-16.676023330242106</c:v>
                </c:pt>
                <c:pt idx="152">
                  <c:v>-16.595666364098108</c:v>
                </c:pt>
                <c:pt idx="153">
                  <c:v>-16.595666364098108</c:v>
                </c:pt>
                <c:pt idx="154">
                  <c:v>-16.165910767618108</c:v>
                </c:pt>
                <c:pt idx="155">
                  <c:v>-15.677320007730108</c:v>
                </c:pt>
                <c:pt idx="156">
                  <c:v>-15.172548520818109</c:v>
                </c:pt>
                <c:pt idx="157">
                  <c:v>-14.65127218246611</c:v>
                </c:pt>
                <c:pt idx="158">
                  <c:v>-14.11316386710611</c:v>
                </c:pt>
                <c:pt idx="159">
                  <c:v>-13.55789344801811</c:v>
                </c:pt>
                <c:pt idx="160">
                  <c:v>-13.453754238802111</c:v>
                </c:pt>
                <c:pt idx="161">
                  <c:v>-12.863157227490113</c:v>
                </c:pt>
                <c:pt idx="162">
                  <c:v>-12.254389725378108</c:v>
                </c:pt>
                <c:pt idx="163">
                  <c:v>-11.627109601138105</c:v>
                </c:pt>
                <c:pt idx="164">
                  <c:v>-10.980971722290107</c:v>
                </c:pt>
              </c:numCache>
            </c:numRef>
          </c:val>
          <c:smooth val="0"/>
          <c:extLst>
            <c:ext xmlns:c16="http://schemas.microsoft.com/office/drawing/2014/chart" uri="{C3380CC4-5D6E-409C-BE32-E72D297353CC}">
              <c16:uniqueId val="{00000000-2799-43D3-A79F-D8DA96376E46}"/>
            </c:ext>
          </c:extLst>
        </c:ser>
        <c:ser>
          <c:idx val="1"/>
          <c:order val="1"/>
          <c:spPr>
            <a:ln w="28575" cap="rnd">
              <a:solidFill>
                <a:schemeClr val="accent6">
                  <a:lumMod val="75000"/>
                </a:schemeClr>
              </a:solidFill>
              <a:round/>
            </a:ln>
            <a:effectLst/>
          </c:spPr>
          <c:marker>
            <c:symbol val="none"/>
          </c:marker>
          <c:val>
            <c:numRef>
              <c:f>Charts!$BC$59:$BC$230</c:f>
              <c:numCache>
                <c:formatCode>0.00</c:formatCode>
                <c:ptCount val="172"/>
                <c:pt idx="1">
                  <c:v>-13.895244444444447</c:v>
                </c:pt>
                <c:pt idx="15">
                  <c:v>-19.422566666666665</c:v>
                </c:pt>
                <c:pt idx="29">
                  <c:v>-22.870133333333335</c:v>
                </c:pt>
                <c:pt idx="43">
                  <c:v>-24.059822222222223</c:v>
                </c:pt>
                <c:pt idx="57">
                  <c:v>-24.091111111111104</c:v>
                </c:pt>
                <c:pt idx="71">
                  <c:v>-23.058955555555553</c:v>
                </c:pt>
                <c:pt idx="85">
                  <c:v>-23.002433333333336</c:v>
                </c:pt>
                <c:pt idx="99">
                  <c:v>-23.457222222222221</c:v>
                </c:pt>
                <c:pt idx="113">
                  <c:v>-22.598244444444443</c:v>
                </c:pt>
                <c:pt idx="127">
                  <c:v>-22.759166666666669</c:v>
                </c:pt>
                <c:pt idx="142">
                  <c:v>-17.623600000000003</c:v>
                </c:pt>
                <c:pt idx="155">
                  <c:v>-14.893933333333333</c:v>
                </c:pt>
              </c:numCache>
            </c:numRef>
          </c:val>
          <c:smooth val="0"/>
          <c:extLst>
            <c:ext xmlns:c16="http://schemas.microsoft.com/office/drawing/2014/chart" uri="{C3380CC4-5D6E-409C-BE32-E72D297353CC}">
              <c16:uniqueId val="{00000001-2799-43D3-A79F-D8DA96376E46}"/>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spPr>
            <a:ln w="28575" cap="rnd">
              <a:solidFill>
                <a:srgbClr val="00FF00"/>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Charts!$BF$59:$BF$230</c:f>
              <c:numCache>
                <c:formatCode>0.00</c:formatCode>
                <c:ptCount val="172"/>
                <c:pt idx="0">
                  <c:v>-12.496410914725798</c:v>
                </c:pt>
                <c:pt idx="1">
                  <c:v>-12.9000880948768</c:v>
                </c:pt>
                <c:pt idx="2">
                  <c:v>-13.261124972033798</c:v>
                </c:pt>
                <c:pt idx="3">
                  <c:v>-13.632123952038299</c:v>
                </c:pt>
                <c:pt idx="4">
                  <c:v>-13.993156473473798</c:v>
                </c:pt>
                <c:pt idx="5">
                  <c:v>-14.307383056243298</c:v>
                </c:pt>
                <c:pt idx="6">
                  <c:v>-14.5949485081233</c:v>
                </c:pt>
                <c:pt idx="7">
                  <c:v>-14.891912118708799</c:v>
                </c:pt>
                <c:pt idx="8">
                  <c:v>-15.197384739417796</c:v>
                </c:pt>
                <c:pt idx="9">
                  <c:v>-15.526976036407799</c:v>
                </c:pt>
                <c:pt idx="10">
                  <c:v>-15.840478084986398</c:v>
                </c:pt>
                <c:pt idx="11">
                  <c:v>-16.104266706523898</c:v>
                </c:pt>
                <c:pt idx="12">
                  <c:v>-16.344993975747897</c:v>
                </c:pt>
                <c:pt idx="13">
                  <c:v>-16.578280310875897</c:v>
                </c:pt>
                <c:pt idx="14">
                  <c:v>-16.804228571587895</c:v>
                </c:pt>
                <c:pt idx="15">
                  <c:v>-17.0366105658374</c:v>
                </c:pt>
                <c:pt idx="16">
                  <c:v>-17.261412581539901</c:v>
                </c:pt>
                <c:pt idx="17">
                  <c:v>-17.491526142526901</c:v>
                </c:pt>
                <c:pt idx="18">
                  <c:v>-17.763243940317899</c:v>
                </c:pt>
                <c:pt idx="19">
                  <c:v>-18.240195079897902</c:v>
                </c:pt>
                <c:pt idx="20">
                  <c:v>-18.700313436637899</c:v>
                </c:pt>
                <c:pt idx="21">
                  <c:v>-19.143845995737898</c:v>
                </c:pt>
                <c:pt idx="22">
                  <c:v>-19.482464907097899</c:v>
                </c:pt>
                <c:pt idx="23">
                  <c:v>-19.842321502312899</c:v>
                </c:pt>
                <c:pt idx="24">
                  <c:v>-20.301798986797898</c:v>
                </c:pt>
                <c:pt idx="25">
                  <c:v>-20.736539376472898</c:v>
                </c:pt>
                <c:pt idx="26">
                  <c:v>-21.044677360796648</c:v>
                </c:pt>
                <c:pt idx="27">
                  <c:v>-21.238574510314148</c:v>
                </c:pt>
                <c:pt idx="28">
                  <c:v>-21.421353208196646</c:v>
                </c:pt>
                <c:pt idx="29">
                  <c:v>-21.5899749394918</c:v>
                </c:pt>
                <c:pt idx="30">
                  <c:v>-21.748483130807049</c:v>
                </c:pt>
                <c:pt idx="31">
                  <c:v>-21.900295035564547</c:v>
                </c:pt>
                <c:pt idx="32">
                  <c:v>-22.042557607007048</c:v>
                </c:pt>
                <c:pt idx="33">
                  <c:v>-22.175645682564546</c:v>
                </c:pt>
                <c:pt idx="34">
                  <c:v>-22.2874989787828</c:v>
                </c:pt>
                <c:pt idx="35">
                  <c:v>-22.391751098556551</c:v>
                </c:pt>
                <c:pt idx="36">
                  <c:v>-22.52175109855655</c:v>
                </c:pt>
                <c:pt idx="37">
                  <c:v>-22.721751098556549</c:v>
                </c:pt>
                <c:pt idx="38">
                  <c:v>-22.921751098556548</c:v>
                </c:pt>
                <c:pt idx="39">
                  <c:v>-23.121751098556548</c:v>
                </c:pt>
                <c:pt idx="40">
                  <c:v>-23.321751098556547</c:v>
                </c:pt>
                <c:pt idx="41">
                  <c:v>-23.451751098556546</c:v>
                </c:pt>
                <c:pt idx="42">
                  <c:v>-23.571751098556547</c:v>
                </c:pt>
                <c:pt idx="43">
                  <c:v>-23.621751098556548</c:v>
                </c:pt>
                <c:pt idx="44">
                  <c:v>-23.669251098556547</c:v>
                </c:pt>
                <c:pt idx="45">
                  <c:v>-23.634251098556547</c:v>
                </c:pt>
                <c:pt idx="46">
                  <c:v>-23.541951098556545</c:v>
                </c:pt>
                <c:pt idx="47">
                  <c:v>-23.448351098556547</c:v>
                </c:pt>
                <c:pt idx="48">
                  <c:v>-23.353451098556548</c:v>
                </c:pt>
                <c:pt idx="49">
                  <c:v>-23.257251098556548</c:v>
                </c:pt>
                <c:pt idx="50">
                  <c:v>-23.174751098556548</c:v>
                </c:pt>
                <c:pt idx="51">
                  <c:v>-23.136751098556548</c:v>
                </c:pt>
                <c:pt idx="52">
                  <c:v>-23.175251098556547</c:v>
                </c:pt>
                <c:pt idx="53">
                  <c:v>-23.297251098556547</c:v>
                </c:pt>
                <c:pt idx="54">
                  <c:v>-23.418251098556546</c:v>
                </c:pt>
                <c:pt idx="55">
                  <c:v>-23.378251098556547</c:v>
                </c:pt>
                <c:pt idx="56">
                  <c:v>-23.272951098556547</c:v>
                </c:pt>
                <c:pt idx="57">
                  <c:v>-23.166351098556547</c:v>
                </c:pt>
                <c:pt idx="58">
                  <c:v>-23.058451098556546</c:v>
                </c:pt>
                <c:pt idx="59">
                  <c:v>-22.949251098556545</c:v>
                </c:pt>
                <c:pt idx="60">
                  <c:v>-22.855751098556546</c:v>
                </c:pt>
                <c:pt idx="61">
                  <c:v>-22.761151098556546</c:v>
                </c:pt>
                <c:pt idx="62">
                  <c:v>-22.804651098556548</c:v>
                </c:pt>
                <c:pt idx="63">
                  <c:v>-22.916651098556546</c:v>
                </c:pt>
                <c:pt idx="64">
                  <c:v>-22.961151098556545</c:v>
                </c:pt>
                <c:pt idx="65">
                  <c:v>-23.006151098556547</c:v>
                </c:pt>
                <c:pt idx="66">
                  <c:v>-22.897151098556549</c:v>
                </c:pt>
                <c:pt idx="67">
                  <c:v>-23.069951098556547</c:v>
                </c:pt>
                <c:pt idx="68">
                  <c:v>-23.251851098556546</c:v>
                </c:pt>
                <c:pt idx="69">
                  <c:v>-23.432051098556546</c:v>
                </c:pt>
                <c:pt idx="70">
                  <c:v>-23.589551098556544</c:v>
                </c:pt>
                <c:pt idx="71">
                  <c:v>-23.667551098556544</c:v>
                </c:pt>
                <c:pt idx="72">
                  <c:v>-23.744801098556543</c:v>
                </c:pt>
                <c:pt idx="73">
                  <c:v>-23.811101098556541</c:v>
                </c:pt>
                <c:pt idx="74">
                  <c:v>-23.710101098556542</c:v>
                </c:pt>
                <c:pt idx="75">
                  <c:v>-23.660101098556542</c:v>
                </c:pt>
                <c:pt idx="76">
                  <c:v>-23.579301098556542</c:v>
                </c:pt>
                <c:pt idx="77">
                  <c:v>-23.528301098556543</c:v>
                </c:pt>
                <c:pt idx="78">
                  <c:v>-23.476801098556543</c:v>
                </c:pt>
                <c:pt idx="79">
                  <c:v>-23.457601098556541</c:v>
                </c:pt>
                <c:pt idx="80">
                  <c:v>-23.438601098556543</c:v>
                </c:pt>
                <c:pt idx="81">
                  <c:v>-23.419801098556544</c:v>
                </c:pt>
                <c:pt idx="82">
                  <c:v>-23.401201098556545</c:v>
                </c:pt>
                <c:pt idx="83">
                  <c:v>-23.382801098556545</c:v>
                </c:pt>
                <c:pt idx="84">
                  <c:v>-23.328301098556544</c:v>
                </c:pt>
                <c:pt idx="85">
                  <c:v>-23.273301098556544</c:v>
                </c:pt>
                <c:pt idx="86">
                  <c:v>-23.217801098556546</c:v>
                </c:pt>
                <c:pt idx="87">
                  <c:v>-23.094601098556545</c:v>
                </c:pt>
                <c:pt idx="88">
                  <c:v>-23.077201098556547</c:v>
                </c:pt>
                <c:pt idx="89">
                  <c:v>-23.171801098556546</c:v>
                </c:pt>
                <c:pt idx="90">
                  <c:v>-23.086801098556545</c:v>
                </c:pt>
                <c:pt idx="91">
                  <c:v>-23.028801098556546</c:v>
                </c:pt>
                <c:pt idx="92">
                  <c:v>-22.935201098556547</c:v>
                </c:pt>
                <c:pt idx="93">
                  <c:v>-22.805401098556548</c:v>
                </c:pt>
                <c:pt idx="94">
                  <c:v>-22.674501098556547</c:v>
                </c:pt>
                <c:pt idx="95">
                  <c:v>-22.578501098556547</c:v>
                </c:pt>
                <c:pt idx="96">
                  <c:v>-22.518001098556546</c:v>
                </c:pt>
                <c:pt idx="97">
                  <c:v>-22.502401098556547</c:v>
                </c:pt>
                <c:pt idx="98">
                  <c:v>-22.440901098556548</c:v>
                </c:pt>
                <c:pt idx="99">
                  <c:v>-22.378901098556547</c:v>
                </c:pt>
                <c:pt idx="100">
                  <c:v>-22.363901098556546</c:v>
                </c:pt>
                <c:pt idx="101">
                  <c:v>-22.349101098556545</c:v>
                </c:pt>
                <c:pt idx="102">
                  <c:v>-22.334501098556544</c:v>
                </c:pt>
                <c:pt idx="103">
                  <c:v>-22.320101098556545</c:v>
                </c:pt>
                <c:pt idx="104">
                  <c:v>-22.216901098556544</c:v>
                </c:pt>
                <c:pt idx="105">
                  <c:v>-22.047901098556544</c:v>
                </c:pt>
                <c:pt idx="106">
                  <c:v>-21.837901098556543</c:v>
                </c:pt>
                <c:pt idx="107">
                  <c:v>-21.627901098556542</c:v>
                </c:pt>
                <c:pt idx="108">
                  <c:v>-21.417901098556541</c:v>
                </c:pt>
                <c:pt idx="109">
                  <c:v>-21.217901098556542</c:v>
                </c:pt>
                <c:pt idx="110">
                  <c:v>-21.017901098556543</c:v>
                </c:pt>
                <c:pt idx="111">
                  <c:v>-20.817901098556543</c:v>
                </c:pt>
                <c:pt idx="112">
                  <c:v>-20.617901098556544</c:v>
                </c:pt>
                <c:pt idx="113">
                  <c:v>-20.417901098556545</c:v>
                </c:pt>
                <c:pt idx="114">
                  <c:v>-20.217901098556545</c:v>
                </c:pt>
                <c:pt idx="115">
                  <c:v>-20.057901098556545</c:v>
                </c:pt>
                <c:pt idx="116">
                  <c:v>-19.947901098556546</c:v>
                </c:pt>
                <c:pt idx="117">
                  <c:v>-19.847901098556544</c:v>
                </c:pt>
                <c:pt idx="118">
                  <c:v>-19.737901098556545</c:v>
                </c:pt>
                <c:pt idx="119">
                  <c:v>-19.607901098556546</c:v>
                </c:pt>
                <c:pt idx="120">
                  <c:v>-19.437901098556544</c:v>
                </c:pt>
                <c:pt idx="121">
                  <c:v>-19.328020246992544</c:v>
                </c:pt>
                <c:pt idx="122">
                  <c:v>-19.210475677872545</c:v>
                </c:pt>
                <c:pt idx="123">
                  <c:v>-19.084986262876544</c:v>
                </c:pt>
                <c:pt idx="124">
                  <c:v>-18.951266448516542</c:v>
                </c:pt>
                <c:pt idx="125">
                  <c:v>-18.809026256136544</c:v>
                </c:pt>
                <c:pt idx="126">
                  <c:v>-18.589309929992542</c:v>
                </c:pt>
                <c:pt idx="127">
                  <c:v>-18.429141344932546</c:v>
                </c:pt>
                <c:pt idx="129">
                  <c:v>-18.259141344932544</c:v>
                </c:pt>
                <c:pt idx="130">
                  <c:v>-18.079141344932545</c:v>
                </c:pt>
                <c:pt idx="131">
                  <c:v>-17.881141344932544</c:v>
                </c:pt>
                <c:pt idx="132">
                  <c:v>-17.881141344932544</c:v>
                </c:pt>
                <c:pt idx="133">
                  <c:v>-17.842891534932544</c:v>
                </c:pt>
                <c:pt idx="134">
                  <c:v>-17.621518066616545</c:v>
                </c:pt>
                <c:pt idx="135">
                  <c:v>-17.346505682216545</c:v>
                </c:pt>
                <c:pt idx="136">
                  <c:v>-17.057709103756544</c:v>
                </c:pt>
                <c:pt idx="137">
                  <c:v>-16.661503178388543</c:v>
                </c:pt>
                <c:pt idx="138">
                  <c:v>-16.270646705748547</c:v>
                </c:pt>
                <c:pt idx="139">
                  <c:v>-15.758998313428549</c:v>
                </c:pt>
                <c:pt idx="140">
                  <c:v>-15.223632245028547</c:v>
                </c:pt>
                <c:pt idx="141">
                  <c:v>-14.663900580228542</c:v>
                </c:pt>
                <c:pt idx="142">
                  <c:v>-14.079147352948546</c:v>
                </c:pt>
                <c:pt idx="143">
                  <c:v>-13.468708551348541</c:v>
                </c:pt>
                <c:pt idx="144">
                  <c:v>-12.972708551348541</c:v>
                </c:pt>
                <c:pt idx="145">
                  <c:v>-12.620708551348541</c:v>
                </c:pt>
                <c:pt idx="146">
                  <c:v>-12.101356369076544</c:v>
                </c:pt>
                <c:pt idx="147">
                  <c:v>-11.528837656772541</c:v>
                </c:pt>
                <c:pt idx="148">
                  <c:v>-10.83038482477254</c:v>
                </c:pt>
                <c:pt idx="149">
                  <c:v>-10.106484923012541</c:v>
                </c:pt>
                <c:pt idx="150">
                  <c:v>-9.5065664492845414</c:v>
                </c:pt>
                <c:pt idx="151">
                  <c:v>-9.2232266467299677</c:v>
                </c:pt>
                <c:pt idx="152">
                  <c:v>-8.8996703796428314</c:v>
                </c:pt>
                <c:pt idx="153">
                  <c:v>-8.6350099842880521</c:v>
                </c:pt>
                <c:pt idx="154">
                  <c:v>-8.2627053504205428</c:v>
                </c:pt>
                <c:pt idx="155">
                  <c:v>-7.8124307687841021</c:v>
                </c:pt>
                <c:pt idx="156">
                  <c:v>-7.3765899859659658</c:v>
                </c:pt>
                <c:pt idx="157">
                  <c:v>-6.9545489612466707</c:v>
                </c:pt>
                <c:pt idx="158">
                  <c:v>-6.5457093397053878</c:v>
                </c:pt>
                <c:pt idx="159">
                  <c:v>-6.1495059900629965</c:v>
                </c:pt>
                <c:pt idx="160">
                  <c:v>-5.9382503048544715</c:v>
                </c:pt>
                <c:pt idx="161">
                  <c:v>-5.7333728712027137</c:v>
                </c:pt>
                <c:pt idx="162">
                  <c:v>-5.5526799143376122</c:v>
                </c:pt>
                <c:pt idx="163">
                  <c:v>-5.3597836382973014</c:v>
                </c:pt>
                <c:pt idx="164">
                  <c:v>-5.3257351778677355</c:v>
                </c:pt>
              </c:numCache>
            </c:numRef>
          </c:val>
          <c:smooth val="0"/>
          <c:extLst>
            <c:ext xmlns:c16="http://schemas.microsoft.com/office/drawing/2014/chart" uri="{C3380CC4-5D6E-409C-BE32-E72D297353CC}">
              <c16:uniqueId val="{00000000-12D9-49FF-A1B6-3380A22D7A4A}"/>
            </c:ext>
          </c:extLst>
        </c:ser>
        <c:ser>
          <c:idx val="1"/>
          <c:order val="1"/>
          <c:spPr>
            <a:ln w="28575" cap="rnd">
              <a:solidFill>
                <a:srgbClr val="00FF00"/>
              </a:solidFill>
              <a:round/>
            </a:ln>
            <a:effectLst/>
          </c:spPr>
          <c:marker>
            <c:symbol val="none"/>
          </c:marker>
          <c:val>
            <c:numRef>
              <c:f>Charts!$BG$59:$BG$230</c:f>
              <c:numCache>
                <c:formatCode>0.00</c:formatCode>
                <c:ptCount val="172"/>
                <c:pt idx="4">
                  <c:v>-13.578611111111112</c:v>
                </c:pt>
                <c:pt idx="18">
                  <c:v>-18.257788888888893</c:v>
                </c:pt>
                <c:pt idx="31">
                  <c:v>-21.299455555555557</c:v>
                </c:pt>
                <c:pt idx="45">
                  <c:v>-22.499100000000002</c:v>
                </c:pt>
                <c:pt idx="59">
                  <c:v>-22.67207777777778</c:v>
                </c:pt>
                <c:pt idx="73">
                  <c:v>-23.600777777777786</c:v>
                </c:pt>
                <c:pt idx="87">
                  <c:v>-22.115533333333332</c:v>
                </c:pt>
                <c:pt idx="101">
                  <c:v>-22.166666666666668</c:v>
                </c:pt>
                <c:pt idx="115">
                  <c:v>-18.501088888888891</c:v>
                </c:pt>
                <c:pt idx="132">
                  <c:v>-18.819300000000002</c:v>
                </c:pt>
                <c:pt idx="146">
                  <c:v>-11.552777777777772</c:v>
                </c:pt>
              </c:numCache>
            </c:numRef>
          </c:val>
          <c:smooth val="0"/>
          <c:extLst>
            <c:ext xmlns:c16="http://schemas.microsoft.com/office/drawing/2014/chart" uri="{C3380CC4-5D6E-409C-BE32-E72D297353CC}">
              <c16:uniqueId val="{00000001-12D9-49FF-A1B6-3380A22D7A4A}"/>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min val="-3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rgbClr val="00FF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Charts!$BJ$59:$BJ$230</c:f>
              <c:numCache>
                <c:formatCode>0.00</c:formatCode>
                <c:ptCount val="172"/>
                <c:pt idx="0">
                  <c:v>-14.089602953522499</c:v>
                </c:pt>
                <c:pt idx="1">
                  <c:v>-14.5015184434725</c:v>
                </c:pt>
                <c:pt idx="2">
                  <c:v>-14.8946474874879</c:v>
                </c:pt>
                <c:pt idx="3">
                  <c:v>-15.277362224755702</c:v>
                </c:pt>
                <c:pt idx="4">
                  <c:v>-15.657396457845701</c:v>
                </c:pt>
                <c:pt idx="5">
                  <c:v>-16.019681223862303</c:v>
                </c:pt>
                <c:pt idx="6">
                  <c:v>-16.325219516484804</c:v>
                </c:pt>
                <c:pt idx="7">
                  <c:v>-16.604714679388803</c:v>
                </c:pt>
                <c:pt idx="8">
                  <c:v>-16.9101873000978</c:v>
                </c:pt>
                <c:pt idx="9">
                  <c:v>-17.233186771148002</c:v>
                </c:pt>
                <c:pt idx="10">
                  <c:v>-17.553086820718001</c:v>
                </c:pt>
                <c:pt idx="11">
                  <c:v>-17.863426375468002</c:v>
                </c:pt>
                <c:pt idx="12">
                  <c:v>-18.164335461998</c:v>
                </c:pt>
                <c:pt idx="13">
                  <c:v>-18.455943380908</c:v>
                </c:pt>
                <c:pt idx="14">
                  <c:v>-18.732730000280199</c:v>
                </c:pt>
                <c:pt idx="15">
                  <c:v>-18.965111994529703</c:v>
                </c:pt>
                <c:pt idx="16">
                  <c:v>-19.216361306197204</c:v>
                </c:pt>
                <c:pt idx="17">
                  <c:v>-19.472043040627202</c:v>
                </c:pt>
                <c:pt idx="18">
                  <c:v>-19.719059220437202</c:v>
                </c:pt>
                <c:pt idx="19">
                  <c:v>-19.957534790227204</c:v>
                </c:pt>
                <c:pt idx="20">
                  <c:v>-20.176091009678704</c:v>
                </c:pt>
                <c:pt idx="21">
                  <c:v>-20.353504033318703</c:v>
                </c:pt>
                <c:pt idx="22">
                  <c:v>-20.514348016214704</c:v>
                </c:pt>
                <c:pt idx="23">
                  <c:v>-20.694276313822204</c:v>
                </c:pt>
                <c:pt idx="24">
                  <c:v>-20.919420281219853</c:v>
                </c:pt>
                <c:pt idx="25">
                  <c:v>-21.125921966315477</c:v>
                </c:pt>
                <c:pt idx="26">
                  <c:v>-21.331347289197979</c:v>
                </c:pt>
                <c:pt idx="27">
                  <c:v>-21.525244438715479</c:v>
                </c:pt>
                <c:pt idx="28">
                  <c:v>-21.744578876174476</c:v>
                </c:pt>
                <c:pt idx="29">
                  <c:v>-21.95105446551548</c:v>
                </c:pt>
                <c:pt idx="30">
                  <c:v>-22.112797517877979</c:v>
                </c:pt>
                <c:pt idx="31">
                  <c:v>-22.264609422635477</c:v>
                </c:pt>
                <c:pt idx="32">
                  <c:v>-22.435324508366477</c:v>
                </c:pt>
                <c:pt idx="33">
                  <c:v>-22.608339006591226</c:v>
                </c:pt>
                <c:pt idx="34">
                  <c:v>-22.794761166954977</c:v>
                </c:pt>
                <c:pt idx="35">
                  <c:v>-22.968514699911225</c:v>
                </c:pt>
                <c:pt idx="36">
                  <c:v>-23.098514699911224</c:v>
                </c:pt>
                <c:pt idx="37">
                  <c:v>-23.228514699911223</c:v>
                </c:pt>
                <c:pt idx="38">
                  <c:v>-23.358514699911222</c:v>
                </c:pt>
                <c:pt idx="39">
                  <c:v>-23.458514699911223</c:v>
                </c:pt>
                <c:pt idx="40">
                  <c:v>-23.556514699911222</c:v>
                </c:pt>
                <c:pt idx="41">
                  <c:v>-23.599014699911223</c:v>
                </c:pt>
                <c:pt idx="42">
                  <c:v>-23.641514699911223</c:v>
                </c:pt>
                <c:pt idx="43">
                  <c:v>-23.684014699911224</c:v>
                </c:pt>
                <c:pt idx="44">
                  <c:v>-23.724014699911223</c:v>
                </c:pt>
                <c:pt idx="45">
                  <c:v>-23.633014699911222</c:v>
                </c:pt>
                <c:pt idx="46">
                  <c:v>-23.54071469991122</c:v>
                </c:pt>
                <c:pt idx="47">
                  <c:v>-23.447114699911221</c:v>
                </c:pt>
                <c:pt idx="48">
                  <c:v>-23.410614699911221</c:v>
                </c:pt>
                <c:pt idx="49">
                  <c:v>-23.373614699911222</c:v>
                </c:pt>
                <c:pt idx="50">
                  <c:v>-23.291114699911223</c:v>
                </c:pt>
                <c:pt idx="51">
                  <c:v>-23.207514699911222</c:v>
                </c:pt>
                <c:pt idx="52">
                  <c:v>-23.246014699911221</c:v>
                </c:pt>
                <c:pt idx="53">
                  <c:v>-23.380214699911221</c:v>
                </c:pt>
                <c:pt idx="54">
                  <c:v>-23.53751469991122</c:v>
                </c:pt>
                <c:pt idx="55">
                  <c:v>-23.603514699911219</c:v>
                </c:pt>
                <c:pt idx="56">
                  <c:v>-23.663014699911219</c:v>
                </c:pt>
                <c:pt idx="57">
                  <c:v>-23.72201469991122</c:v>
                </c:pt>
                <c:pt idx="58">
                  <c:v>-23.780514699911219</c:v>
                </c:pt>
                <c:pt idx="59">
                  <c:v>-23.664514699911219</c:v>
                </c:pt>
                <c:pt idx="60">
                  <c:v>-23.549514699911221</c:v>
                </c:pt>
                <c:pt idx="61">
                  <c:v>-23.43551469991122</c:v>
                </c:pt>
                <c:pt idx="62">
                  <c:v>-23.559814699911222</c:v>
                </c:pt>
                <c:pt idx="63">
                  <c:v>-23.649414699911222</c:v>
                </c:pt>
                <c:pt idx="64">
                  <c:v>-23.732664699911222</c:v>
                </c:pt>
                <c:pt idx="65">
                  <c:v>-23.793164699911223</c:v>
                </c:pt>
                <c:pt idx="66">
                  <c:v>-23.853114699911224</c:v>
                </c:pt>
                <c:pt idx="67">
                  <c:v>-23.923314699911224</c:v>
                </c:pt>
                <c:pt idx="68">
                  <c:v>-24.014264699911223</c:v>
                </c:pt>
                <c:pt idx="69">
                  <c:v>-24.104364699911223</c:v>
                </c:pt>
                <c:pt idx="70">
                  <c:v>-24.193614699911222</c:v>
                </c:pt>
                <c:pt idx="71">
                  <c:v>-24.282014699911223</c:v>
                </c:pt>
                <c:pt idx="72">
                  <c:v>-24.369564699911223</c:v>
                </c:pt>
                <c:pt idx="73">
                  <c:v>-24.446064699911222</c:v>
                </c:pt>
                <c:pt idx="74">
                  <c:v>-24.345064699911223</c:v>
                </c:pt>
                <c:pt idx="75">
                  <c:v>-24.295064699911222</c:v>
                </c:pt>
                <c:pt idx="76">
                  <c:v>-24.244564699911223</c:v>
                </c:pt>
                <c:pt idx="77">
                  <c:v>-24.193564699911224</c:v>
                </c:pt>
                <c:pt idx="78">
                  <c:v>-24.142064699911224</c:v>
                </c:pt>
                <c:pt idx="79">
                  <c:v>-24.090064699911224</c:v>
                </c:pt>
                <c:pt idx="80">
                  <c:v>-24.037564699911226</c:v>
                </c:pt>
                <c:pt idx="81">
                  <c:v>-23.984564699911225</c:v>
                </c:pt>
                <c:pt idx="82">
                  <c:v>-23.931064699911225</c:v>
                </c:pt>
                <c:pt idx="83">
                  <c:v>-23.981664699911224</c:v>
                </c:pt>
                <c:pt idx="84">
                  <c:v>-24.031714699911223</c:v>
                </c:pt>
                <c:pt idx="85">
                  <c:v>-24.013714699911223</c:v>
                </c:pt>
                <c:pt idx="86">
                  <c:v>-23.924914699911223</c:v>
                </c:pt>
                <c:pt idx="87">
                  <c:v>-23.868914699911222</c:v>
                </c:pt>
                <c:pt idx="88">
                  <c:v>-23.812414699911223</c:v>
                </c:pt>
                <c:pt idx="89">
                  <c:v>-23.721214699911222</c:v>
                </c:pt>
                <c:pt idx="90">
                  <c:v>-23.571714699911222</c:v>
                </c:pt>
                <c:pt idx="91">
                  <c:v>-23.444114699911221</c:v>
                </c:pt>
                <c:pt idx="92">
                  <c:v>-23.385614699911223</c:v>
                </c:pt>
                <c:pt idx="93">
                  <c:v>-23.326614699911222</c:v>
                </c:pt>
                <c:pt idx="94">
                  <c:v>-23.267114699911222</c:v>
                </c:pt>
                <c:pt idx="95">
                  <c:v>-23.13511469991122</c:v>
                </c:pt>
                <c:pt idx="96">
                  <c:v>-22.977814699911221</c:v>
                </c:pt>
                <c:pt idx="97">
                  <c:v>-22.843614699911221</c:v>
                </c:pt>
                <c:pt idx="98">
                  <c:v>-22.782114699911222</c:v>
                </c:pt>
                <c:pt idx="99">
                  <c:v>-22.720114699911221</c:v>
                </c:pt>
                <c:pt idx="100">
                  <c:v>-22.705114699911221</c:v>
                </c:pt>
                <c:pt idx="101">
                  <c:v>-22.80131469991122</c:v>
                </c:pt>
                <c:pt idx="102">
                  <c:v>-22.918114699911222</c:v>
                </c:pt>
                <c:pt idx="103">
                  <c:v>-23.01171469991122</c:v>
                </c:pt>
                <c:pt idx="104">
                  <c:v>-22.947214699911221</c:v>
                </c:pt>
                <c:pt idx="105">
                  <c:v>-22.88221469991122</c:v>
                </c:pt>
                <c:pt idx="106">
                  <c:v>-22.761214699911221</c:v>
                </c:pt>
                <c:pt idx="107">
                  <c:v>-22.651214699911222</c:v>
                </c:pt>
                <c:pt idx="108">
                  <c:v>-22.541214699911222</c:v>
                </c:pt>
                <c:pt idx="109">
                  <c:v>-22.420214699911224</c:v>
                </c:pt>
                <c:pt idx="110">
                  <c:v>-22.304714699911223</c:v>
                </c:pt>
                <c:pt idx="111">
                  <c:v>-22.126214699911223</c:v>
                </c:pt>
                <c:pt idx="112">
                  <c:v>-21.916214699911222</c:v>
                </c:pt>
                <c:pt idx="113">
                  <c:v>-21.737714699911223</c:v>
                </c:pt>
                <c:pt idx="114">
                  <c:v>-21.527714699911222</c:v>
                </c:pt>
                <c:pt idx="115">
                  <c:v>-21.317714699911221</c:v>
                </c:pt>
                <c:pt idx="116">
                  <c:v>-21.117714699911222</c:v>
                </c:pt>
                <c:pt idx="117">
                  <c:v>-20.957714699911222</c:v>
                </c:pt>
                <c:pt idx="118">
                  <c:v>-20.797714699911221</c:v>
                </c:pt>
                <c:pt idx="119">
                  <c:v>-20.637714699911221</c:v>
                </c:pt>
                <c:pt idx="120">
                  <c:v>-20.507714699911222</c:v>
                </c:pt>
                <c:pt idx="121">
                  <c:v>-20.397833848347222</c:v>
                </c:pt>
                <c:pt idx="122">
                  <c:v>-20.280289279227222</c:v>
                </c:pt>
                <c:pt idx="123">
                  <c:v>-20.154799864231222</c:v>
                </c:pt>
                <c:pt idx="124">
                  <c:v>-20.033236396631221</c:v>
                </c:pt>
                <c:pt idx="125">
                  <c:v>-19.903927130831224</c:v>
                </c:pt>
                <c:pt idx="126">
                  <c:v>-19.72540761583922</c:v>
                </c:pt>
                <c:pt idx="127">
                  <c:v>-19.492435128479226</c:v>
                </c:pt>
                <c:pt idx="128">
                  <c:v>-19.220435128479227</c:v>
                </c:pt>
                <c:pt idx="129">
                  <c:v>-18.948435128479229</c:v>
                </c:pt>
                <c:pt idx="130">
                  <c:v>-18.660435128479229</c:v>
                </c:pt>
                <c:pt idx="131">
                  <c:v>-18.300435128479229</c:v>
                </c:pt>
                <c:pt idx="132">
                  <c:v>-17.991808131331229</c:v>
                </c:pt>
                <c:pt idx="133">
                  <c:v>-17.60931003133123</c:v>
                </c:pt>
                <c:pt idx="134">
                  <c:v>-17.206812816211229</c:v>
                </c:pt>
                <c:pt idx="135">
                  <c:v>-16.78371684021123</c:v>
                </c:pt>
                <c:pt idx="136">
                  <c:v>-16.494920261751229</c:v>
                </c:pt>
                <c:pt idx="137">
                  <c:v>-16.238551721807227</c:v>
                </c:pt>
                <c:pt idx="138">
                  <c:v>-15.847695249167231</c:v>
                </c:pt>
                <c:pt idx="139">
                  <c:v>-15.412794115695233</c:v>
                </c:pt>
                <c:pt idx="140">
                  <c:v>-15.118342778075231</c:v>
                </c:pt>
                <c:pt idx="141">
                  <c:v>-14.810490362435228</c:v>
                </c:pt>
                <c:pt idx="142">
                  <c:v>-14.48887608743123</c:v>
                </c:pt>
                <c:pt idx="143">
                  <c:v>-14.153134746551228</c:v>
                </c:pt>
                <c:pt idx="144">
                  <c:v>-13.843134746551227</c:v>
                </c:pt>
                <c:pt idx="145">
                  <c:v>-13.491134746551227</c:v>
                </c:pt>
                <c:pt idx="146">
                  <c:v>-13.134080121239229</c:v>
                </c:pt>
                <c:pt idx="147">
                  <c:v>-12.763626836807228</c:v>
                </c:pt>
                <c:pt idx="148">
                  <c:v>-12.414400420807228</c:v>
                </c:pt>
                <c:pt idx="149">
                  <c:v>-11.943865484663228</c:v>
                </c:pt>
                <c:pt idx="150">
                  <c:v>-11.306452106327228</c:v>
                </c:pt>
                <c:pt idx="151">
                  <c:v>-10.879403033415228</c:v>
                </c:pt>
                <c:pt idx="152">
                  <c:v>-10.437439719623228</c:v>
                </c:pt>
                <c:pt idx="153">
                  <c:v>-9.8971246497832279</c:v>
                </c:pt>
                <c:pt idx="154">
                  <c:v>-9.6411652139993151</c:v>
                </c:pt>
                <c:pt idx="155">
                  <c:v>-9.3935141940992732</c:v>
                </c:pt>
                <c:pt idx="156">
                  <c:v>-9.1538017635492981</c:v>
                </c:pt>
                <c:pt idx="157">
                  <c:v>-8.9427812511896505</c:v>
                </c:pt>
                <c:pt idx="158">
                  <c:v>-8.7179194593419442</c:v>
                </c:pt>
                <c:pt idx="159">
                  <c:v>-8.4009567796280304</c:v>
                </c:pt>
                <c:pt idx="160">
                  <c:v>-8.0744707206694013</c:v>
                </c:pt>
                <c:pt idx="161">
                  <c:v>-7.7019662958480239</c:v>
                </c:pt>
                <c:pt idx="162">
                  <c:v>-7.340580382117821</c:v>
                </c:pt>
                <c:pt idx="163">
                  <c:v>-7.0424679555100678</c:v>
                </c:pt>
                <c:pt idx="164">
                  <c:v>-6.8552014231474532</c:v>
                </c:pt>
              </c:numCache>
            </c:numRef>
          </c:val>
          <c:smooth val="0"/>
          <c:extLst>
            <c:ext xmlns:c16="http://schemas.microsoft.com/office/drawing/2014/chart" uri="{C3380CC4-5D6E-409C-BE32-E72D297353CC}">
              <c16:uniqueId val="{00000000-F08B-4DC0-857F-E068F94242E8}"/>
            </c:ext>
          </c:extLst>
        </c:ser>
        <c:ser>
          <c:idx val="1"/>
          <c:order val="1"/>
          <c:spPr>
            <a:ln w="28575" cap="rnd">
              <a:solidFill>
                <a:srgbClr val="00FFFF"/>
              </a:solidFill>
              <a:round/>
            </a:ln>
            <a:effectLst/>
          </c:spPr>
          <c:marker>
            <c:symbol val="none"/>
          </c:marker>
          <c:val>
            <c:numRef>
              <c:f>Charts!$BK$59:$BK$230</c:f>
              <c:numCache>
                <c:formatCode>0.00</c:formatCode>
                <c:ptCount val="172"/>
                <c:pt idx="3">
                  <c:v>-15.762666666666668</c:v>
                </c:pt>
                <c:pt idx="17">
                  <c:v>-20.520922222222222</c:v>
                </c:pt>
                <c:pt idx="31">
                  <c:v>-22.506366666666668</c:v>
                </c:pt>
                <c:pt idx="45">
                  <c:v>-22.772466666666666</c:v>
                </c:pt>
                <c:pt idx="59">
                  <c:v>-22.988411111111112</c:v>
                </c:pt>
                <c:pt idx="73">
                  <c:v>-24.20911111111111</c:v>
                </c:pt>
                <c:pt idx="87">
                  <c:v>-23.376899999999999</c:v>
                </c:pt>
                <c:pt idx="101">
                  <c:v>-22.844055555555556</c:v>
                </c:pt>
                <c:pt idx="115">
                  <c:v>-21.922633333333334</c:v>
                </c:pt>
                <c:pt idx="129">
                  <c:v>-18.000044444444448</c:v>
                </c:pt>
                <c:pt idx="143">
                  <c:v>-14.987911111111112</c:v>
                </c:pt>
                <c:pt idx="157">
                  <c:v>-11.161847222222224</c:v>
                </c:pt>
              </c:numCache>
            </c:numRef>
          </c:val>
          <c:smooth val="0"/>
          <c:extLst>
            <c:ext xmlns:c16="http://schemas.microsoft.com/office/drawing/2014/chart" uri="{C3380CC4-5D6E-409C-BE32-E72D297353CC}">
              <c16:uniqueId val="{00000001-F08B-4DC0-857F-E068F94242E8}"/>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rgbClr val="3399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Charts!$BN$59:$BN$230</c:f>
              <c:numCache>
                <c:formatCode>0.00</c:formatCode>
                <c:ptCount val="172"/>
                <c:pt idx="0">
                  <c:v>-13.3777750042746</c:v>
                </c:pt>
                <c:pt idx="1">
                  <c:v>-13.748498945229601</c:v>
                </c:pt>
                <c:pt idx="2">
                  <c:v>-14.1295934266731</c:v>
                </c:pt>
                <c:pt idx="3">
                  <c:v>-14.500592406677601</c:v>
                </c:pt>
                <c:pt idx="4">
                  <c:v>-14.8426232164586</c:v>
                </c:pt>
                <c:pt idx="5">
                  <c:v>-15.2049079824752</c:v>
                </c:pt>
                <c:pt idx="6">
                  <c:v>-15.564364797325203</c:v>
                </c:pt>
                <c:pt idx="7">
                  <c:v>-15.896265303273701</c:v>
                </c:pt>
                <c:pt idx="8">
                  <c:v>-16.1847672228322</c:v>
                </c:pt>
                <c:pt idx="9">
                  <c:v>-16.448440260424203</c:v>
                </c:pt>
                <c:pt idx="10">
                  <c:v>-16.7043603000802</c:v>
                </c:pt>
                <c:pt idx="11">
                  <c:v>-16.952631943880203</c:v>
                </c:pt>
                <c:pt idx="12">
                  <c:v>-17.193359213104202</c:v>
                </c:pt>
                <c:pt idx="13">
                  <c:v>-17.426645548232202</c:v>
                </c:pt>
                <c:pt idx="14">
                  <c:v>-17.6525938089442</c:v>
                </c:pt>
                <c:pt idx="15">
                  <c:v>-17.871306274120204</c:v>
                </c:pt>
                <c:pt idx="16">
                  <c:v>-18.082884641840206</c:v>
                </c:pt>
                <c:pt idx="17">
                  <c:v>-18.300214116105703</c:v>
                </c:pt>
                <c:pt idx="18">
                  <c:v>-18.522528677934702</c:v>
                </c:pt>
                <c:pt idx="19">
                  <c:v>-18.713309133766703</c:v>
                </c:pt>
                <c:pt idx="20">
                  <c:v>-18.897356476462701</c:v>
                </c:pt>
                <c:pt idx="21">
                  <c:v>-19.096946128057702</c:v>
                </c:pt>
                <c:pt idx="22">
                  <c:v>-19.249324638169703</c:v>
                </c:pt>
                <c:pt idx="23">
                  <c:v>-19.429252935777203</c:v>
                </c:pt>
                <c:pt idx="24">
                  <c:v>-19.658991678019703</c:v>
                </c:pt>
                <c:pt idx="25">
                  <c:v>-19.876361872857203</c:v>
                </c:pt>
                <c:pt idx="26">
                  <c:v>-20.071515929595577</c:v>
                </c:pt>
                <c:pt idx="27">
                  <c:v>-20.246023364161328</c:v>
                </c:pt>
                <c:pt idx="28">
                  <c:v>-20.392246322467326</c:v>
                </c:pt>
                <c:pt idx="29">
                  <c:v>-20.529896715361328</c:v>
                </c:pt>
                <c:pt idx="30">
                  <c:v>-20.659291157251328</c:v>
                </c:pt>
                <c:pt idx="31">
                  <c:v>-20.780740681057328</c:v>
                </c:pt>
                <c:pt idx="32">
                  <c:v>-20.894550738211329</c:v>
                </c:pt>
                <c:pt idx="33">
                  <c:v>-21.001021198657327</c:v>
                </c:pt>
                <c:pt idx="34">
                  <c:v>-21.100446350851328</c:v>
                </c:pt>
                <c:pt idx="35">
                  <c:v>-21.198906686193205</c:v>
                </c:pt>
                <c:pt idx="36">
                  <c:v>-21.293906686193203</c:v>
                </c:pt>
                <c:pt idx="37">
                  <c:v>-21.388906686193202</c:v>
                </c:pt>
                <c:pt idx="38">
                  <c:v>-21.478906686193202</c:v>
                </c:pt>
                <c:pt idx="39">
                  <c:v>-21.578906686193204</c:v>
                </c:pt>
                <c:pt idx="40">
                  <c:v>-21.673906686193202</c:v>
                </c:pt>
                <c:pt idx="41">
                  <c:v>-21.771906686193201</c:v>
                </c:pt>
                <c:pt idx="42">
                  <c:v>-21.881906686193201</c:v>
                </c:pt>
                <c:pt idx="43">
                  <c:v>-22.001906686193202</c:v>
                </c:pt>
                <c:pt idx="44">
                  <c:v>-22.131906686193201</c:v>
                </c:pt>
                <c:pt idx="45">
                  <c:v>-22.352906686193201</c:v>
                </c:pt>
                <c:pt idx="46">
                  <c:v>-22.572206686193201</c:v>
                </c:pt>
                <c:pt idx="47">
                  <c:v>-22.789806686193202</c:v>
                </c:pt>
                <c:pt idx="48">
                  <c:v>-22.993006686193201</c:v>
                </c:pt>
                <c:pt idx="49">
                  <c:v>-23.207206686193203</c:v>
                </c:pt>
                <c:pt idx="50">
                  <c:v>-23.419706686193202</c:v>
                </c:pt>
                <c:pt idx="51">
                  <c:v>-23.6305066861932</c:v>
                </c:pt>
                <c:pt idx="52">
                  <c:v>-23.7350566861932</c:v>
                </c:pt>
                <c:pt idx="53">
                  <c:v>-23.8387566861932</c:v>
                </c:pt>
                <c:pt idx="54">
                  <c:v>-23.9416066861932</c:v>
                </c:pt>
                <c:pt idx="55">
                  <c:v>-24.043606686193201</c:v>
                </c:pt>
                <c:pt idx="56">
                  <c:v>-24.144756686193201</c:v>
                </c:pt>
                <c:pt idx="57">
                  <c:v>-24.026756686193202</c:v>
                </c:pt>
                <c:pt idx="58">
                  <c:v>-24.085256686193201</c:v>
                </c:pt>
                <c:pt idx="59">
                  <c:v>-23.969256686193201</c:v>
                </c:pt>
                <c:pt idx="60">
                  <c:v>-23.854256686193203</c:v>
                </c:pt>
                <c:pt idx="61">
                  <c:v>-23.916956686193203</c:v>
                </c:pt>
                <c:pt idx="62">
                  <c:v>-24.001706686193202</c:v>
                </c:pt>
                <c:pt idx="63">
                  <c:v>-24.096906686193201</c:v>
                </c:pt>
                <c:pt idx="64">
                  <c:v>-24.1801566861932</c:v>
                </c:pt>
                <c:pt idx="65">
                  <c:v>-24.070156686193201</c:v>
                </c:pt>
                <c:pt idx="66">
                  <c:v>-23.961156686193199</c:v>
                </c:pt>
                <c:pt idx="67">
                  <c:v>-23.853156686193199</c:v>
                </c:pt>
                <c:pt idx="68">
                  <c:v>-23.938756686193198</c:v>
                </c:pt>
                <c:pt idx="69">
                  <c:v>-24.023556686193199</c:v>
                </c:pt>
                <c:pt idx="70">
                  <c:v>-24.107556686193199</c:v>
                </c:pt>
                <c:pt idx="71">
                  <c:v>-24.195956686193199</c:v>
                </c:pt>
                <c:pt idx="72">
                  <c:v>-24.283506686193199</c:v>
                </c:pt>
                <c:pt idx="73">
                  <c:v>-24.3702066861932</c:v>
                </c:pt>
                <c:pt idx="74">
                  <c:v>-24.4560566861932</c:v>
                </c:pt>
                <c:pt idx="75">
                  <c:v>-24.541056686193201</c:v>
                </c:pt>
                <c:pt idx="76">
                  <c:v>-24.625206686193202</c:v>
                </c:pt>
                <c:pt idx="77">
                  <c:v>-24.708506686193203</c:v>
                </c:pt>
                <c:pt idx="78">
                  <c:v>-24.790956686193205</c:v>
                </c:pt>
                <c:pt idx="79">
                  <c:v>-24.872556686193207</c:v>
                </c:pt>
                <c:pt idx="80">
                  <c:v>-24.953306686193205</c:v>
                </c:pt>
                <c:pt idx="81">
                  <c:v>-25.033206686193203</c:v>
                </c:pt>
                <c:pt idx="82">
                  <c:v>-25.112256686193202</c:v>
                </c:pt>
                <c:pt idx="83">
                  <c:v>-25.190456686193201</c:v>
                </c:pt>
                <c:pt idx="84">
                  <c:v>-25.2678066861932</c:v>
                </c:pt>
                <c:pt idx="85">
                  <c:v>-25.339806686193199</c:v>
                </c:pt>
                <c:pt idx="86">
                  <c:v>-25.388756686193201</c:v>
                </c:pt>
                <c:pt idx="87">
                  <c:v>-25.132756686193201</c:v>
                </c:pt>
                <c:pt idx="88">
                  <c:v>-24.876256686193202</c:v>
                </c:pt>
                <c:pt idx="89">
                  <c:v>-24.6192566861932</c:v>
                </c:pt>
                <c:pt idx="90">
                  <c:v>-24.3617566861932</c:v>
                </c:pt>
                <c:pt idx="91">
                  <c:v>-24.3037566861932</c:v>
                </c:pt>
                <c:pt idx="92">
                  <c:v>-24.2871566861932</c:v>
                </c:pt>
                <c:pt idx="93">
                  <c:v>-24.270756686193199</c:v>
                </c:pt>
                <c:pt idx="94">
                  <c:v>-24.254556686193197</c:v>
                </c:pt>
                <c:pt idx="95">
                  <c:v>-24.238556686193199</c:v>
                </c:pt>
                <c:pt idx="96">
                  <c:v>-24.2227566861932</c:v>
                </c:pt>
                <c:pt idx="97">
                  <c:v>-24.207156686193201</c:v>
                </c:pt>
                <c:pt idx="98">
                  <c:v>-24.130156686193203</c:v>
                </c:pt>
                <c:pt idx="99">
                  <c:v>-24.179556686193202</c:v>
                </c:pt>
                <c:pt idx="100">
                  <c:v>-24.243306686193201</c:v>
                </c:pt>
                <c:pt idx="101">
                  <c:v>-24.3062066861932</c:v>
                </c:pt>
                <c:pt idx="102">
                  <c:v>-24.368256686193199</c:v>
                </c:pt>
                <c:pt idx="103">
                  <c:v>-24.429456686193198</c:v>
                </c:pt>
                <c:pt idx="104">
                  <c:v>-24.489806686193198</c:v>
                </c:pt>
                <c:pt idx="105">
                  <c:v>-24.549306686193198</c:v>
                </c:pt>
                <c:pt idx="106">
                  <c:v>-24.555806686193197</c:v>
                </c:pt>
                <c:pt idx="107">
                  <c:v>-24.563306686193197</c:v>
                </c:pt>
                <c:pt idx="108">
                  <c:v>-24.569806686193196</c:v>
                </c:pt>
                <c:pt idx="109">
                  <c:v>-24.237806686193196</c:v>
                </c:pt>
                <c:pt idx="110">
                  <c:v>-24.117806686193195</c:v>
                </c:pt>
                <c:pt idx="111">
                  <c:v>-23.985806686193193</c:v>
                </c:pt>
                <c:pt idx="112">
                  <c:v>-23.961806686193192</c:v>
                </c:pt>
                <c:pt idx="113">
                  <c:v>-23.964306686193193</c:v>
                </c:pt>
                <c:pt idx="114">
                  <c:v>-23.844306686193192</c:v>
                </c:pt>
                <c:pt idx="115">
                  <c:v>-23.640306686193192</c:v>
                </c:pt>
                <c:pt idx="116">
                  <c:v>-23.448306686193192</c:v>
                </c:pt>
                <c:pt idx="117">
                  <c:v>-23.338306686193192</c:v>
                </c:pt>
                <c:pt idx="118">
                  <c:v>-23.217306686193194</c:v>
                </c:pt>
                <c:pt idx="119">
                  <c:v>-23.096306686193195</c:v>
                </c:pt>
                <c:pt idx="120">
                  <c:v>-22.975306686193196</c:v>
                </c:pt>
                <c:pt idx="121">
                  <c:v>-22.854437749472797</c:v>
                </c:pt>
                <c:pt idx="122">
                  <c:v>-22.725138723440796</c:v>
                </c:pt>
                <c:pt idx="123">
                  <c:v>-22.700040840441595</c:v>
                </c:pt>
                <c:pt idx="124">
                  <c:v>-22.724353533961594</c:v>
                </c:pt>
                <c:pt idx="125">
                  <c:v>-22.750215387121592</c:v>
                </c:pt>
                <c:pt idx="126">
                  <c:v>-22.810637376811194</c:v>
                </c:pt>
                <c:pt idx="127">
                  <c:v>-22.886353435203191</c:v>
                </c:pt>
                <c:pt idx="129">
                  <c:v>-22.915474996123191</c:v>
                </c:pt>
                <c:pt idx="130">
                  <c:v>-22.71747499612319</c:v>
                </c:pt>
                <c:pt idx="131">
                  <c:v>-22.49967499612319</c:v>
                </c:pt>
                <c:pt idx="132">
                  <c:v>-22.289990183354991</c:v>
                </c:pt>
                <c:pt idx="133">
                  <c:v>-22.249827882854991</c:v>
                </c:pt>
                <c:pt idx="134">
                  <c:v>-22.249827882854991</c:v>
                </c:pt>
                <c:pt idx="135">
                  <c:v>-22.249827882854991</c:v>
                </c:pt>
                <c:pt idx="136">
                  <c:v>-22.249827882854991</c:v>
                </c:pt>
                <c:pt idx="137">
                  <c:v>-22.20088479795659</c:v>
                </c:pt>
                <c:pt idx="138">
                  <c:v>-21.918735281769592</c:v>
                </c:pt>
                <c:pt idx="139">
                  <c:v>-21.650119875801593</c:v>
                </c:pt>
                <c:pt idx="140">
                  <c:v>-21.340945971300592</c:v>
                </c:pt>
                <c:pt idx="141">
                  <c:v>-20.893160639460589</c:v>
                </c:pt>
                <c:pt idx="142">
                  <c:v>-20.425358057636593</c:v>
                </c:pt>
                <c:pt idx="143">
                  <c:v>-19.937007016356588</c:v>
                </c:pt>
                <c:pt idx="144">
                  <c:v>-19.53400701635659</c:v>
                </c:pt>
                <c:pt idx="145">
                  <c:v>-19.182007016356589</c:v>
                </c:pt>
                <c:pt idx="146">
                  <c:v>-18.824952391044594</c:v>
                </c:pt>
                <c:pt idx="147">
                  <c:v>-18.488176677924592</c:v>
                </c:pt>
                <c:pt idx="148">
                  <c:v>-18.418331394724593</c:v>
                </c:pt>
                <c:pt idx="149">
                  <c:v>-18.345941404548594</c:v>
                </c:pt>
                <c:pt idx="150">
                  <c:v>-17.933497453860593</c:v>
                </c:pt>
                <c:pt idx="151">
                  <c:v>-17.506448380948594</c:v>
                </c:pt>
                <c:pt idx="152">
                  <c:v>-17.064485067156593</c:v>
                </c:pt>
                <c:pt idx="153">
                  <c:v>-16.60729539267659</c:v>
                </c:pt>
                <c:pt idx="154">
                  <c:v>-16.134564236548588</c:v>
                </c:pt>
                <c:pt idx="155">
                  <c:v>-15.645973476660588</c:v>
                </c:pt>
                <c:pt idx="156">
                  <c:v>-15.141201989748589</c:v>
                </c:pt>
                <c:pt idx="157">
                  <c:v>-14.61992565139659</c:v>
                </c:pt>
                <c:pt idx="158">
                  <c:v>-14.08181733603659</c:v>
                </c:pt>
                <c:pt idx="159">
                  <c:v>-13.52654691694859</c:v>
                </c:pt>
                <c:pt idx="160">
                  <c:v>-12.693433243220591</c:v>
                </c:pt>
                <c:pt idx="161">
                  <c:v>-12.102836231908594</c:v>
                </c:pt>
                <c:pt idx="162">
                  <c:v>-11.992151231524593</c:v>
                </c:pt>
                <c:pt idx="163">
                  <c:v>-11.992151231524593</c:v>
                </c:pt>
                <c:pt idx="164">
                  <c:v>-11.404753159844594</c:v>
                </c:pt>
              </c:numCache>
            </c:numRef>
          </c:val>
          <c:smooth val="0"/>
          <c:extLst>
            <c:ext xmlns:c16="http://schemas.microsoft.com/office/drawing/2014/chart" uri="{C3380CC4-5D6E-409C-BE32-E72D297353CC}">
              <c16:uniqueId val="{00000000-616F-4DFE-96C1-2CC699985303}"/>
            </c:ext>
          </c:extLst>
        </c:ser>
        <c:ser>
          <c:idx val="1"/>
          <c:order val="1"/>
          <c:spPr>
            <a:ln w="28575" cap="rnd">
              <a:solidFill>
                <a:srgbClr val="3399FF"/>
              </a:solidFill>
              <a:round/>
            </a:ln>
            <a:effectLst/>
          </c:spPr>
          <c:marker>
            <c:symbol val="none"/>
          </c:marker>
          <c:val>
            <c:numRef>
              <c:f>Charts!$BO$59:$BO$230</c:f>
              <c:numCache>
                <c:formatCode>0.00</c:formatCode>
                <c:ptCount val="172"/>
                <c:pt idx="15">
                  <c:v>-17.25415555555556</c:v>
                </c:pt>
                <c:pt idx="29">
                  <c:v>-20.983666666666668</c:v>
                </c:pt>
                <c:pt idx="43">
                  <c:v>-23.488000000000003</c:v>
                </c:pt>
                <c:pt idx="57">
                  <c:v>-24.422888888888885</c:v>
                </c:pt>
                <c:pt idx="71">
                  <c:v>-24.693666666666662</c:v>
                </c:pt>
                <c:pt idx="85">
                  <c:v>-26.049244444444447</c:v>
                </c:pt>
                <c:pt idx="99">
                  <c:v>-23.580666666666662</c:v>
                </c:pt>
                <c:pt idx="113">
                  <c:v>-24.077566666666669</c:v>
                </c:pt>
                <c:pt idx="127">
                  <c:v>-22.866244444444444</c:v>
                </c:pt>
                <c:pt idx="142">
                  <c:v>-20.5044</c:v>
                </c:pt>
                <c:pt idx="156">
                  <c:v>-15.33</c:v>
                </c:pt>
              </c:numCache>
            </c:numRef>
          </c:val>
          <c:smooth val="0"/>
          <c:extLst>
            <c:ext xmlns:c16="http://schemas.microsoft.com/office/drawing/2014/chart" uri="{C3380CC4-5D6E-409C-BE32-E72D297353CC}">
              <c16:uniqueId val="{00000001-616F-4DFE-96C1-2CC699985303}"/>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predicted</c:v>
          </c:tx>
          <c:spPr>
            <a:ln w="28575" cap="rnd">
              <a:solidFill>
                <a:srgbClr val="CC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Charts!$BR$59:$BR$230</c:f>
              <c:numCache>
                <c:formatCode>0.00</c:formatCode>
                <c:ptCount val="172"/>
                <c:pt idx="0">
                  <c:v>-14.1898773591194</c:v>
                </c:pt>
                <c:pt idx="1">
                  <c:v>-14.593554539270402</c:v>
                </c:pt>
                <c:pt idx="2">
                  <c:v>-14.994706625000401</c:v>
                </c:pt>
                <c:pt idx="3">
                  <c:v>-15.385231867110402</c:v>
                </c:pt>
                <c:pt idx="4">
                  <c:v>-15.765266100200401</c:v>
                </c:pt>
                <c:pt idx="5">
                  <c:v>-16.134944432870402</c:v>
                </c:pt>
                <c:pt idx="6">
                  <c:v>-16.494401247720404</c:v>
                </c:pt>
                <c:pt idx="7">
                  <c:v>-16.878707096713402</c:v>
                </c:pt>
                <c:pt idx="8">
                  <c:v>-17.218121119723399</c:v>
                </c:pt>
                <c:pt idx="9">
                  <c:v>-17.547712416713402</c:v>
                </c:pt>
                <c:pt idx="10">
                  <c:v>-18.027562491068402</c:v>
                </c:pt>
                <c:pt idx="11">
                  <c:v>-18.648241600568404</c:v>
                </c:pt>
                <c:pt idx="12">
                  <c:v>-19.250059773628401</c:v>
                </c:pt>
                <c:pt idx="13">
                  <c:v>-19.8332756114484</c:v>
                </c:pt>
                <c:pt idx="14">
                  <c:v>-20.256928600283398</c:v>
                </c:pt>
                <c:pt idx="15">
                  <c:v>-20.612336356194405</c:v>
                </c:pt>
                <c:pt idx="16">
                  <c:v>-20.929703907774403</c:v>
                </c:pt>
                <c:pt idx="17">
                  <c:v>-21.185385642204402</c:v>
                </c:pt>
                <c:pt idx="18">
                  <c:v>-21.432401822014402</c:v>
                </c:pt>
                <c:pt idx="19">
                  <c:v>-21.666107880408603</c:v>
                </c:pt>
                <c:pt idx="20">
                  <c:v>-21.873161140941601</c:v>
                </c:pt>
                <c:pt idx="21">
                  <c:v>-22.0616624785591</c:v>
                </c:pt>
                <c:pt idx="22">
                  <c:v>-22.205575515887102</c:v>
                </c:pt>
                <c:pt idx="23">
                  <c:v>-22.376507398614226</c:v>
                </c:pt>
                <c:pt idx="24">
                  <c:v>-22.601651366011875</c:v>
                </c:pt>
                <c:pt idx="25">
                  <c:v>-22.808153051107499</c:v>
                </c:pt>
                <c:pt idx="26">
                  <c:v>-22.993035841701751</c:v>
                </c:pt>
                <c:pt idx="27">
                  <c:v>-23.177238133743376</c:v>
                </c:pt>
                <c:pt idx="28">
                  <c:v>-23.350877896731749</c:v>
                </c:pt>
                <c:pt idx="29">
                  <c:v>-23.497131439181626</c:v>
                </c:pt>
                <c:pt idx="30">
                  <c:v>-23.626525881071625</c:v>
                </c:pt>
                <c:pt idx="31">
                  <c:v>-23.691045940593561</c:v>
                </c:pt>
                <c:pt idx="32">
                  <c:v>-23.751507533456625</c:v>
                </c:pt>
                <c:pt idx="33">
                  <c:v>-23.804742763679624</c:v>
                </c:pt>
                <c:pt idx="34">
                  <c:v>-23.857562375782688</c:v>
                </c:pt>
                <c:pt idx="35">
                  <c:v>-23.906792543453626</c:v>
                </c:pt>
                <c:pt idx="36">
                  <c:v>-23.951792543453628</c:v>
                </c:pt>
                <c:pt idx="37">
                  <c:v>-23.999292543453628</c:v>
                </c:pt>
                <c:pt idx="38">
                  <c:v>-24.044292543453629</c:v>
                </c:pt>
                <c:pt idx="39">
                  <c:v>-24.091792543453629</c:v>
                </c:pt>
                <c:pt idx="40">
                  <c:v>-24.141792543453629</c:v>
                </c:pt>
                <c:pt idx="41">
                  <c:v>-24.19179254345363</c:v>
                </c:pt>
                <c:pt idx="42">
                  <c:v>-24.241792543453631</c:v>
                </c:pt>
                <c:pt idx="43">
                  <c:v>-24.291792543453631</c:v>
                </c:pt>
                <c:pt idx="44">
                  <c:v>-24.341792543453632</c:v>
                </c:pt>
                <c:pt idx="45">
                  <c:v>-24.211792543453633</c:v>
                </c:pt>
                <c:pt idx="46">
                  <c:v>-24.082792543453632</c:v>
                </c:pt>
                <c:pt idx="47">
                  <c:v>-23.954792543453632</c:v>
                </c:pt>
                <c:pt idx="48">
                  <c:v>-23.827792543453633</c:v>
                </c:pt>
                <c:pt idx="49">
                  <c:v>-23.701792543453632</c:v>
                </c:pt>
                <c:pt idx="50">
                  <c:v>-23.764292543453632</c:v>
                </c:pt>
                <c:pt idx="51">
                  <c:v>-23.78329254345363</c:v>
                </c:pt>
                <c:pt idx="52">
                  <c:v>-23.80254254345363</c:v>
                </c:pt>
                <c:pt idx="53">
                  <c:v>-23.68054254345363</c:v>
                </c:pt>
                <c:pt idx="54">
                  <c:v>-23.559542543453631</c:v>
                </c:pt>
                <c:pt idx="55">
                  <c:v>-23.579542543453631</c:v>
                </c:pt>
                <c:pt idx="56">
                  <c:v>-23.599792543453631</c:v>
                </c:pt>
                <c:pt idx="57">
                  <c:v>-23.67649254345363</c:v>
                </c:pt>
                <c:pt idx="58">
                  <c:v>-23.775942543453631</c:v>
                </c:pt>
                <c:pt idx="59">
                  <c:v>-23.874542543453632</c:v>
                </c:pt>
                <c:pt idx="60">
                  <c:v>-23.972292543453634</c:v>
                </c:pt>
                <c:pt idx="61">
                  <c:v>-24.069192543453635</c:v>
                </c:pt>
                <c:pt idx="62">
                  <c:v>-24.165242543453637</c:v>
                </c:pt>
                <c:pt idx="63">
                  <c:v>-24.260442543453635</c:v>
                </c:pt>
                <c:pt idx="64">
                  <c:v>-24.354792543453634</c:v>
                </c:pt>
                <c:pt idx="65">
                  <c:v>-24.448292543453633</c:v>
                </c:pt>
                <c:pt idx="66">
                  <c:v>-24.540942543453632</c:v>
                </c:pt>
                <c:pt idx="67">
                  <c:v>-24.632742543453631</c:v>
                </c:pt>
                <c:pt idx="68">
                  <c:v>-24.72369254345363</c:v>
                </c:pt>
                <c:pt idx="69">
                  <c:v>-24.81379254345363</c:v>
                </c:pt>
                <c:pt idx="70">
                  <c:v>-24.90304254345363</c:v>
                </c:pt>
                <c:pt idx="71">
                  <c:v>-24.99144254345363</c:v>
                </c:pt>
                <c:pt idx="72">
                  <c:v>-25.07899254345363</c:v>
                </c:pt>
                <c:pt idx="73">
                  <c:v>-25.155492543453629</c:v>
                </c:pt>
                <c:pt idx="74">
                  <c:v>-25.00599254345363</c:v>
                </c:pt>
                <c:pt idx="75">
                  <c:v>-24.725992543453629</c:v>
                </c:pt>
                <c:pt idx="76">
                  <c:v>-24.445192543453629</c:v>
                </c:pt>
                <c:pt idx="77">
                  <c:v>-24.363592543453628</c:v>
                </c:pt>
                <c:pt idx="78">
                  <c:v>-24.281192543453628</c:v>
                </c:pt>
                <c:pt idx="79">
                  <c:v>-24.261992543453626</c:v>
                </c:pt>
                <c:pt idx="80">
                  <c:v>-24.323742543453626</c:v>
                </c:pt>
                <c:pt idx="81">
                  <c:v>-24.375442543453627</c:v>
                </c:pt>
                <c:pt idx="82">
                  <c:v>-24.356842543453627</c:v>
                </c:pt>
                <c:pt idx="83">
                  <c:v>-24.302842543453629</c:v>
                </c:pt>
                <c:pt idx="84">
                  <c:v>-24.248342543453628</c:v>
                </c:pt>
                <c:pt idx="85">
                  <c:v>-24.160342543453627</c:v>
                </c:pt>
                <c:pt idx="86">
                  <c:v>-24.038242543453627</c:v>
                </c:pt>
                <c:pt idx="87">
                  <c:v>-23.948642543453627</c:v>
                </c:pt>
                <c:pt idx="88">
                  <c:v>-23.858242543453628</c:v>
                </c:pt>
                <c:pt idx="89">
                  <c:v>-23.732842543453629</c:v>
                </c:pt>
                <c:pt idx="90">
                  <c:v>-23.64084254345363</c:v>
                </c:pt>
                <c:pt idx="91">
                  <c:v>-23.58284254345363</c:v>
                </c:pt>
                <c:pt idx="92">
                  <c:v>-23.56624254345363</c:v>
                </c:pt>
                <c:pt idx="93">
                  <c:v>-23.507242543453629</c:v>
                </c:pt>
                <c:pt idx="94">
                  <c:v>-23.447742543453629</c:v>
                </c:pt>
                <c:pt idx="95">
                  <c:v>-23.43174254345363</c:v>
                </c:pt>
                <c:pt idx="96">
                  <c:v>-23.415942543453632</c:v>
                </c:pt>
                <c:pt idx="97">
                  <c:v>-23.281742543453632</c:v>
                </c:pt>
                <c:pt idx="98">
                  <c:v>-23.146442543453631</c:v>
                </c:pt>
                <c:pt idx="99">
                  <c:v>-23.08444254345363</c:v>
                </c:pt>
                <c:pt idx="100">
                  <c:v>-23.069442543453629</c:v>
                </c:pt>
                <c:pt idx="101">
                  <c:v>-23.00644254345363</c:v>
                </c:pt>
                <c:pt idx="102">
                  <c:v>-22.904842543453629</c:v>
                </c:pt>
                <c:pt idx="103">
                  <c:v>-22.80244254345363</c:v>
                </c:pt>
                <c:pt idx="104">
                  <c:v>-22.737942543453631</c:v>
                </c:pt>
                <c:pt idx="105">
                  <c:v>-22.667942543453631</c:v>
                </c:pt>
                <c:pt idx="106">
                  <c:v>-22.52494254345363</c:v>
                </c:pt>
                <c:pt idx="107">
                  <c:v>-22.304942543453631</c:v>
                </c:pt>
                <c:pt idx="108">
                  <c:v>-22.126442543453631</c:v>
                </c:pt>
                <c:pt idx="109">
                  <c:v>-22.161442543453632</c:v>
                </c:pt>
                <c:pt idx="110">
                  <c:v>-22.238442543453633</c:v>
                </c:pt>
                <c:pt idx="111">
                  <c:v>-22.315442543453635</c:v>
                </c:pt>
                <c:pt idx="112">
                  <c:v>-22.385442543453635</c:v>
                </c:pt>
                <c:pt idx="113">
                  <c:v>-22.269942543453634</c:v>
                </c:pt>
                <c:pt idx="114">
                  <c:v>-22.154442543453634</c:v>
                </c:pt>
                <c:pt idx="115">
                  <c:v>-22.049442543453633</c:v>
                </c:pt>
                <c:pt idx="116">
                  <c:v>-21.933942543453632</c:v>
                </c:pt>
                <c:pt idx="117">
                  <c:v>-22.003942543453633</c:v>
                </c:pt>
                <c:pt idx="118">
                  <c:v>-22.094942543453634</c:v>
                </c:pt>
                <c:pt idx="119">
                  <c:v>-22.199942543453634</c:v>
                </c:pt>
                <c:pt idx="120">
                  <c:v>-22.304942543453635</c:v>
                </c:pt>
                <c:pt idx="121">
                  <c:v>-22.409828810855632</c:v>
                </c:pt>
                <c:pt idx="122">
                  <c:v>-22.522030445015634</c:v>
                </c:pt>
                <c:pt idx="123">
                  <c:v>-22.581352713922836</c:v>
                </c:pt>
                <c:pt idx="124">
                  <c:v>-22.554608751050836</c:v>
                </c:pt>
                <c:pt idx="125">
                  <c:v>-22.580470604210834</c:v>
                </c:pt>
                <c:pt idx="126">
                  <c:v>-22.607935144978835</c:v>
                </c:pt>
                <c:pt idx="127">
                  <c:v>-22.431749701412837</c:v>
                </c:pt>
                <c:pt idx="129">
                  <c:v>-22.263572687099842</c:v>
                </c:pt>
                <c:pt idx="130">
                  <c:v>-22.074572687099842</c:v>
                </c:pt>
                <c:pt idx="131">
                  <c:v>-21.866672687099843</c:v>
                </c:pt>
                <c:pt idx="132">
                  <c:v>-21.866672687099843</c:v>
                </c:pt>
                <c:pt idx="133">
                  <c:v>-21.866672687099843</c:v>
                </c:pt>
                <c:pt idx="134">
                  <c:v>-21.866672687099843</c:v>
                </c:pt>
                <c:pt idx="135">
                  <c:v>-21.822247609619843</c:v>
                </c:pt>
                <c:pt idx="136">
                  <c:v>-21.775595854637842</c:v>
                </c:pt>
                <c:pt idx="137">
                  <c:v>-21.530880430145842</c:v>
                </c:pt>
                <c:pt idx="138">
                  <c:v>-21.479580518111842</c:v>
                </c:pt>
                <c:pt idx="139">
                  <c:v>-21.479580518111842</c:v>
                </c:pt>
                <c:pt idx="140">
                  <c:v>-21.42604391127184</c:v>
                </c:pt>
                <c:pt idx="141">
                  <c:v>-21.118191495631837</c:v>
                </c:pt>
                <c:pt idx="142">
                  <c:v>-20.796577220627839</c:v>
                </c:pt>
                <c:pt idx="143">
                  <c:v>-20.460835879747837</c:v>
                </c:pt>
                <c:pt idx="144">
                  <c:v>-20.150835879747838</c:v>
                </c:pt>
                <c:pt idx="145">
                  <c:v>-19.830835879747838</c:v>
                </c:pt>
                <c:pt idx="146">
                  <c:v>-19.473781254435842</c:v>
                </c:pt>
                <c:pt idx="147">
                  <c:v>-19.103327970003839</c:v>
                </c:pt>
                <c:pt idx="148">
                  <c:v>-18.719178912403837</c:v>
                </c:pt>
                <c:pt idx="149">
                  <c:v>-18.321033966435838</c:v>
                </c:pt>
                <c:pt idx="150">
                  <c:v>-17.908590015747837</c:v>
                </c:pt>
                <c:pt idx="151">
                  <c:v>-17.481540942835839</c:v>
                </c:pt>
                <c:pt idx="152">
                  <c:v>-17.481540942835839</c:v>
                </c:pt>
                <c:pt idx="153">
                  <c:v>-17.398415547475839</c:v>
                </c:pt>
                <c:pt idx="154">
                  <c:v>-16.925684391347836</c:v>
                </c:pt>
                <c:pt idx="155">
                  <c:v>-16.348258947843835</c:v>
                </c:pt>
                <c:pt idx="156">
                  <c:v>-15.614045875971838</c:v>
                </c:pt>
                <c:pt idx="157">
                  <c:v>-15.092769537619839</c:v>
                </c:pt>
                <c:pt idx="158">
                  <c:v>-14.554661222259838</c:v>
                </c:pt>
                <c:pt idx="159">
                  <c:v>-13.999390803171838</c:v>
                </c:pt>
                <c:pt idx="160">
                  <c:v>-13.999390803171838</c:v>
                </c:pt>
                <c:pt idx="161">
                  <c:v>-13.892009528387838</c:v>
                </c:pt>
                <c:pt idx="162">
                  <c:v>-13.781324528003838</c:v>
                </c:pt>
                <c:pt idx="163">
                  <c:v>-13.781324528003838</c:v>
                </c:pt>
                <c:pt idx="164">
                  <c:v>-13.781324528003838</c:v>
                </c:pt>
                <c:pt idx="165">
                  <c:v>-13.681324528003838</c:v>
                </c:pt>
                <c:pt idx="166">
                  <c:v>-13.581324528003838</c:v>
                </c:pt>
                <c:pt idx="167">
                  <c:v>-13.081324528003838</c:v>
                </c:pt>
                <c:pt idx="168">
                  <c:v>-12.531324528003838</c:v>
                </c:pt>
                <c:pt idx="169">
                  <c:v>-11.981324528003837</c:v>
                </c:pt>
                <c:pt idx="170">
                  <c:v>-11.58253378420987</c:v>
                </c:pt>
              </c:numCache>
            </c:numRef>
          </c:val>
          <c:smooth val="0"/>
          <c:extLst>
            <c:ext xmlns:c16="http://schemas.microsoft.com/office/drawing/2014/chart" uri="{C3380CC4-5D6E-409C-BE32-E72D297353CC}">
              <c16:uniqueId val="{00000000-69C4-4E52-A825-BCACB6D4E850}"/>
            </c:ext>
          </c:extLst>
        </c:ser>
        <c:ser>
          <c:idx val="1"/>
          <c:order val="1"/>
          <c:tx>
            <c:v>measured</c:v>
          </c:tx>
          <c:spPr>
            <a:ln w="28575" cap="rnd">
              <a:solidFill>
                <a:srgbClr val="CC00FF"/>
              </a:solidFill>
              <a:round/>
            </a:ln>
            <a:effectLst/>
          </c:spPr>
          <c:marker>
            <c:symbol val="none"/>
          </c:marker>
          <c:val>
            <c:numRef>
              <c:f>Charts!$BS$59:$BS$229</c:f>
              <c:numCache>
                <c:formatCode>0.00</c:formatCode>
                <c:ptCount val="171"/>
                <c:pt idx="14">
                  <c:v>-21.95</c:v>
                </c:pt>
                <c:pt idx="28">
                  <c:v>-22.176916666666667</c:v>
                </c:pt>
                <c:pt idx="42">
                  <c:v>-23.796055555555554</c:v>
                </c:pt>
                <c:pt idx="56">
                  <c:v>-23.592688888888887</c:v>
                </c:pt>
                <c:pt idx="70">
                  <c:v>-25.419699999999999</c:v>
                </c:pt>
                <c:pt idx="84">
                  <c:v>-23.63025</c:v>
                </c:pt>
                <c:pt idx="98">
                  <c:v>-22.853287037037035</c:v>
                </c:pt>
                <c:pt idx="112">
                  <c:v>-23.6</c:v>
                </c:pt>
                <c:pt idx="126">
                  <c:v>-23.484314814814812</c:v>
                </c:pt>
                <c:pt idx="141">
                  <c:v>-20.800194444444443</c:v>
                </c:pt>
                <c:pt idx="156">
                  <c:v>-15.851083333333335</c:v>
                </c:pt>
                <c:pt idx="169">
                  <c:v>-11.010977777777782</c:v>
                </c:pt>
              </c:numCache>
            </c:numRef>
          </c:val>
          <c:smooth val="0"/>
          <c:extLst>
            <c:ext xmlns:c16="http://schemas.microsoft.com/office/drawing/2014/chart" uri="{C3380CC4-5D6E-409C-BE32-E72D297353CC}">
              <c16:uniqueId val="{00000001-69C4-4E52-A825-BCACB6D4E850}"/>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2015</a:t>
            </a:r>
            <a:r>
              <a:rPr lang="en-US" sz="1400" baseline="0"/>
              <a:t> - 16</a:t>
            </a:r>
            <a:r>
              <a:rPr lang="en-US" sz="1400"/>
              <a:t> Chardonnay</a:t>
            </a:r>
          </a:p>
        </c:rich>
      </c:tx>
      <c:overlay val="0"/>
    </c:title>
    <c:autoTitleDeleted val="0"/>
    <c:plotArea>
      <c:layout/>
      <c:lineChart>
        <c:grouping val="standard"/>
        <c:varyColors val="0"/>
        <c:ser>
          <c:idx val="0"/>
          <c:order val="0"/>
          <c:tx>
            <c:v>2d Av Temp</c:v>
          </c:tx>
          <c:marker>
            <c:symbol val="none"/>
          </c:marker>
          <c:cat>
            <c:numRef>
              <c:f>'Chardonnay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'Chardonnay Predicted LTE (3)'!$Z$7:$Z$249</c:f>
              <c:numCache>
                <c:formatCode>0.0</c:formatCode>
                <c:ptCount val="243"/>
                <c:pt idx="0">
                  <c:v>17.8</c:v>
                </c:pt>
                <c:pt idx="1">
                  <c:v>17.25</c:v>
                </c:pt>
                <c:pt idx="2">
                  <c:v>15.3</c:v>
                </c:pt>
                <c:pt idx="3">
                  <c:v>14.1</c:v>
                </c:pt>
                <c:pt idx="4">
                  <c:v>14.05</c:v>
                </c:pt>
                <c:pt idx="5">
                  <c:v>12.95</c:v>
                </c:pt>
                <c:pt idx="6">
                  <c:v>13.2</c:v>
                </c:pt>
                <c:pt idx="7">
                  <c:v>15.35</c:v>
                </c:pt>
                <c:pt idx="8">
                  <c:v>16.45</c:v>
                </c:pt>
                <c:pt idx="9">
                  <c:v>16.899999999999999</c:v>
                </c:pt>
                <c:pt idx="10">
                  <c:v>17.649999999999999</c:v>
                </c:pt>
                <c:pt idx="11">
                  <c:v>18.75</c:v>
                </c:pt>
                <c:pt idx="12">
                  <c:v>19.950000000000003</c:v>
                </c:pt>
                <c:pt idx="13">
                  <c:v>16.8</c:v>
                </c:pt>
                <c:pt idx="14">
                  <c:v>12.55</c:v>
                </c:pt>
                <c:pt idx="15">
                  <c:v>12.55</c:v>
                </c:pt>
                <c:pt idx="16">
                  <c:v>12.3</c:v>
                </c:pt>
                <c:pt idx="17">
                  <c:v>13.7</c:v>
                </c:pt>
                <c:pt idx="18">
                  <c:v>16.950000000000003</c:v>
                </c:pt>
                <c:pt idx="19">
                  <c:v>20.3</c:v>
                </c:pt>
                <c:pt idx="20">
                  <c:v>18.100000000000001</c:v>
                </c:pt>
                <c:pt idx="21">
                  <c:v>12.5</c:v>
                </c:pt>
                <c:pt idx="22">
                  <c:v>12.05</c:v>
                </c:pt>
                <c:pt idx="23">
                  <c:v>13.600000000000001</c:v>
                </c:pt>
                <c:pt idx="24">
                  <c:v>15.399999999999999</c:v>
                </c:pt>
                <c:pt idx="25">
                  <c:v>14.35</c:v>
                </c:pt>
                <c:pt idx="26">
                  <c:v>11.3</c:v>
                </c:pt>
                <c:pt idx="27">
                  <c:v>10.7</c:v>
                </c:pt>
                <c:pt idx="28">
                  <c:v>10.95</c:v>
                </c:pt>
                <c:pt idx="29">
                  <c:v>11.05</c:v>
                </c:pt>
                <c:pt idx="30">
                  <c:v>12.55</c:v>
                </c:pt>
                <c:pt idx="31">
                  <c:v>11.95</c:v>
                </c:pt>
                <c:pt idx="32">
                  <c:v>11.6</c:v>
                </c:pt>
                <c:pt idx="33">
                  <c:v>11.6</c:v>
                </c:pt>
                <c:pt idx="34">
                  <c:v>9.85</c:v>
                </c:pt>
                <c:pt idx="35">
                  <c:v>9.5500000000000007</c:v>
                </c:pt>
                <c:pt idx="36">
                  <c:v>10.35</c:v>
                </c:pt>
                <c:pt idx="37">
                  <c:v>13.3</c:v>
                </c:pt>
                <c:pt idx="38">
                  <c:v>16.25</c:v>
                </c:pt>
                <c:pt idx="39">
                  <c:v>16.75</c:v>
                </c:pt>
                <c:pt idx="40">
                  <c:v>15.549999999999999</c:v>
                </c:pt>
                <c:pt idx="41">
                  <c:v>13.6</c:v>
                </c:pt>
                <c:pt idx="42">
                  <c:v>12.05</c:v>
                </c:pt>
                <c:pt idx="43">
                  <c:v>10.25</c:v>
                </c:pt>
                <c:pt idx="44">
                  <c:v>8.9499999999999993</c:v>
                </c:pt>
                <c:pt idx="45">
                  <c:v>9.4</c:v>
                </c:pt>
                <c:pt idx="46">
                  <c:v>10.25</c:v>
                </c:pt>
                <c:pt idx="47">
                  <c:v>11.6</c:v>
                </c:pt>
                <c:pt idx="48">
                  <c:v>13.65</c:v>
                </c:pt>
                <c:pt idx="49">
                  <c:v>12.4</c:v>
                </c:pt>
                <c:pt idx="50">
                  <c:v>9.0500000000000007</c:v>
                </c:pt>
                <c:pt idx="51">
                  <c:v>8.6999999999999993</c:v>
                </c:pt>
                <c:pt idx="52">
                  <c:v>7.8500000000000005</c:v>
                </c:pt>
                <c:pt idx="53">
                  <c:v>5.6</c:v>
                </c:pt>
                <c:pt idx="54">
                  <c:v>5.4499999999999993</c:v>
                </c:pt>
                <c:pt idx="55">
                  <c:v>7.8999999999999995</c:v>
                </c:pt>
                <c:pt idx="56">
                  <c:v>8.35</c:v>
                </c:pt>
                <c:pt idx="57">
                  <c:v>5.85</c:v>
                </c:pt>
                <c:pt idx="58">
                  <c:v>7.1999999999999993</c:v>
                </c:pt>
                <c:pt idx="59">
                  <c:v>10.55</c:v>
                </c:pt>
                <c:pt idx="60">
                  <c:v>10.850000000000001</c:v>
                </c:pt>
                <c:pt idx="61">
                  <c:v>9.4</c:v>
                </c:pt>
                <c:pt idx="62">
                  <c:v>7.4</c:v>
                </c:pt>
                <c:pt idx="63">
                  <c:v>5.9499999999999993</c:v>
                </c:pt>
                <c:pt idx="64">
                  <c:v>3.75</c:v>
                </c:pt>
                <c:pt idx="65">
                  <c:v>3.1500000000000004</c:v>
                </c:pt>
                <c:pt idx="66">
                  <c:v>3.5</c:v>
                </c:pt>
                <c:pt idx="67">
                  <c:v>5.95</c:v>
                </c:pt>
                <c:pt idx="68">
                  <c:v>9.1000000000000014</c:v>
                </c:pt>
                <c:pt idx="69">
                  <c:v>7.15</c:v>
                </c:pt>
                <c:pt idx="70">
                  <c:v>3.25</c:v>
                </c:pt>
                <c:pt idx="71">
                  <c:v>3</c:v>
                </c:pt>
                <c:pt idx="72">
                  <c:v>3</c:v>
                </c:pt>
                <c:pt idx="73">
                  <c:v>5.55</c:v>
                </c:pt>
                <c:pt idx="74">
                  <c:v>8.6</c:v>
                </c:pt>
                <c:pt idx="75">
                  <c:v>5.95</c:v>
                </c:pt>
                <c:pt idx="76">
                  <c:v>3</c:v>
                </c:pt>
                <c:pt idx="77">
                  <c:v>4.05</c:v>
                </c:pt>
                <c:pt idx="78">
                  <c:v>4.8</c:v>
                </c:pt>
                <c:pt idx="79">
                  <c:v>1.8499999999999999</c:v>
                </c:pt>
                <c:pt idx="80">
                  <c:v>0.45</c:v>
                </c:pt>
                <c:pt idx="81">
                  <c:v>-1.25</c:v>
                </c:pt>
                <c:pt idx="82">
                  <c:v>-2.0499999999999998</c:v>
                </c:pt>
                <c:pt idx="83">
                  <c:v>-5.0000000000000044E-2</c:v>
                </c:pt>
                <c:pt idx="84">
                  <c:v>0.6</c:v>
                </c:pt>
                <c:pt idx="85">
                  <c:v>-1.7</c:v>
                </c:pt>
                <c:pt idx="86">
                  <c:v>-3.5999999999999996</c:v>
                </c:pt>
                <c:pt idx="87">
                  <c:v>-4.25</c:v>
                </c:pt>
                <c:pt idx="88">
                  <c:v>-4.1500000000000004</c:v>
                </c:pt>
                <c:pt idx="89">
                  <c:v>-3.8499999999999996</c:v>
                </c:pt>
                <c:pt idx="90">
                  <c:v>-4.3</c:v>
                </c:pt>
                <c:pt idx="91">
                  <c:v>-3.8</c:v>
                </c:pt>
                <c:pt idx="92">
                  <c:v>-1.3499999999999999</c:v>
                </c:pt>
                <c:pt idx="93">
                  <c:v>2.15</c:v>
                </c:pt>
                <c:pt idx="94">
                  <c:v>4.75</c:v>
                </c:pt>
                <c:pt idx="95">
                  <c:v>4.8499999999999996</c:v>
                </c:pt>
                <c:pt idx="96">
                  <c:v>4.6500000000000004</c:v>
                </c:pt>
                <c:pt idx="97">
                  <c:v>5.6</c:v>
                </c:pt>
                <c:pt idx="98">
                  <c:v>6.5</c:v>
                </c:pt>
                <c:pt idx="99">
                  <c:v>6.5500000000000007</c:v>
                </c:pt>
                <c:pt idx="100">
                  <c:v>4.5999999999999996</c:v>
                </c:pt>
                <c:pt idx="101">
                  <c:v>2.75</c:v>
                </c:pt>
                <c:pt idx="102">
                  <c:v>2.5</c:v>
                </c:pt>
                <c:pt idx="103">
                  <c:v>3.25</c:v>
                </c:pt>
                <c:pt idx="104">
                  <c:v>3.7</c:v>
                </c:pt>
                <c:pt idx="105">
                  <c:v>0.90000000000000013</c:v>
                </c:pt>
                <c:pt idx="106">
                  <c:v>-1.2</c:v>
                </c:pt>
                <c:pt idx="107">
                  <c:v>-2.4500000000000002</c:v>
                </c:pt>
                <c:pt idx="108">
                  <c:v>-1.8499999999999999</c:v>
                </c:pt>
                <c:pt idx="109">
                  <c:v>0.35</c:v>
                </c:pt>
                <c:pt idx="110">
                  <c:v>0.6</c:v>
                </c:pt>
                <c:pt idx="111">
                  <c:v>0.19999999999999998</c:v>
                </c:pt>
                <c:pt idx="112">
                  <c:v>-0.55000000000000004</c:v>
                </c:pt>
                <c:pt idx="113">
                  <c:v>-0.85000000000000009</c:v>
                </c:pt>
                <c:pt idx="114">
                  <c:v>-0.95</c:v>
                </c:pt>
                <c:pt idx="115">
                  <c:v>-1.9</c:v>
                </c:pt>
                <c:pt idx="116">
                  <c:v>-4.4000000000000004</c:v>
                </c:pt>
                <c:pt idx="117">
                  <c:v>-3.9</c:v>
                </c:pt>
                <c:pt idx="118">
                  <c:v>-2.25</c:v>
                </c:pt>
                <c:pt idx="119">
                  <c:v>-2.1500000000000004</c:v>
                </c:pt>
                <c:pt idx="120">
                  <c:v>-3</c:v>
                </c:pt>
                <c:pt idx="121">
                  <c:v>-7.4</c:v>
                </c:pt>
                <c:pt idx="122">
                  <c:v>-10.850000000000001</c:v>
                </c:pt>
                <c:pt idx="123">
                  <c:v>-8.9499999999999993</c:v>
                </c:pt>
                <c:pt idx="124">
                  <c:v>-6.55</c:v>
                </c:pt>
                <c:pt idx="125">
                  <c:v>-5.7</c:v>
                </c:pt>
                <c:pt idx="126">
                  <c:v>-3.5500000000000003</c:v>
                </c:pt>
                <c:pt idx="127">
                  <c:v>-0.75000000000000011</c:v>
                </c:pt>
                <c:pt idx="128">
                  <c:v>1.1499999999999999</c:v>
                </c:pt>
                <c:pt idx="129">
                  <c:v>1.7000000000000002</c:v>
                </c:pt>
                <c:pt idx="130">
                  <c:v>1.55</c:v>
                </c:pt>
                <c:pt idx="131">
                  <c:v>1.35</c:v>
                </c:pt>
                <c:pt idx="132">
                  <c:v>1.35</c:v>
                </c:pt>
                <c:pt idx="133">
                  <c:v>1.3</c:v>
                </c:pt>
                <c:pt idx="134">
                  <c:v>2.0499999999999998</c:v>
                </c:pt>
                <c:pt idx="135">
                  <c:v>1.2999999999999998</c:v>
                </c:pt>
                <c:pt idx="136">
                  <c:v>-1.35</c:v>
                </c:pt>
                <c:pt idx="137">
                  <c:v>-1.2</c:v>
                </c:pt>
                <c:pt idx="138">
                  <c:v>1.25</c:v>
                </c:pt>
                <c:pt idx="139">
                  <c:v>2.4500000000000002</c:v>
                </c:pt>
                <c:pt idx="140">
                  <c:v>2.25</c:v>
                </c:pt>
                <c:pt idx="141">
                  <c:v>2.4</c:v>
                </c:pt>
                <c:pt idx="142">
                  <c:v>3.3499999999999996</c:v>
                </c:pt>
                <c:pt idx="143">
                  <c:v>5</c:v>
                </c:pt>
                <c:pt idx="144">
                  <c:v>3.8499999999999996</c:v>
                </c:pt>
                <c:pt idx="145">
                  <c:v>2.0499999999999998</c:v>
                </c:pt>
                <c:pt idx="146">
                  <c:v>2.0499999999999998</c:v>
                </c:pt>
                <c:pt idx="147">
                  <c:v>2.2999999999999998</c:v>
                </c:pt>
                <c:pt idx="148">
                  <c:v>3.9</c:v>
                </c:pt>
                <c:pt idx="149">
                  <c:v>5.1999999999999993</c:v>
                </c:pt>
                <c:pt idx="150">
                  <c:v>4.25</c:v>
                </c:pt>
                <c:pt idx="151">
                  <c:v>2.75</c:v>
                </c:pt>
                <c:pt idx="152">
                  <c:v>2.1</c:v>
                </c:pt>
                <c:pt idx="153">
                  <c:v>1.1499999999999999</c:v>
                </c:pt>
                <c:pt idx="154">
                  <c:v>-0.79999999999999993</c:v>
                </c:pt>
                <c:pt idx="155">
                  <c:v>-2.8499999999999996</c:v>
                </c:pt>
                <c:pt idx="156">
                  <c:v>-0.7</c:v>
                </c:pt>
                <c:pt idx="157">
                  <c:v>3.05</c:v>
                </c:pt>
                <c:pt idx="158">
                  <c:v>3</c:v>
                </c:pt>
                <c:pt idx="159">
                  <c:v>0.6</c:v>
                </c:pt>
                <c:pt idx="160">
                  <c:v>-0.3</c:v>
                </c:pt>
                <c:pt idx="161">
                  <c:v>0.25</c:v>
                </c:pt>
                <c:pt idx="162">
                  <c:v>1.05</c:v>
                </c:pt>
                <c:pt idx="163">
                  <c:v>2.2999999999999998</c:v>
                </c:pt>
                <c:pt idx="164">
                  <c:v>4.05</c:v>
                </c:pt>
                <c:pt idx="165">
                  <c:v>5.15</c:v>
                </c:pt>
                <c:pt idx="166">
                  <c:v>5.0999999999999996</c:v>
                </c:pt>
                <c:pt idx="167">
                  <c:v>5.8</c:v>
                </c:pt>
                <c:pt idx="168">
                  <c:v>6.4</c:v>
                </c:pt>
                <c:pt idx="169">
                  <c:v>5.55</c:v>
                </c:pt>
                <c:pt idx="170">
                  <c:v>4.5</c:v>
                </c:pt>
                <c:pt idx="171">
                  <c:v>3.75</c:v>
                </c:pt>
                <c:pt idx="172">
                  <c:v>4.4000000000000004</c:v>
                </c:pt>
                <c:pt idx="173">
                  <c:v>3.7</c:v>
                </c:pt>
                <c:pt idx="174">
                  <c:v>3.05</c:v>
                </c:pt>
                <c:pt idx="175">
                  <c:v>2.2000000000000002</c:v>
                </c:pt>
                <c:pt idx="176">
                  <c:v>1</c:v>
                </c:pt>
                <c:pt idx="177">
                  <c:v>1.75</c:v>
                </c:pt>
                <c:pt idx="178">
                  <c:v>1.75</c:v>
                </c:pt>
                <c:pt idx="179">
                  <c:v>4.25</c:v>
                </c:pt>
                <c:pt idx="180">
                  <c:v>5.4</c:v>
                </c:pt>
                <c:pt idx="181">
                  <c:v>5.3</c:v>
                </c:pt>
                <c:pt idx="182">
                  <c:v>5.0999999999999996</c:v>
                </c:pt>
                <c:pt idx="183">
                  <c:v>5.3000000000000007</c:v>
                </c:pt>
                <c:pt idx="184">
                  <c:v>7.1</c:v>
                </c:pt>
                <c:pt idx="185">
                  <c:v>6.65</c:v>
                </c:pt>
                <c:pt idx="186">
                  <c:v>8.6999999999999993</c:v>
                </c:pt>
                <c:pt idx="187">
                  <c:v>11.05</c:v>
                </c:pt>
                <c:pt idx="188">
                  <c:v>7.9499999999999993</c:v>
                </c:pt>
                <c:pt idx="189">
                  <c:v>5.45</c:v>
                </c:pt>
                <c:pt idx="190">
                  <c:v>4.5999999999999996</c:v>
                </c:pt>
                <c:pt idx="191">
                  <c:v>6.55</c:v>
                </c:pt>
                <c:pt idx="192">
                  <c:v>7.1999999999999993</c:v>
                </c:pt>
                <c:pt idx="193">
                  <c:v>5.6</c:v>
                </c:pt>
                <c:pt idx="194">
                  <c:v>4.75</c:v>
                </c:pt>
                <c:pt idx="195">
                  <c:v>4.5999999999999996</c:v>
                </c:pt>
                <c:pt idx="196">
                  <c:v>5.4499999999999993</c:v>
                </c:pt>
                <c:pt idx="197">
                  <c:v>3.8499999999999996</c:v>
                </c:pt>
                <c:pt idx="198">
                  <c:v>3.3</c:v>
                </c:pt>
                <c:pt idx="199">
                  <c:v>3.5</c:v>
                </c:pt>
                <c:pt idx="200">
                  <c:v>3.5999999999999996</c:v>
                </c:pt>
                <c:pt idx="201">
                  <c:v>4.55</c:v>
                </c:pt>
                <c:pt idx="202">
                  <c:v>7.0500000000000007</c:v>
                </c:pt>
                <c:pt idx="203">
                  <c:v>8.8500000000000014</c:v>
                </c:pt>
                <c:pt idx="204">
                  <c:v>7.3000000000000007</c:v>
                </c:pt>
                <c:pt idx="205">
                  <c:v>6.85</c:v>
                </c:pt>
                <c:pt idx="206">
                  <c:v>7.65</c:v>
                </c:pt>
                <c:pt idx="207">
                  <c:v>6.7</c:v>
                </c:pt>
                <c:pt idx="208">
                  <c:v>7</c:v>
                </c:pt>
                <c:pt idx="209">
                  <c:v>7.25</c:v>
                </c:pt>
                <c:pt idx="210">
                  <c:v>6.65</c:v>
                </c:pt>
                <c:pt idx="211">
                  <c:v>7.4</c:v>
                </c:pt>
                <c:pt idx="212">
                  <c:v>9.15</c:v>
                </c:pt>
                <c:pt idx="213">
                  <c:v>10.9</c:v>
                </c:pt>
                <c:pt idx="214">
                  <c:v>12.2</c:v>
                </c:pt>
                <c:pt idx="215">
                  <c:v>11.75</c:v>
                </c:pt>
                <c:pt idx="216">
                  <c:v>11.1</c:v>
                </c:pt>
                <c:pt idx="217">
                  <c:v>8.8000000000000007</c:v>
                </c:pt>
                <c:pt idx="218">
                  <c:v>10</c:v>
                </c:pt>
                <c:pt idx="219">
                  <c:v>12.1</c:v>
                </c:pt>
                <c:pt idx="220">
                  <c:v>11.899999999999999</c:v>
                </c:pt>
                <c:pt idx="221">
                  <c:v>13.85</c:v>
                </c:pt>
                <c:pt idx="222">
                  <c:v>12.25</c:v>
                </c:pt>
                <c:pt idx="223">
                  <c:v>10.8</c:v>
                </c:pt>
                <c:pt idx="224">
                  <c:v>10.6</c:v>
                </c:pt>
                <c:pt idx="225">
                  <c:v>10.1</c:v>
                </c:pt>
                <c:pt idx="226">
                  <c:v>9.6499999999999986</c:v>
                </c:pt>
                <c:pt idx="227">
                  <c:v>9.1499999999999986</c:v>
                </c:pt>
                <c:pt idx="228">
                  <c:v>9.8000000000000007</c:v>
                </c:pt>
                <c:pt idx="229">
                  <c:v>12</c:v>
                </c:pt>
                <c:pt idx="230">
                  <c:v>14.45</c:v>
                </c:pt>
                <c:pt idx="231">
                  <c:v>15.950000000000001</c:v>
                </c:pt>
                <c:pt idx="232">
                  <c:v>16.5</c:v>
                </c:pt>
                <c:pt idx="233">
                  <c:v>17.149999999999999</c:v>
                </c:pt>
                <c:pt idx="234">
                  <c:v>16.299999999999997</c:v>
                </c:pt>
                <c:pt idx="235">
                  <c:v>14.5</c:v>
                </c:pt>
                <c:pt idx="236">
                  <c:v>13.850000000000001</c:v>
                </c:pt>
                <c:pt idx="237">
                  <c:v>13.25</c:v>
                </c:pt>
                <c:pt idx="238">
                  <c:v>11.85</c:v>
                </c:pt>
                <c:pt idx="239">
                  <c:v>12.75</c:v>
                </c:pt>
                <c:pt idx="240">
                  <c:v>14.15</c:v>
                </c:pt>
                <c:pt idx="241">
                  <c:v>13</c:v>
                </c:pt>
                <c:pt idx="242">
                  <c:v>13.3</c:v>
                </c:pt>
              </c:numCache>
            </c:numRef>
          </c:val>
          <c:smooth val="0"/>
          <c:extLst>
            <c:ext xmlns:c16="http://schemas.microsoft.com/office/drawing/2014/chart" uri="{C3380CC4-5D6E-409C-BE32-E72D297353CC}">
              <c16:uniqueId val="{00000000-51E2-4368-AD27-6D2CD41E21E3}"/>
            </c:ext>
          </c:extLst>
        </c:ser>
        <c:ser>
          <c:idx val="1"/>
          <c:order val="1"/>
          <c:tx>
            <c:v>LTE50</c:v>
          </c:tx>
          <c:val>
            <c:numRef>
              <c:f>'Chardonnay Predicted LTE (3)'!$AB$7:$AB$248</c:f>
              <c:numCache>
                <c:formatCode>0.00</c:formatCode>
                <c:ptCount val="242"/>
                <c:pt idx="56">
                  <c:v>-15.762666666666668</c:v>
                </c:pt>
                <c:pt idx="70">
                  <c:v>-20.520922222222222</c:v>
                </c:pt>
                <c:pt idx="84">
                  <c:v>-22.506366666666668</c:v>
                </c:pt>
                <c:pt idx="98">
                  <c:v>-22.772466666666666</c:v>
                </c:pt>
                <c:pt idx="112">
                  <c:v>-22.988411111111112</c:v>
                </c:pt>
                <c:pt idx="126">
                  <c:v>-24.20911111111111</c:v>
                </c:pt>
                <c:pt idx="140">
                  <c:v>-23.376899999999999</c:v>
                </c:pt>
                <c:pt idx="154">
                  <c:v>-22.844055555555556</c:v>
                </c:pt>
                <c:pt idx="168">
                  <c:v>-21.922633333333334</c:v>
                </c:pt>
                <c:pt idx="181">
                  <c:v>-18.000044444444448</c:v>
                </c:pt>
                <c:pt idx="195">
                  <c:v>-14.987911111111112</c:v>
                </c:pt>
                <c:pt idx="209">
                  <c:v>-11.161847222222224</c:v>
                </c:pt>
              </c:numCache>
            </c:numRef>
          </c:val>
          <c:smooth val="0"/>
          <c:extLst>
            <c:ext xmlns:c16="http://schemas.microsoft.com/office/drawing/2014/chart" uri="{C3380CC4-5D6E-409C-BE32-E72D297353CC}">
              <c16:uniqueId val="{00000001-51E2-4368-AD27-6D2CD41E21E3}"/>
            </c:ext>
          </c:extLst>
        </c:ser>
        <c:dLbls>
          <c:showLegendKey val="0"/>
          <c:showVal val="0"/>
          <c:showCatName val="0"/>
          <c:showSerName val="0"/>
          <c:showPercent val="0"/>
          <c:showBubbleSize val="0"/>
        </c:dLbls>
        <c:smooth val="0"/>
        <c:axId val="186268672"/>
        <c:axId val="186286848"/>
      </c:lineChart>
      <c:dateAx>
        <c:axId val="186268672"/>
        <c:scaling>
          <c:orientation val="minMax"/>
        </c:scaling>
        <c:delete val="0"/>
        <c:axPos val="b"/>
        <c:numFmt formatCode="d\-mmm" sourceLinked="1"/>
        <c:majorTickMark val="out"/>
        <c:minorTickMark val="none"/>
        <c:tickLblPos val="nextTo"/>
        <c:crossAx val="186286848"/>
        <c:crossesAt val="-30"/>
        <c:auto val="1"/>
        <c:lblOffset val="100"/>
        <c:baseTimeUnit val="days"/>
      </c:dateAx>
      <c:valAx>
        <c:axId val="186286848"/>
        <c:scaling>
          <c:orientation val="minMax"/>
        </c:scaling>
        <c:delete val="0"/>
        <c:axPos val="l"/>
        <c:majorGridlines/>
        <c:numFmt formatCode="0.0" sourceLinked="1"/>
        <c:majorTickMark val="out"/>
        <c:minorTickMark val="none"/>
        <c:tickLblPos val="nextTo"/>
        <c:crossAx val="1862686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predicted</c:v>
          </c:tx>
          <c:spPr>
            <a:ln w="28575" cap="rnd">
              <a:solidFill>
                <a:srgbClr val="FF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Charts!$AX$59:$AX$230</c:f>
              <c:numCache>
                <c:formatCode>0.00</c:formatCode>
                <c:ptCount val="172"/>
                <c:pt idx="0">
                  <c:v>-13.152359449946001</c:v>
                </c:pt>
                <c:pt idx="1">
                  <c:v>-13.605466488891002</c:v>
                </c:pt>
                <c:pt idx="2">
                  <c:v>-14.046733783194002</c:v>
                </c:pt>
                <c:pt idx="3">
                  <c:v>-14.437259025304003</c:v>
                </c:pt>
                <c:pt idx="4">
                  <c:v>-14.809692573732203</c:v>
                </c:pt>
                <c:pt idx="5">
                  <c:v>-15.142403073135203</c:v>
                </c:pt>
                <c:pt idx="6">
                  <c:v>-15.447941365757705</c:v>
                </c:pt>
                <c:pt idx="7">
                  <c:v>-15.744904976343204</c:v>
                </c:pt>
                <c:pt idx="8">
                  <c:v>-16.050377597052201</c:v>
                </c:pt>
                <c:pt idx="9">
                  <c:v>-16.363489329192703</c:v>
                </c:pt>
                <c:pt idx="10">
                  <c:v>-16.635404371327201</c:v>
                </c:pt>
                <c:pt idx="11">
                  <c:v>-16.883676015127204</c:v>
                </c:pt>
                <c:pt idx="12">
                  <c:v>-17.124403284351203</c:v>
                </c:pt>
                <c:pt idx="13">
                  <c:v>-17.372270015424704</c:v>
                </c:pt>
                <c:pt idx="14">
                  <c:v>-17.640583575020202</c:v>
                </c:pt>
                <c:pt idx="15">
                  <c:v>-17.913974156490205</c:v>
                </c:pt>
                <c:pt idx="16">
                  <c:v>-18.178447116140205</c:v>
                </c:pt>
                <c:pt idx="17">
                  <c:v>-18.485265197456204</c:v>
                </c:pt>
                <c:pt idx="18">
                  <c:v>-18.855789467171206</c:v>
                </c:pt>
                <c:pt idx="19">
                  <c:v>-19.165807707898207</c:v>
                </c:pt>
                <c:pt idx="20">
                  <c:v>-19.395866886268205</c:v>
                </c:pt>
                <c:pt idx="21">
                  <c:v>-19.613197840227205</c:v>
                </c:pt>
                <c:pt idx="22">
                  <c:v>-19.774041823123206</c:v>
                </c:pt>
                <c:pt idx="23">
                  <c:v>-19.950371554778556</c:v>
                </c:pt>
                <c:pt idx="24">
                  <c:v>-20.157136422796807</c:v>
                </c:pt>
                <c:pt idx="25">
                  <c:v>-20.352769598150555</c:v>
                </c:pt>
                <c:pt idx="26">
                  <c:v>-20.52738112260068</c:v>
                </c:pt>
                <c:pt idx="27">
                  <c:v>-20.682498842214681</c:v>
                </c:pt>
                <c:pt idx="28">
                  <c:v>-20.828721800520679</c:v>
                </c:pt>
                <c:pt idx="29">
                  <c:v>-20.997343531815833</c:v>
                </c:pt>
                <c:pt idx="30">
                  <c:v>-21.155851723131082</c:v>
                </c:pt>
                <c:pt idx="31">
                  <c:v>-21.300073032650705</c:v>
                </c:pt>
                <c:pt idx="32">
                  <c:v>-21.442335604093206</c:v>
                </c:pt>
                <c:pt idx="33">
                  <c:v>-21.588732487206453</c:v>
                </c:pt>
                <c:pt idx="34">
                  <c:v>-21.725442071473203</c:v>
                </c:pt>
                <c:pt idx="35">
                  <c:v>-21.841277760110703</c:v>
                </c:pt>
                <c:pt idx="36">
                  <c:v>-21.936277760110702</c:v>
                </c:pt>
                <c:pt idx="37">
                  <c:v>-22.021277760110703</c:v>
                </c:pt>
                <c:pt idx="38">
                  <c:v>-22.101277760110701</c:v>
                </c:pt>
                <c:pt idx="39">
                  <c:v>-22.181277760110699</c:v>
                </c:pt>
                <c:pt idx="40">
                  <c:v>-22.261277760110698</c:v>
                </c:pt>
                <c:pt idx="41">
                  <c:v>-22.341277760110696</c:v>
                </c:pt>
                <c:pt idx="42">
                  <c:v>-22.421277760110694</c:v>
                </c:pt>
                <c:pt idx="43">
                  <c:v>-22.501277760110693</c:v>
                </c:pt>
                <c:pt idx="44">
                  <c:v>-22.591277760110692</c:v>
                </c:pt>
                <c:pt idx="45">
                  <c:v>-22.734277760110693</c:v>
                </c:pt>
                <c:pt idx="46">
                  <c:v>-22.927777760110693</c:v>
                </c:pt>
                <c:pt idx="47">
                  <c:v>-23.094177760110693</c:v>
                </c:pt>
                <c:pt idx="48">
                  <c:v>-23.233877760110694</c:v>
                </c:pt>
                <c:pt idx="49">
                  <c:v>-23.107877760110693</c:v>
                </c:pt>
                <c:pt idx="50">
                  <c:v>-23.245377760110692</c:v>
                </c:pt>
                <c:pt idx="51">
                  <c:v>-23.406577760110693</c:v>
                </c:pt>
                <c:pt idx="52">
                  <c:v>-23.541877760110694</c:v>
                </c:pt>
                <c:pt idx="53">
                  <c:v>-23.602877760110694</c:v>
                </c:pt>
                <c:pt idx="54">
                  <c:v>-23.663377760110695</c:v>
                </c:pt>
                <c:pt idx="55">
                  <c:v>-23.543377760110694</c:v>
                </c:pt>
                <c:pt idx="56">
                  <c:v>-23.608827760110692</c:v>
                </c:pt>
                <c:pt idx="57">
                  <c:v>-23.629327760110691</c:v>
                </c:pt>
                <c:pt idx="58">
                  <c:v>-23.65007776011069</c:v>
                </c:pt>
                <c:pt idx="59">
                  <c:v>-23.70807776011069</c:v>
                </c:pt>
                <c:pt idx="60">
                  <c:v>-23.729327760110689</c:v>
                </c:pt>
                <c:pt idx="61">
                  <c:v>-23.686327760110689</c:v>
                </c:pt>
                <c:pt idx="62">
                  <c:v>-23.70807776011069</c:v>
                </c:pt>
                <c:pt idx="63">
                  <c:v>-23.764077760110691</c:v>
                </c:pt>
                <c:pt idx="64">
                  <c:v>-23.786327760110691</c:v>
                </c:pt>
                <c:pt idx="65">
                  <c:v>-23.808827760110692</c:v>
                </c:pt>
                <c:pt idx="66">
                  <c:v>-23.863327760110693</c:v>
                </c:pt>
                <c:pt idx="67">
                  <c:v>-23.933527760110692</c:v>
                </c:pt>
                <c:pt idx="68">
                  <c:v>-24.019127760110692</c:v>
                </c:pt>
                <c:pt idx="69">
                  <c:v>-24.109227760110691</c:v>
                </c:pt>
                <c:pt idx="70">
                  <c:v>-24.193227760110691</c:v>
                </c:pt>
                <c:pt idx="71">
                  <c:v>-24.26082776011069</c:v>
                </c:pt>
                <c:pt idx="72">
                  <c:v>-24.338077760110689</c:v>
                </c:pt>
                <c:pt idx="73">
                  <c:v>-24.414577760110689</c:v>
                </c:pt>
                <c:pt idx="74">
                  <c:v>-24.470127760110689</c:v>
                </c:pt>
                <c:pt idx="75">
                  <c:v>-24.370127760110687</c:v>
                </c:pt>
                <c:pt idx="76">
                  <c:v>-24.350327760110687</c:v>
                </c:pt>
                <c:pt idx="77">
                  <c:v>-24.299327760110689</c:v>
                </c:pt>
                <c:pt idx="78">
                  <c:v>-24.247827760110688</c:v>
                </c:pt>
                <c:pt idx="79">
                  <c:v>-24.310227760110688</c:v>
                </c:pt>
                <c:pt idx="80">
                  <c:v>-24.390977760110687</c:v>
                </c:pt>
                <c:pt idx="81">
                  <c:v>-24.470877760110685</c:v>
                </c:pt>
                <c:pt idx="82">
                  <c:v>-24.549927760110684</c:v>
                </c:pt>
                <c:pt idx="83">
                  <c:v>-24.628127760110683</c:v>
                </c:pt>
                <c:pt idx="84">
                  <c:v>-24.705477760110682</c:v>
                </c:pt>
                <c:pt idx="85">
                  <c:v>-24.777477760110681</c:v>
                </c:pt>
                <c:pt idx="86">
                  <c:v>-24.83532776011068</c:v>
                </c:pt>
                <c:pt idx="87">
                  <c:v>-24.901327760110679</c:v>
                </c:pt>
                <c:pt idx="88">
                  <c:v>-24.97092776011068</c:v>
                </c:pt>
                <c:pt idx="89">
                  <c:v>-25.039727760110679</c:v>
                </c:pt>
                <c:pt idx="90">
                  <c:v>-25.11197776011068</c:v>
                </c:pt>
                <c:pt idx="91">
                  <c:v>-25.18337776011068</c:v>
                </c:pt>
                <c:pt idx="92">
                  <c:v>-25.237327760110681</c:v>
                </c:pt>
                <c:pt idx="93">
                  <c:v>-24.955327760110681</c:v>
                </c:pt>
                <c:pt idx="94">
                  <c:v>-24.73912776011068</c:v>
                </c:pt>
                <c:pt idx="95">
                  <c:v>-24.459127760110679</c:v>
                </c:pt>
                <c:pt idx="96">
                  <c:v>-24.502577760110679</c:v>
                </c:pt>
                <c:pt idx="97">
                  <c:v>-24.545477760110678</c:v>
                </c:pt>
                <c:pt idx="98">
                  <c:v>-24.268477760110677</c:v>
                </c:pt>
                <c:pt idx="99">
                  <c:v>-24.192477760110677</c:v>
                </c:pt>
                <c:pt idx="100">
                  <c:v>-24.117477760110678</c:v>
                </c:pt>
                <c:pt idx="101">
                  <c:v>-24.158177760110679</c:v>
                </c:pt>
                <c:pt idx="102">
                  <c:v>-24.20562776011068</c:v>
                </c:pt>
                <c:pt idx="103">
                  <c:v>-24.133627760110681</c:v>
                </c:pt>
                <c:pt idx="104">
                  <c:v>-24.069127760110682</c:v>
                </c:pt>
                <c:pt idx="105">
                  <c:v>-23.965127760110683</c:v>
                </c:pt>
                <c:pt idx="106">
                  <c:v>-23.809127760110684</c:v>
                </c:pt>
                <c:pt idx="107">
                  <c:v>-23.689127760110683</c:v>
                </c:pt>
                <c:pt idx="108">
                  <c:v>-23.569127760110682</c:v>
                </c:pt>
                <c:pt idx="109">
                  <c:v>-23.449127760110681</c:v>
                </c:pt>
                <c:pt idx="110">
                  <c:v>-23.328127760110682</c:v>
                </c:pt>
                <c:pt idx="111">
                  <c:v>-23.218127760110683</c:v>
                </c:pt>
                <c:pt idx="112">
                  <c:v>-23.075127760110682</c:v>
                </c:pt>
                <c:pt idx="113">
                  <c:v>-22.932127760110681</c:v>
                </c:pt>
                <c:pt idx="114">
                  <c:v>-22.811127760110683</c:v>
                </c:pt>
                <c:pt idx="115">
                  <c:v>-22.668127760110682</c:v>
                </c:pt>
                <c:pt idx="116">
                  <c:v>-22.525127760110681</c:v>
                </c:pt>
                <c:pt idx="117">
                  <c:v>-22.404127760110683</c:v>
                </c:pt>
                <c:pt idx="118">
                  <c:v>-22.288627760110682</c:v>
                </c:pt>
                <c:pt idx="119">
                  <c:v>-22.183627760110681</c:v>
                </c:pt>
                <c:pt idx="120">
                  <c:v>-22.068127760110681</c:v>
                </c:pt>
                <c:pt idx="121">
                  <c:v>-21.952752865968481</c:v>
                </c:pt>
                <c:pt idx="122">
                  <c:v>-21.80689074156048</c:v>
                </c:pt>
                <c:pt idx="123">
                  <c:v>-21.675126855814678</c:v>
                </c:pt>
                <c:pt idx="124">
                  <c:v>-21.547485214834676</c:v>
                </c:pt>
                <c:pt idx="125">
                  <c:v>-21.398133012835679</c:v>
                </c:pt>
                <c:pt idx="126">
                  <c:v>-21.178416686691676</c:v>
                </c:pt>
                <c:pt idx="127">
                  <c:v>-21.018248101631681</c:v>
                </c:pt>
                <c:pt idx="129">
                  <c:v>-20.746248101631682</c:v>
                </c:pt>
                <c:pt idx="130">
                  <c:v>-20.386248101631683</c:v>
                </c:pt>
                <c:pt idx="131">
                  <c:v>-20.080248101631682</c:v>
                </c:pt>
                <c:pt idx="132">
                  <c:v>-19.880548279947682</c:v>
                </c:pt>
                <c:pt idx="133">
                  <c:v>-19.689299229947682</c:v>
                </c:pt>
                <c:pt idx="134">
                  <c:v>-19.467925761631683</c:v>
                </c:pt>
                <c:pt idx="135">
                  <c:v>-19.256377773631684</c:v>
                </c:pt>
                <c:pt idx="136">
                  <c:v>-19.012011438011683</c:v>
                </c:pt>
                <c:pt idx="137">
                  <c:v>-18.755642898067681</c:v>
                </c:pt>
                <c:pt idx="138">
                  <c:v>-18.486929073127683</c:v>
                </c:pt>
                <c:pt idx="139">
                  <c:v>-18.205522457351684</c:v>
                </c:pt>
                <c:pt idx="140">
                  <c:v>-17.857534512891682</c:v>
                </c:pt>
                <c:pt idx="141">
                  <c:v>-17.297802848091678</c:v>
                </c:pt>
                <c:pt idx="142">
                  <c:v>-16.713049620811681</c:v>
                </c:pt>
                <c:pt idx="143">
                  <c:v>-16.102610819211677</c:v>
                </c:pt>
                <c:pt idx="144">
                  <c:v>-15.482610819211677</c:v>
                </c:pt>
                <c:pt idx="145">
                  <c:v>-15.130610819211677</c:v>
                </c:pt>
                <c:pt idx="146">
                  <c:v>-14.77355619389968</c:v>
                </c:pt>
                <c:pt idx="147">
                  <c:v>-14.77355619389968</c:v>
                </c:pt>
                <c:pt idx="148">
                  <c:v>-14.424329777899679</c:v>
                </c:pt>
                <c:pt idx="149">
                  <c:v>-14.062379827019679</c:v>
                </c:pt>
                <c:pt idx="150">
                  <c:v>-14.062379827019679</c:v>
                </c:pt>
                <c:pt idx="151">
                  <c:v>-14.062379827019679</c:v>
                </c:pt>
                <c:pt idx="152">
                  <c:v>-14.062379827019679</c:v>
                </c:pt>
                <c:pt idx="153">
                  <c:v>-14.062379827019679</c:v>
                </c:pt>
                <c:pt idx="154">
                  <c:v>-14.062379827019679</c:v>
                </c:pt>
                <c:pt idx="155">
                  <c:v>-13.573789067131679</c:v>
                </c:pt>
                <c:pt idx="156">
                  <c:v>-13.069017580219681</c:v>
                </c:pt>
                <c:pt idx="157">
                  <c:v>-12.452963725803681</c:v>
                </c:pt>
                <c:pt idx="158">
                  <c:v>-11.91485541044368</c:v>
                </c:pt>
                <c:pt idx="159">
                  <c:v>-11.35958499135568</c:v>
                </c:pt>
                <c:pt idx="160">
                  <c:v>-10.526471317627681</c:v>
                </c:pt>
                <c:pt idx="161">
                  <c:v>-9.6137304819636853</c:v>
                </c:pt>
                <c:pt idx="162">
                  <c:v>-9.3246217509795226</c:v>
                </c:pt>
                <c:pt idx="163">
                  <c:v>-9.0966534247500643</c:v>
                </c:pt>
                <c:pt idx="164">
                  <c:v>-8.8242657413135337</c:v>
                </c:pt>
              </c:numCache>
            </c:numRef>
          </c:val>
          <c:smooth val="0"/>
          <c:extLst>
            <c:ext xmlns:c16="http://schemas.microsoft.com/office/drawing/2014/chart" uri="{C3380CC4-5D6E-409C-BE32-E72D297353CC}">
              <c16:uniqueId val="{00000000-E5EA-43AF-8C01-E68C49CC9033}"/>
            </c:ext>
          </c:extLst>
        </c:ser>
        <c:ser>
          <c:idx val="1"/>
          <c:order val="1"/>
          <c:tx>
            <c:v>actual</c:v>
          </c:tx>
          <c:spPr>
            <a:ln w="28575" cap="rnd">
              <a:solidFill>
                <a:srgbClr val="FF00FF"/>
              </a:solidFill>
              <a:round/>
            </a:ln>
            <a:effectLst/>
          </c:spPr>
          <c:marker>
            <c:symbol val="none"/>
          </c:marker>
          <c:val>
            <c:numRef>
              <c:f>Charts!$AY$59:$AY$230</c:f>
              <c:numCache>
                <c:formatCode>0.00</c:formatCode>
                <c:ptCount val="172"/>
                <c:pt idx="8">
                  <c:v>-17.443472222222219</c:v>
                </c:pt>
                <c:pt idx="21">
                  <c:v>-20.484721911421925</c:v>
                </c:pt>
                <c:pt idx="35">
                  <c:v>-22.29504444444445</c:v>
                </c:pt>
                <c:pt idx="49">
                  <c:v>-22.646022222222221</c:v>
                </c:pt>
                <c:pt idx="64">
                  <c:v>-23.223433333333325</c:v>
                </c:pt>
                <c:pt idx="77">
                  <c:v>-23.554366666666667</c:v>
                </c:pt>
                <c:pt idx="91">
                  <c:v>-24.72282222222222</c:v>
                </c:pt>
                <c:pt idx="106">
                  <c:v>-23.612388888888884</c:v>
                </c:pt>
                <c:pt idx="120">
                  <c:v>-22.636922222222218</c:v>
                </c:pt>
                <c:pt idx="135">
                  <c:v>-19.885311111111108</c:v>
                </c:pt>
                <c:pt idx="149">
                  <c:v>-16.097622222222221</c:v>
                </c:pt>
                <c:pt idx="162">
                  <c:v>-9.9206111111111142</c:v>
                </c:pt>
              </c:numCache>
            </c:numRef>
          </c:val>
          <c:smooth val="0"/>
          <c:extLst>
            <c:ext xmlns:c16="http://schemas.microsoft.com/office/drawing/2014/chart" uri="{C3380CC4-5D6E-409C-BE32-E72D297353CC}">
              <c16:uniqueId val="{00000001-E5EA-43AF-8C01-E68C49CC9033}"/>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6">
                  <a:lumMod val="75000"/>
                </a:schemeClr>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Charts!$BB$59:$BB$223</c:f>
              <c:numCache>
                <c:formatCode>0.00</c:formatCode>
                <c:ptCount val="165"/>
                <c:pt idx="0">
                  <c:v>-14.304587757906999</c:v>
                </c:pt>
                <c:pt idx="1">
                  <c:v>-14.716503247857</c:v>
                </c:pt>
                <c:pt idx="2">
                  <c:v>-15.1096322918724</c:v>
                </c:pt>
                <c:pt idx="3">
                  <c:v>-15.492347029140202</c:v>
                </c:pt>
                <c:pt idx="4">
                  <c:v>-15.864780577568402</c:v>
                </c:pt>
                <c:pt idx="5">
                  <c:v>-16.234458910238402</c:v>
                </c:pt>
                <c:pt idx="6">
                  <c:v>-16.629861406573404</c:v>
                </c:pt>
                <c:pt idx="7">
                  <c:v>-16.979230360203402</c:v>
                </c:pt>
                <c:pt idx="8">
                  <c:v>-17.3186443832134</c:v>
                </c:pt>
                <c:pt idx="9">
                  <c:v>-17.648235680203403</c:v>
                </c:pt>
                <c:pt idx="10">
                  <c:v>-17.968135729773401</c:v>
                </c:pt>
                <c:pt idx="11">
                  <c:v>-18.278475284523402</c:v>
                </c:pt>
                <c:pt idx="12">
                  <c:v>-18.639566188359399</c:v>
                </c:pt>
                <c:pt idx="13">
                  <c:v>-18.989495691051399</c:v>
                </c:pt>
                <c:pt idx="14">
                  <c:v>-19.271931016941398</c:v>
                </c:pt>
                <c:pt idx="15">
                  <c:v>-19.545321598411402</c:v>
                </c:pt>
                <c:pt idx="16">
                  <c:v>-19.809794558061402</c:v>
                </c:pt>
                <c:pt idx="17">
                  <c:v>-20.0654762924914</c:v>
                </c:pt>
                <c:pt idx="18">
                  <c:v>-20.3124924723014</c:v>
                </c:pt>
                <c:pt idx="19">
                  <c:v>-20.546198530695602</c:v>
                </c:pt>
                <c:pt idx="20">
                  <c:v>-20.741748832310101</c:v>
                </c:pt>
                <c:pt idx="21">
                  <c:v>-20.941338483905099</c:v>
                </c:pt>
                <c:pt idx="22">
                  <c:v>-21.1106479395851</c:v>
                </c:pt>
                <c:pt idx="23">
                  <c:v>-21.2905762371926</c:v>
                </c:pt>
                <c:pt idx="24">
                  <c:v>-21.520314979435099</c:v>
                </c:pt>
                <c:pt idx="25">
                  <c:v>-21.733337770375847</c:v>
                </c:pt>
                <c:pt idx="26">
                  <c:v>-21.928491827114222</c:v>
                </c:pt>
                <c:pt idx="27">
                  <c:v>-22.141778691583472</c:v>
                </c:pt>
                <c:pt idx="28">
                  <c:v>-22.507336087348467</c:v>
                </c:pt>
                <c:pt idx="29">
                  <c:v>-22.851462069583473</c:v>
                </c:pt>
                <c:pt idx="30">
                  <c:v>-23.094076648127221</c:v>
                </c:pt>
                <c:pt idx="31">
                  <c:v>-23.291432124311967</c:v>
                </c:pt>
                <c:pt idx="32">
                  <c:v>-23.44792095289872</c:v>
                </c:pt>
                <c:pt idx="33">
                  <c:v>-23.594317836011967</c:v>
                </c:pt>
                <c:pt idx="34">
                  <c:v>-23.662672628145344</c:v>
                </c:pt>
                <c:pt idx="35">
                  <c:v>-23.720590472464096</c:v>
                </c:pt>
                <c:pt idx="36">
                  <c:v>-23.770590472464097</c:v>
                </c:pt>
                <c:pt idx="37">
                  <c:v>-23.820590472464097</c:v>
                </c:pt>
                <c:pt idx="38">
                  <c:v>-23.868090472464097</c:v>
                </c:pt>
                <c:pt idx="39">
                  <c:v>-23.918090472464097</c:v>
                </c:pt>
                <c:pt idx="40">
                  <c:v>-23.973090472464097</c:v>
                </c:pt>
                <c:pt idx="41">
                  <c:v>-24.048090472464096</c:v>
                </c:pt>
                <c:pt idx="42">
                  <c:v>-24.148090472464098</c:v>
                </c:pt>
                <c:pt idx="43">
                  <c:v>-24.248090472464099</c:v>
                </c:pt>
                <c:pt idx="44">
                  <c:v>-24.348090472464101</c:v>
                </c:pt>
                <c:pt idx="45">
                  <c:v>-24.458590472464099</c:v>
                </c:pt>
                <c:pt idx="46">
                  <c:v>-24.568240472464097</c:v>
                </c:pt>
                <c:pt idx="47">
                  <c:v>-24.677040472464096</c:v>
                </c:pt>
                <c:pt idx="48">
                  <c:v>-24.784990472464095</c:v>
                </c:pt>
                <c:pt idx="49">
                  <c:v>-24.866890472464096</c:v>
                </c:pt>
                <c:pt idx="50">
                  <c:v>-24.729390472464097</c:v>
                </c:pt>
                <c:pt idx="51">
                  <c:v>-24.591390472464095</c:v>
                </c:pt>
                <c:pt idx="52">
                  <c:v>-24.352890472464097</c:v>
                </c:pt>
                <c:pt idx="53">
                  <c:v>-24.267090472464098</c:v>
                </c:pt>
                <c:pt idx="54">
                  <c:v>-24.227590472464097</c:v>
                </c:pt>
                <c:pt idx="55">
                  <c:v>-24.247590472464097</c:v>
                </c:pt>
                <c:pt idx="56">
                  <c:v>-24.313040472464095</c:v>
                </c:pt>
                <c:pt idx="57">
                  <c:v>-24.407440472464096</c:v>
                </c:pt>
                <c:pt idx="58">
                  <c:v>-24.506890472464097</c:v>
                </c:pt>
                <c:pt idx="59">
                  <c:v>-24.593890472464096</c:v>
                </c:pt>
                <c:pt idx="60">
                  <c:v>-24.278890472464095</c:v>
                </c:pt>
                <c:pt idx="61">
                  <c:v>-24.164890472464094</c:v>
                </c:pt>
                <c:pt idx="62">
                  <c:v>-24.238340472464095</c:v>
                </c:pt>
                <c:pt idx="63">
                  <c:v>-24.299940472464094</c:v>
                </c:pt>
                <c:pt idx="64">
                  <c:v>-24.188940472464093</c:v>
                </c:pt>
                <c:pt idx="65">
                  <c:v>-24.078940472464094</c:v>
                </c:pt>
                <c:pt idx="66">
                  <c:v>-24.138890472464094</c:v>
                </c:pt>
                <c:pt idx="67">
                  <c:v>-24.030890472464094</c:v>
                </c:pt>
                <c:pt idx="68">
                  <c:v>-24.084390472464094</c:v>
                </c:pt>
                <c:pt idx="69">
                  <c:v>-24.137390472464094</c:v>
                </c:pt>
                <c:pt idx="70">
                  <c:v>-24.189890472464093</c:v>
                </c:pt>
                <c:pt idx="71">
                  <c:v>-24.213890472464094</c:v>
                </c:pt>
                <c:pt idx="72">
                  <c:v>-24.110890472464092</c:v>
                </c:pt>
                <c:pt idx="73">
                  <c:v>-24.187390472464092</c:v>
                </c:pt>
                <c:pt idx="74">
                  <c:v>-24.273240472464092</c:v>
                </c:pt>
                <c:pt idx="75">
                  <c:v>-24.358240472464093</c:v>
                </c:pt>
                <c:pt idx="76">
                  <c:v>-24.422590472464094</c:v>
                </c:pt>
                <c:pt idx="77">
                  <c:v>-24.324590472464095</c:v>
                </c:pt>
                <c:pt idx="78">
                  <c:v>-24.273090472464094</c:v>
                </c:pt>
                <c:pt idx="79">
                  <c:v>-24.158690472464095</c:v>
                </c:pt>
                <c:pt idx="80">
                  <c:v>-24.022190472464093</c:v>
                </c:pt>
                <c:pt idx="81">
                  <c:v>-23.884390472464094</c:v>
                </c:pt>
                <c:pt idx="82">
                  <c:v>-23.745290472464095</c:v>
                </c:pt>
                <c:pt idx="83">
                  <c:v>-23.658890472464094</c:v>
                </c:pt>
                <c:pt idx="84">
                  <c:v>-23.640690472464094</c:v>
                </c:pt>
                <c:pt idx="85">
                  <c:v>-23.690190472464092</c:v>
                </c:pt>
                <c:pt idx="86">
                  <c:v>-23.601190472464094</c:v>
                </c:pt>
                <c:pt idx="87">
                  <c:v>-23.583590472464092</c:v>
                </c:pt>
                <c:pt idx="88">
                  <c:v>-23.566190472464093</c:v>
                </c:pt>
                <c:pt idx="89">
                  <c:v>-23.480190472464095</c:v>
                </c:pt>
                <c:pt idx="90">
                  <c:v>-23.573690472464094</c:v>
                </c:pt>
                <c:pt idx="91">
                  <c:v>-23.489690472464094</c:v>
                </c:pt>
                <c:pt idx="92">
                  <c:v>-23.473090472464094</c:v>
                </c:pt>
                <c:pt idx="93">
                  <c:v>-23.391090472464093</c:v>
                </c:pt>
                <c:pt idx="94">
                  <c:v>-23.310090472464093</c:v>
                </c:pt>
                <c:pt idx="95">
                  <c:v>-23.294090472464095</c:v>
                </c:pt>
                <c:pt idx="96">
                  <c:v>-23.233590472464094</c:v>
                </c:pt>
                <c:pt idx="97">
                  <c:v>-23.155590472464095</c:v>
                </c:pt>
                <c:pt idx="98">
                  <c:v>-23.255690472464096</c:v>
                </c:pt>
                <c:pt idx="99">
                  <c:v>-23.377290472464097</c:v>
                </c:pt>
                <c:pt idx="100">
                  <c:v>-23.504790472464098</c:v>
                </c:pt>
                <c:pt idx="101">
                  <c:v>-23.567690472464097</c:v>
                </c:pt>
                <c:pt idx="102">
                  <c:v>-23.629740472464096</c:v>
                </c:pt>
                <c:pt idx="103">
                  <c:v>-23.690940472464096</c:v>
                </c:pt>
                <c:pt idx="104">
                  <c:v>-23.751290472464095</c:v>
                </c:pt>
                <c:pt idx="105">
                  <c:v>-23.810790472464095</c:v>
                </c:pt>
                <c:pt idx="106">
                  <c:v>-23.818290472464096</c:v>
                </c:pt>
                <c:pt idx="107">
                  <c:v>-23.825790472464096</c:v>
                </c:pt>
                <c:pt idx="108">
                  <c:v>-23.833290472464096</c:v>
                </c:pt>
                <c:pt idx="109">
                  <c:v>-23.838790472464098</c:v>
                </c:pt>
                <c:pt idx="110">
                  <c:v>-23.841290472464099</c:v>
                </c:pt>
                <c:pt idx="111">
                  <c:v>-23.709290472464097</c:v>
                </c:pt>
                <c:pt idx="112">
                  <c:v>-23.469290472464099</c:v>
                </c:pt>
                <c:pt idx="113">
                  <c:v>-23.282290472464098</c:v>
                </c:pt>
                <c:pt idx="114">
                  <c:v>-23.161290472464099</c:v>
                </c:pt>
                <c:pt idx="115">
                  <c:v>-23.018290472464098</c:v>
                </c:pt>
                <c:pt idx="116">
                  <c:v>-22.8422904724641</c:v>
                </c:pt>
                <c:pt idx="117">
                  <c:v>-22.721290472464101</c:v>
                </c:pt>
                <c:pt idx="118">
                  <c:v>-22.600290472464103</c:v>
                </c:pt>
                <c:pt idx="119">
                  <c:v>-22.424290472464104</c:v>
                </c:pt>
                <c:pt idx="120">
                  <c:v>-22.308790472464104</c:v>
                </c:pt>
                <c:pt idx="121">
                  <c:v>-22.287813218983704</c:v>
                </c:pt>
                <c:pt idx="122">
                  <c:v>-22.362614308423705</c:v>
                </c:pt>
                <c:pt idx="123">
                  <c:v>-22.450456898920905</c:v>
                </c:pt>
                <c:pt idx="124">
                  <c:v>-22.561079654436906</c:v>
                </c:pt>
                <c:pt idx="125">
                  <c:v>-22.638665213916905</c:v>
                </c:pt>
                <c:pt idx="126">
                  <c:v>-22.710073019913708</c:v>
                </c:pt>
                <c:pt idx="127">
                  <c:v>-22.739194580833708</c:v>
                </c:pt>
                <c:pt idx="129">
                  <c:v>-22.768316141753708</c:v>
                </c:pt>
                <c:pt idx="130">
                  <c:v>-22.847516141753708</c:v>
                </c:pt>
                <c:pt idx="131">
                  <c:v>-22.926716141753708</c:v>
                </c:pt>
                <c:pt idx="132">
                  <c:v>-22.886776177416909</c:v>
                </c:pt>
                <c:pt idx="133">
                  <c:v>-22.676402222416908</c:v>
                </c:pt>
                <c:pt idx="134">
                  <c:v>-22.388616713606108</c:v>
                </c:pt>
                <c:pt idx="135">
                  <c:v>-22.011003555026107</c:v>
                </c:pt>
                <c:pt idx="136">
                  <c:v>-21.544486005206107</c:v>
                </c:pt>
                <c:pt idx="137">
                  <c:v>-21.055055156222103</c:v>
                </c:pt>
                <c:pt idx="138">
                  <c:v>-20.566484565422108</c:v>
                </c:pt>
                <c:pt idx="139">
                  <c:v>-20.285077949646109</c:v>
                </c:pt>
                <c:pt idx="140">
                  <c:v>-19.990626612026109</c:v>
                </c:pt>
                <c:pt idx="141">
                  <c:v>-19.682774196386106</c:v>
                </c:pt>
                <c:pt idx="142">
                  <c:v>-19.21497161456211</c:v>
                </c:pt>
                <c:pt idx="143">
                  <c:v>-18.726620573282105</c:v>
                </c:pt>
                <c:pt idx="144">
                  <c:v>-18.230620573282106</c:v>
                </c:pt>
                <c:pt idx="145">
                  <c:v>-17.686620573282106</c:v>
                </c:pt>
                <c:pt idx="146">
                  <c:v>-17.362025459362108</c:v>
                </c:pt>
                <c:pt idx="147">
                  <c:v>-17.025249746242107</c:v>
                </c:pt>
                <c:pt idx="148">
                  <c:v>-16.676023330242106</c:v>
                </c:pt>
                <c:pt idx="149">
                  <c:v>-16.676023330242106</c:v>
                </c:pt>
                <c:pt idx="150">
                  <c:v>-16.676023330242106</c:v>
                </c:pt>
                <c:pt idx="151">
                  <c:v>-16.676023330242106</c:v>
                </c:pt>
                <c:pt idx="152">
                  <c:v>-16.595666364098108</c:v>
                </c:pt>
                <c:pt idx="153">
                  <c:v>-16.595666364098108</c:v>
                </c:pt>
                <c:pt idx="154">
                  <c:v>-16.165910767618108</c:v>
                </c:pt>
                <c:pt idx="155">
                  <c:v>-15.677320007730108</c:v>
                </c:pt>
                <c:pt idx="156">
                  <c:v>-15.172548520818109</c:v>
                </c:pt>
                <c:pt idx="157">
                  <c:v>-14.65127218246611</c:v>
                </c:pt>
                <c:pt idx="158">
                  <c:v>-14.11316386710611</c:v>
                </c:pt>
                <c:pt idx="159">
                  <c:v>-13.55789344801811</c:v>
                </c:pt>
                <c:pt idx="160">
                  <c:v>-13.453754238802111</c:v>
                </c:pt>
                <c:pt idx="161">
                  <c:v>-12.863157227490113</c:v>
                </c:pt>
                <c:pt idx="162">
                  <c:v>-12.254389725378108</c:v>
                </c:pt>
                <c:pt idx="163">
                  <c:v>-11.627109601138105</c:v>
                </c:pt>
                <c:pt idx="164">
                  <c:v>-10.980971722290107</c:v>
                </c:pt>
              </c:numCache>
            </c:numRef>
          </c:val>
          <c:smooth val="0"/>
          <c:extLst>
            <c:ext xmlns:c16="http://schemas.microsoft.com/office/drawing/2014/chart" uri="{C3380CC4-5D6E-409C-BE32-E72D297353CC}">
              <c16:uniqueId val="{00000000-7D34-4D14-933E-7DAE70EC38BB}"/>
            </c:ext>
          </c:extLst>
        </c:ser>
        <c:ser>
          <c:idx val="1"/>
          <c:order val="1"/>
          <c:spPr>
            <a:ln w="28575" cap="rnd">
              <a:solidFill>
                <a:schemeClr val="accent6">
                  <a:lumMod val="75000"/>
                </a:schemeClr>
              </a:solidFill>
              <a:round/>
            </a:ln>
            <a:effectLst/>
          </c:spPr>
          <c:marker>
            <c:symbol val="none"/>
          </c:marker>
          <c:val>
            <c:numRef>
              <c:f>Charts!$BC$59:$BC$230</c:f>
              <c:numCache>
                <c:formatCode>0.00</c:formatCode>
                <c:ptCount val="172"/>
                <c:pt idx="1">
                  <c:v>-13.895244444444447</c:v>
                </c:pt>
                <c:pt idx="15">
                  <c:v>-19.422566666666665</c:v>
                </c:pt>
                <c:pt idx="29">
                  <c:v>-22.870133333333335</c:v>
                </c:pt>
                <c:pt idx="43">
                  <c:v>-24.059822222222223</c:v>
                </c:pt>
                <c:pt idx="57">
                  <c:v>-24.091111111111104</c:v>
                </c:pt>
                <c:pt idx="71">
                  <c:v>-23.058955555555553</c:v>
                </c:pt>
                <c:pt idx="85">
                  <c:v>-23.002433333333336</c:v>
                </c:pt>
                <c:pt idx="99">
                  <c:v>-23.457222222222221</c:v>
                </c:pt>
                <c:pt idx="113">
                  <c:v>-22.598244444444443</c:v>
                </c:pt>
                <c:pt idx="127">
                  <c:v>-22.759166666666669</c:v>
                </c:pt>
                <c:pt idx="142">
                  <c:v>-17.623600000000003</c:v>
                </c:pt>
                <c:pt idx="155">
                  <c:v>-14.893933333333333</c:v>
                </c:pt>
              </c:numCache>
            </c:numRef>
          </c:val>
          <c:smooth val="0"/>
          <c:extLst>
            <c:ext xmlns:c16="http://schemas.microsoft.com/office/drawing/2014/chart" uri="{C3380CC4-5D6E-409C-BE32-E72D297353CC}">
              <c16:uniqueId val="{00000001-7D34-4D14-933E-7DAE70EC38BB}"/>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spPr>
            <a:ln w="28575" cap="rnd">
              <a:solidFill>
                <a:srgbClr val="00FF00"/>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Charts!$BF$59:$BF$230</c:f>
              <c:numCache>
                <c:formatCode>0.00</c:formatCode>
                <c:ptCount val="172"/>
                <c:pt idx="0">
                  <c:v>-12.496410914725798</c:v>
                </c:pt>
                <c:pt idx="1">
                  <c:v>-12.9000880948768</c:v>
                </c:pt>
                <c:pt idx="2">
                  <c:v>-13.261124972033798</c:v>
                </c:pt>
                <c:pt idx="3">
                  <c:v>-13.632123952038299</c:v>
                </c:pt>
                <c:pt idx="4">
                  <c:v>-13.993156473473798</c:v>
                </c:pt>
                <c:pt idx="5">
                  <c:v>-14.307383056243298</c:v>
                </c:pt>
                <c:pt idx="6">
                  <c:v>-14.5949485081233</c:v>
                </c:pt>
                <c:pt idx="7">
                  <c:v>-14.891912118708799</c:v>
                </c:pt>
                <c:pt idx="8">
                  <c:v>-15.197384739417796</c:v>
                </c:pt>
                <c:pt idx="9">
                  <c:v>-15.526976036407799</c:v>
                </c:pt>
                <c:pt idx="10">
                  <c:v>-15.840478084986398</c:v>
                </c:pt>
                <c:pt idx="11">
                  <c:v>-16.104266706523898</c:v>
                </c:pt>
                <c:pt idx="12">
                  <c:v>-16.344993975747897</c:v>
                </c:pt>
                <c:pt idx="13">
                  <c:v>-16.578280310875897</c:v>
                </c:pt>
                <c:pt idx="14">
                  <c:v>-16.804228571587895</c:v>
                </c:pt>
                <c:pt idx="15">
                  <c:v>-17.0366105658374</c:v>
                </c:pt>
                <c:pt idx="16">
                  <c:v>-17.261412581539901</c:v>
                </c:pt>
                <c:pt idx="17">
                  <c:v>-17.491526142526901</c:v>
                </c:pt>
                <c:pt idx="18">
                  <c:v>-17.763243940317899</c:v>
                </c:pt>
                <c:pt idx="19">
                  <c:v>-18.240195079897902</c:v>
                </c:pt>
                <c:pt idx="20">
                  <c:v>-18.700313436637899</c:v>
                </c:pt>
                <c:pt idx="21">
                  <c:v>-19.143845995737898</c:v>
                </c:pt>
                <c:pt idx="22">
                  <c:v>-19.482464907097899</c:v>
                </c:pt>
                <c:pt idx="23">
                  <c:v>-19.842321502312899</c:v>
                </c:pt>
                <c:pt idx="24">
                  <c:v>-20.301798986797898</c:v>
                </c:pt>
                <c:pt idx="25">
                  <c:v>-20.736539376472898</c:v>
                </c:pt>
                <c:pt idx="26">
                  <c:v>-21.044677360796648</c:v>
                </c:pt>
                <c:pt idx="27">
                  <c:v>-21.238574510314148</c:v>
                </c:pt>
                <c:pt idx="28">
                  <c:v>-21.421353208196646</c:v>
                </c:pt>
                <c:pt idx="29">
                  <c:v>-21.5899749394918</c:v>
                </c:pt>
                <c:pt idx="30">
                  <c:v>-21.748483130807049</c:v>
                </c:pt>
                <c:pt idx="31">
                  <c:v>-21.900295035564547</c:v>
                </c:pt>
                <c:pt idx="32">
                  <c:v>-22.042557607007048</c:v>
                </c:pt>
                <c:pt idx="33">
                  <c:v>-22.175645682564546</c:v>
                </c:pt>
                <c:pt idx="34">
                  <c:v>-22.2874989787828</c:v>
                </c:pt>
                <c:pt idx="35">
                  <c:v>-22.391751098556551</c:v>
                </c:pt>
                <c:pt idx="36">
                  <c:v>-22.52175109855655</c:v>
                </c:pt>
                <c:pt idx="37">
                  <c:v>-22.721751098556549</c:v>
                </c:pt>
                <c:pt idx="38">
                  <c:v>-22.921751098556548</c:v>
                </c:pt>
                <c:pt idx="39">
                  <c:v>-23.121751098556548</c:v>
                </c:pt>
                <c:pt idx="40">
                  <c:v>-23.321751098556547</c:v>
                </c:pt>
                <c:pt idx="41">
                  <c:v>-23.451751098556546</c:v>
                </c:pt>
                <c:pt idx="42">
                  <c:v>-23.571751098556547</c:v>
                </c:pt>
                <c:pt idx="43">
                  <c:v>-23.621751098556548</c:v>
                </c:pt>
                <c:pt idx="44">
                  <c:v>-23.669251098556547</c:v>
                </c:pt>
                <c:pt idx="45">
                  <c:v>-23.634251098556547</c:v>
                </c:pt>
                <c:pt idx="46">
                  <c:v>-23.541951098556545</c:v>
                </c:pt>
                <c:pt idx="47">
                  <c:v>-23.448351098556547</c:v>
                </c:pt>
                <c:pt idx="48">
                  <c:v>-23.353451098556548</c:v>
                </c:pt>
                <c:pt idx="49">
                  <c:v>-23.257251098556548</c:v>
                </c:pt>
                <c:pt idx="50">
                  <c:v>-23.174751098556548</c:v>
                </c:pt>
                <c:pt idx="51">
                  <c:v>-23.136751098556548</c:v>
                </c:pt>
                <c:pt idx="52">
                  <c:v>-23.175251098556547</c:v>
                </c:pt>
                <c:pt idx="53">
                  <c:v>-23.297251098556547</c:v>
                </c:pt>
                <c:pt idx="54">
                  <c:v>-23.418251098556546</c:v>
                </c:pt>
                <c:pt idx="55">
                  <c:v>-23.378251098556547</c:v>
                </c:pt>
                <c:pt idx="56">
                  <c:v>-23.272951098556547</c:v>
                </c:pt>
                <c:pt idx="57">
                  <c:v>-23.166351098556547</c:v>
                </c:pt>
                <c:pt idx="58">
                  <c:v>-23.058451098556546</c:v>
                </c:pt>
                <c:pt idx="59">
                  <c:v>-22.949251098556545</c:v>
                </c:pt>
                <c:pt idx="60">
                  <c:v>-22.855751098556546</c:v>
                </c:pt>
                <c:pt idx="61">
                  <c:v>-22.761151098556546</c:v>
                </c:pt>
                <c:pt idx="62">
                  <c:v>-22.804651098556548</c:v>
                </c:pt>
                <c:pt idx="63">
                  <c:v>-22.916651098556546</c:v>
                </c:pt>
                <c:pt idx="64">
                  <c:v>-22.961151098556545</c:v>
                </c:pt>
                <c:pt idx="65">
                  <c:v>-23.006151098556547</c:v>
                </c:pt>
                <c:pt idx="66">
                  <c:v>-22.897151098556549</c:v>
                </c:pt>
                <c:pt idx="67">
                  <c:v>-23.069951098556547</c:v>
                </c:pt>
                <c:pt idx="68">
                  <c:v>-23.251851098556546</c:v>
                </c:pt>
                <c:pt idx="69">
                  <c:v>-23.432051098556546</c:v>
                </c:pt>
                <c:pt idx="70">
                  <c:v>-23.589551098556544</c:v>
                </c:pt>
                <c:pt idx="71">
                  <c:v>-23.667551098556544</c:v>
                </c:pt>
                <c:pt idx="72">
                  <c:v>-23.744801098556543</c:v>
                </c:pt>
                <c:pt idx="73">
                  <c:v>-23.811101098556541</c:v>
                </c:pt>
                <c:pt idx="74">
                  <c:v>-23.710101098556542</c:v>
                </c:pt>
                <c:pt idx="75">
                  <c:v>-23.660101098556542</c:v>
                </c:pt>
                <c:pt idx="76">
                  <c:v>-23.579301098556542</c:v>
                </c:pt>
                <c:pt idx="77">
                  <c:v>-23.528301098556543</c:v>
                </c:pt>
                <c:pt idx="78">
                  <c:v>-23.476801098556543</c:v>
                </c:pt>
                <c:pt idx="79">
                  <c:v>-23.457601098556541</c:v>
                </c:pt>
                <c:pt idx="80">
                  <c:v>-23.438601098556543</c:v>
                </c:pt>
                <c:pt idx="81">
                  <c:v>-23.419801098556544</c:v>
                </c:pt>
                <c:pt idx="82">
                  <c:v>-23.401201098556545</c:v>
                </c:pt>
                <c:pt idx="83">
                  <c:v>-23.382801098556545</c:v>
                </c:pt>
                <c:pt idx="84">
                  <c:v>-23.328301098556544</c:v>
                </c:pt>
                <c:pt idx="85">
                  <c:v>-23.273301098556544</c:v>
                </c:pt>
                <c:pt idx="86">
                  <c:v>-23.217801098556546</c:v>
                </c:pt>
                <c:pt idx="87">
                  <c:v>-23.094601098556545</c:v>
                </c:pt>
                <c:pt idx="88">
                  <c:v>-23.077201098556547</c:v>
                </c:pt>
                <c:pt idx="89">
                  <c:v>-23.171801098556546</c:v>
                </c:pt>
                <c:pt idx="90">
                  <c:v>-23.086801098556545</c:v>
                </c:pt>
                <c:pt idx="91">
                  <c:v>-23.028801098556546</c:v>
                </c:pt>
                <c:pt idx="92">
                  <c:v>-22.935201098556547</c:v>
                </c:pt>
                <c:pt idx="93">
                  <c:v>-22.805401098556548</c:v>
                </c:pt>
                <c:pt idx="94">
                  <c:v>-22.674501098556547</c:v>
                </c:pt>
                <c:pt idx="95">
                  <c:v>-22.578501098556547</c:v>
                </c:pt>
                <c:pt idx="96">
                  <c:v>-22.518001098556546</c:v>
                </c:pt>
                <c:pt idx="97">
                  <c:v>-22.502401098556547</c:v>
                </c:pt>
                <c:pt idx="98">
                  <c:v>-22.440901098556548</c:v>
                </c:pt>
                <c:pt idx="99">
                  <c:v>-22.378901098556547</c:v>
                </c:pt>
                <c:pt idx="100">
                  <c:v>-22.363901098556546</c:v>
                </c:pt>
                <c:pt idx="101">
                  <c:v>-22.349101098556545</c:v>
                </c:pt>
                <c:pt idx="102">
                  <c:v>-22.334501098556544</c:v>
                </c:pt>
                <c:pt idx="103">
                  <c:v>-22.320101098556545</c:v>
                </c:pt>
                <c:pt idx="104">
                  <c:v>-22.216901098556544</c:v>
                </c:pt>
                <c:pt idx="105">
                  <c:v>-22.047901098556544</c:v>
                </c:pt>
                <c:pt idx="106">
                  <c:v>-21.837901098556543</c:v>
                </c:pt>
                <c:pt idx="107">
                  <c:v>-21.627901098556542</c:v>
                </c:pt>
                <c:pt idx="108">
                  <c:v>-21.417901098556541</c:v>
                </c:pt>
                <c:pt idx="109">
                  <c:v>-21.217901098556542</c:v>
                </c:pt>
                <c:pt idx="110">
                  <c:v>-21.017901098556543</c:v>
                </c:pt>
                <c:pt idx="111">
                  <c:v>-20.817901098556543</c:v>
                </c:pt>
                <c:pt idx="112">
                  <c:v>-20.617901098556544</c:v>
                </c:pt>
                <c:pt idx="113">
                  <c:v>-20.417901098556545</c:v>
                </c:pt>
                <c:pt idx="114">
                  <c:v>-20.217901098556545</c:v>
                </c:pt>
                <c:pt idx="115">
                  <c:v>-20.057901098556545</c:v>
                </c:pt>
                <c:pt idx="116">
                  <c:v>-19.947901098556546</c:v>
                </c:pt>
                <c:pt idx="117">
                  <c:v>-19.847901098556544</c:v>
                </c:pt>
                <c:pt idx="118">
                  <c:v>-19.737901098556545</c:v>
                </c:pt>
                <c:pt idx="119">
                  <c:v>-19.607901098556546</c:v>
                </c:pt>
                <c:pt idx="120">
                  <c:v>-19.437901098556544</c:v>
                </c:pt>
                <c:pt idx="121">
                  <c:v>-19.328020246992544</c:v>
                </c:pt>
                <c:pt idx="122">
                  <c:v>-19.210475677872545</c:v>
                </c:pt>
                <c:pt idx="123">
                  <c:v>-19.084986262876544</c:v>
                </c:pt>
                <c:pt idx="124">
                  <c:v>-18.951266448516542</c:v>
                </c:pt>
                <c:pt idx="125">
                  <c:v>-18.809026256136544</c:v>
                </c:pt>
                <c:pt idx="126">
                  <c:v>-18.589309929992542</c:v>
                </c:pt>
                <c:pt idx="127">
                  <c:v>-18.429141344932546</c:v>
                </c:pt>
                <c:pt idx="129">
                  <c:v>-18.259141344932544</c:v>
                </c:pt>
                <c:pt idx="130">
                  <c:v>-18.079141344932545</c:v>
                </c:pt>
                <c:pt idx="131">
                  <c:v>-17.881141344932544</c:v>
                </c:pt>
                <c:pt idx="132">
                  <c:v>-17.881141344932544</c:v>
                </c:pt>
                <c:pt idx="133">
                  <c:v>-17.842891534932544</c:v>
                </c:pt>
                <c:pt idx="134">
                  <c:v>-17.621518066616545</c:v>
                </c:pt>
                <c:pt idx="135">
                  <c:v>-17.346505682216545</c:v>
                </c:pt>
                <c:pt idx="136">
                  <c:v>-17.057709103756544</c:v>
                </c:pt>
                <c:pt idx="137">
                  <c:v>-16.661503178388543</c:v>
                </c:pt>
                <c:pt idx="138">
                  <c:v>-16.270646705748547</c:v>
                </c:pt>
                <c:pt idx="139">
                  <c:v>-15.758998313428549</c:v>
                </c:pt>
                <c:pt idx="140">
                  <c:v>-15.223632245028547</c:v>
                </c:pt>
                <c:pt idx="141">
                  <c:v>-14.663900580228542</c:v>
                </c:pt>
                <c:pt idx="142">
                  <c:v>-14.079147352948546</c:v>
                </c:pt>
                <c:pt idx="143">
                  <c:v>-13.468708551348541</c:v>
                </c:pt>
                <c:pt idx="144">
                  <c:v>-12.972708551348541</c:v>
                </c:pt>
                <c:pt idx="145">
                  <c:v>-12.620708551348541</c:v>
                </c:pt>
                <c:pt idx="146">
                  <c:v>-12.101356369076544</c:v>
                </c:pt>
                <c:pt idx="147">
                  <c:v>-11.528837656772541</c:v>
                </c:pt>
                <c:pt idx="148">
                  <c:v>-10.83038482477254</c:v>
                </c:pt>
                <c:pt idx="149">
                  <c:v>-10.106484923012541</c:v>
                </c:pt>
                <c:pt idx="150">
                  <c:v>-9.5065664492845414</c:v>
                </c:pt>
                <c:pt idx="151">
                  <c:v>-9.2232266467299677</c:v>
                </c:pt>
                <c:pt idx="152">
                  <c:v>-8.8996703796428314</c:v>
                </c:pt>
                <c:pt idx="153">
                  <c:v>-8.6350099842880521</c:v>
                </c:pt>
                <c:pt idx="154">
                  <c:v>-8.2627053504205428</c:v>
                </c:pt>
                <c:pt idx="155">
                  <c:v>-7.8124307687841021</c:v>
                </c:pt>
                <c:pt idx="156">
                  <c:v>-7.3765899859659658</c:v>
                </c:pt>
                <c:pt idx="157">
                  <c:v>-6.9545489612466707</c:v>
                </c:pt>
                <c:pt idx="158">
                  <c:v>-6.5457093397053878</c:v>
                </c:pt>
                <c:pt idx="159">
                  <c:v>-6.1495059900629965</c:v>
                </c:pt>
                <c:pt idx="160">
                  <c:v>-5.9382503048544715</c:v>
                </c:pt>
                <c:pt idx="161">
                  <c:v>-5.7333728712027137</c:v>
                </c:pt>
                <c:pt idx="162">
                  <c:v>-5.5526799143376122</c:v>
                </c:pt>
                <c:pt idx="163">
                  <c:v>-5.3597836382973014</c:v>
                </c:pt>
                <c:pt idx="164">
                  <c:v>-5.3257351778677355</c:v>
                </c:pt>
              </c:numCache>
            </c:numRef>
          </c:val>
          <c:smooth val="0"/>
          <c:extLst>
            <c:ext xmlns:c16="http://schemas.microsoft.com/office/drawing/2014/chart" uri="{C3380CC4-5D6E-409C-BE32-E72D297353CC}">
              <c16:uniqueId val="{00000000-4D12-4843-AAE5-038DE1CA6ECB}"/>
            </c:ext>
          </c:extLst>
        </c:ser>
        <c:ser>
          <c:idx val="1"/>
          <c:order val="1"/>
          <c:spPr>
            <a:ln w="28575" cap="rnd">
              <a:solidFill>
                <a:srgbClr val="00FF00"/>
              </a:solidFill>
              <a:round/>
            </a:ln>
            <a:effectLst/>
          </c:spPr>
          <c:marker>
            <c:symbol val="none"/>
          </c:marker>
          <c:val>
            <c:numRef>
              <c:f>Charts!$BG$59:$BG$230</c:f>
              <c:numCache>
                <c:formatCode>0.00</c:formatCode>
                <c:ptCount val="172"/>
                <c:pt idx="4">
                  <c:v>-13.578611111111112</c:v>
                </c:pt>
                <c:pt idx="18">
                  <c:v>-18.257788888888893</c:v>
                </c:pt>
                <c:pt idx="31">
                  <c:v>-21.299455555555557</c:v>
                </c:pt>
                <c:pt idx="45">
                  <c:v>-22.499100000000002</c:v>
                </c:pt>
                <c:pt idx="59">
                  <c:v>-22.67207777777778</c:v>
                </c:pt>
                <c:pt idx="73">
                  <c:v>-23.600777777777786</c:v>
                </c:pt>
                <c:pt idx="87">
                  <c:v>-22.115533333333332</c:v>
                </c:pt>
                <c:pt idx="101">
                  <c:v>-22.166666666666668</c:v>
                </c:pt>
                <c:pt idx="115">
                  <c:v>-18.501088888888891</c:v>
                </c:pt>
                <c:pt idx="132">
                  <c:v>-18.819300000000002</c:v>
                </c:pt>
                <c:pt idx="146">
                  <c:v>-11.552777777777772</c:v>
                </c:pt>
              </c:numCache>
            </c:numRef>
          </c:val>
          <c:smooth val="0"/>
          <c:extLst>
            <c:ext xmlns:c16="http://schemas.microsoft.com/office/drawing/2014/chart" uri="{C3380CC4-5D6E-409C-BE32-E72D297353CC}">
              <c16:uniqueId val="{00000001-4D12-4843-AAE5-038DE1CA6ECB}"/>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min val="-3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spPr>
            <a:ln w="28575" cap="rnd">
              <a:solidFill>
                <a:srgbClr val="00FF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Charts!$BJ$59:$BJ$230</c:f>
              <c:numCache>
                <c:formatCode>0.00</c:formatCode>
                <c:ptCount val="172"/>
                <c:pt idx="0">
                  <c:v>-14.089602953522499</c:v>
                </c:pt>
                <c:pt idx="1">
                  <c:v>-14.5015184434725</c:v>
                </c:pt>
                <c:pt idx="2">
                  <c:v>-14.8946474874879</c:v>
                </c:pt>
                <c:pt idx="3">
                  <c:v>-15.277362224755702</c:v>
                </c:pt>
                <c:pt idx="4">
                  <c:v>-15.657396457845701</c:v>
                </c:pt>
                <c:pt idx="5">
                  <c:v>-16.019681223862303</c:v>
                </c:pt>
                <c:pt idx="6">
                  <c:v>-16.325219516484804</c:v>
                </c:pt>
                <c:pt idx="7">
                  <c:v>-16.604714679388803</c:v>
                </c:pt>
                <c:pt idx="8">
                  <c:v>-16.9101873000978</c:v>
                </c:pt>
                <c:pt idx="9">
                  <c:v>-17.233186771148002</c:v>
                </c:pt>
                <c:pt idx="10">
                  <c:v>-17.553086820718001</c:v>
                </c:pt>
                <c:pt idx="11">
                  <c:v>-17.863426375468002</c:v>
                </c:pt>
                <c:pt idx="12">
                  <c:v>-18.164335461998</c:v>
                </c:pt>
                <c:pt idx="13">
                  <c:v>-18.455943380908</c:v>
                </c:pt>
                <c:pt idx="14">
                  <c:v>-18.732730000280199</c:v>
                </c:pt>
                <c:pt idx="15">
                  <c:v>-18.965111994529703</c:v>
                </c:pt>
                <c:pt idx="16">
                  <c:v>-19.216361306197204</c:v>
                </c:pt>
                <c:pt idx="17">
                  <c:v>-19.472043040627202</c:v>
                </c:pt>
                <c:pt idx="18">
                  <c:v>-19.719059220437202</c:v>
                </c:pt>
                <c:pt idx="19">
                  <c:v>-19.957534790227204</c:v>
                </c:pt>
                <c:pt idx="20">
                  <c:v>-20.176091009678704</c:v>
                </c:pt>
                <c:pt idx="21">
                  <c:v>-20.353504033318703</c:v>
                </c:pt>
                <c:pt idx="22">
                  <c:v>-20.514348016214704</c:v>
                </c:pt>
                <c:pt idx="23">
                  <c:v>-20.694276313822204</c:v>
                </c:pt>
                <c:pt idx="24">
                  <c:v>-20.919420281219853</c:v>
                </c:pt>
                <c:pt idx="25">
                  <c:v>-21.125921966315477</c:v>
                </c:pt>
                <c:pt idx="26">
                  <c:v>-21.331347289197979</c:v>
                </c:pt>
                <c:pt idx="27">
                  <c:v>-21.525244438715479</c:v>
                </c:pt>
                <c:pt idx="28">
                  <c:v>-21.744578876174476</c:v>
                </c:pt>
                <c:pt idx="29">
                  <c:v>-21.95105446551548</c:v>
                </c:pt>
                <c:pt idx="30">
                  <c:v>-22.112797517877979</c:v>
                </c:pt>
                <c:pt idx="31">
                  <c:v>-22.264609422635477</c:v>
                </c:pt>
                <c:pt idx="32">
                  <c:v>-22.435324508366477</c:v>
                </c:pt>
                <c:pt idx="33">
                  <c:v>-22.608339006591226</c:v>
                </c:pt>
                <c:pt idx="34">
                  <c:v>-22.794761166954977</c:v>
                </c:pt>
                <c:pt idx="35">
                  <c:v>-22.968514699911225</c:v>
                </c:pt>
                <c:pt idx="36">
                  <c:v>-23.098514699911224</c:v>
                </c:pt>
                <c:pt idx="37">
                  <c:v>-23.228514699911223</c:v>
                </c:pt>
                <c:pt idx="38">
                  <c:v>-23.358514699911222</c:v>
                </c:pt>
                <c:pt idx="39">
                  <c:v>-23.458514699911223</c:v>
                </c:pt>
                <c:pt idx="40">
                  <c:v>-23.556514699911222</c:v>
                </c:pt>
                <c:pt idx="41">
                  <c:v>-23.599014699911223</c:v>
                </c:pt>
                <c:pt idx="42">
                  <c:v>-23.641514699911223</c:v>
                </c:pt>
                <c:pt idx="43">
                  <c:v>-23.684014699911224</c:v>
                </c:pt>
                <c:pt idx="44">
                  <c:v>-23.724014699911223</c:v>
                </c:pt>
                <c:pt idx="45">
                  <c:v>-23.633014699911222</c:v>
                </c:pt>
                <c:pt idx="46">
                  <c:v>-23.54071469991122</c:v>
                </c:pt>
                <c:pt idx="47">
                  <c:v>-23.447114699911221</c:v>
                </c:pt>
                <c:pt idx="48">
                  <c:v>-23.410614699911221</c:v>
                </c:pt>
                <c:pt idx="49">
                  <c:v>-23.373614699911222</c:v>
                </c:pt>
                <c:pt idx="50">
                  <c:v>-23.291114699911223</c:v>
                </c:pt>
                <c:pt idx="51">
                  <c:v>-23.207514699911222</c:v>
                </c:pt>
                <c:pt idx="52">
                  <c:v>-23.246014699911221</c:v>
                </c:pt>
                <c:pt idx="53">
                  <c:v>-23.380214699911221</c:v>
                </c:pt>
                <c:pt idx="54">
                  <c:v>-23.53751469991122</c:v>
                </c:pt>
                <c:pt idx="55">
                  <c:v>-23.603514699911219</c:v>
                </c:pt>
                <c:pt idx="56">
                  <c:v>-23.663014699911219</c:v>
                </c:pt>
                <c:pt idx="57">
                  <c:v>-23.72201469991122</c:v>
                </c:pt>
                <c:pt idx="58">
                  <c:v>-23.780514699911219</c:v>
                </c:pt>
                <c:pt idx="59">
                  <c:v>-23.664514699911219</c:v>
                </c:pt>
                <c:pt idx="60">
                  <c:v>-23.549514699911221</c:v>
                </c:pt>
                <c:pt idx="61">
                  <c:v>-23.43551469991122</c:v>
                </c:pt>
                <c:pt idx="62">
                  <c:v>-23.559814699911222</c:v>
                </c:pt>
                <c:pt idx="63">
                  <c:v>-23.649414699911222</c:v>
                </c:pt>
                <c:pt idx="64">
                  <c:v>-23.732664699911222</c:v>
                </c:pt>
                <c:pt idx="65">
                  <c:v>-23.793164699911223</c:v>
                </c:pt>
                <c:pt idx="66">
                  <c:v>-23.853114699911224</c:v>
                </c:pt>
                <c:pt idx="67">
                  <c:v>-23.923314699911224</c:v>
                </c:pt>
                <c:pt idx="68">
                  <c:v>-24.014264699911223</c:v>
                </c:pt>
                <c:pt idx="69">
                  <c:v>-24.104364699911223</c:v>
                </c:pt>
                <c:pt idx="70">
                  <c:v>-24.193614699911222</c:v>
                </c:pt>
                <c:pt idx="71">
                  <c:v>-24.282014699911223</c:v>
                </c:pt>
                <c:pt idx="72">
                  <c:v>-24.369564699911223</c:v>
                </c:pt>
                <c:pt idx="73">
                  <c:v>-24.446064699911222</c:v>
                </c:pt>
                <c:pt idx="74">
                  <c:v>-24.345064699911223</c:v>
                </c:pt>
                <c:pt idx="75">
                  <c:v>-24.295064699911222</c:v>
                </c:pt>
                <c:pt idx="76">
                  <c:v>-24.244564699911223</c:v>
                </c:pt>
                <c:pt idx="77">
                  <c:v>-24.193564699911224</c:v>
                </c:pt>
                <c:pt idx="78">
                  <c:v>-24.142064699911224</c:v>
                </c:pt>
                <c:pt idx="79">
                  <c:v>-24.090064699911224</c:v>
                </c:pt>
                <c:pt idx="80">
                  <c:v>-24.037564699911226</c:v>
                </c:pt>
                <c:pt idx="81">
                  <c:v>-23.984564699911225</c:v>
                </c:pt>
                <c:pt idx="82">
                  <c:v>-23.931064699911225</c:v>
                </c:pt>
                <c:pt idx="83">
                  <c:v>-23.981664699911224</c:v>
                </c:pt>
                <c:pt idx="84">
                  <c:v>-24.031714699911223</c:v>
                </c:pt>
                <c:pt idx="85">
                  <c:v>-24.013714699911223</c:v>
                </c:pt>
                <c:pt idx="86">
                  <c:v>-23.924914699911223</c:v>
                </c:pt>
                <c:pt idx="87">
                  <c:v>-23.868914699911222</c:v>
                </c:pt>
                <c:pt idx="88">
                  <c:v>-23.812414699911223</c:v>
                </c:pt>
                <c:pt idx="89">
                  <c:v>-23.721214699911222</c:v>
                </c:pt>
                <c:pt idx="90">
                  <c:v>-23.571714699911222</c:v>
                </c:pt>
                <c:pt idx="91">
                  <c:v>-23.444114699911221</c:v>
                </c:pt>
                <c:pt idx="92">
                  <c:v>-23.385614699911223</c:v>
                </c:pt>
                <c:pt idx="93">
                  <c:v>-23.326614699911222</c:v>
                </c:pt>
                <c:pt idx="94">
                  <c:v>-23.267114699911222</c:v>
                </c:pt>
                <c:pt idx="95">
                  <c:v>-23.13511469991122</c:v>
                </c:pt>
                <c:pt idx="96">
                  <c:v>-22.977814699911221</c:v>
                </c:pt>
                <c:pt idx="97">
                  <c:v>-22.843614699911221</c:v>
                </c:pt>
                <c:pt idx="98">
                  <c:v>-22.782114699911222</c:v>
                </c:pt>
                <c:pt idx="99">
                  <c:v>-22.720114699911221</c:v>
                </c:pt>
                <c:pt idx="100">
                  <c:v>-22.705114699911221</c:v>
                </c:pt>
                <c:pt idx="101">
                  <c:v>-22.80131469991122</c:v>
                </c:pt>
                <c:pt idx="102">
                  <c:v>-22.918114699911222</c:v>
                </c:pt>
                <c:pt idx="103">
                  <c:v>-23.01171469991122</c:v>
                </c:pt>
                <c:pt idx="104">
                  <c:v>-22.947214699911221</c:v>
                </c:pt>
                <c:pt idx="105">
                  <c:v>-22.88221469991122</c:v>
                </c:pt>
                <c:pt idx="106">
                  <c:v>-22.761214699911221</c:v>
                </c:pt>
                <c:pt idx="107">
                  <c:v>-22.651214699911222</c:v>
                </c:pt>
                <c:pt idx="108">
                  <c:v>-22.541214699911222</c:v>
                </c:pt>
                <c:pt idx="109">
                  <c:v>-22.420214699911224</c:v>
                </c:pt>
                <c:pt idx="110">
                  <c:v>-22.304714699911223</c:v>
                </c:pt>
                <c:pt idx="111">
                  <c:v>-22.126214699911223</c:v>
                </c:pt>
                <c:pt idx="112">
                  <c:v>-21.916214699911222</c:v>
                </c:pt>
                <c:pt idx="113">
                  <c:v>-21.737714699911223</c:v>
                </c:pt>
                <c:pt idx="114">
                  <c:v>-21.527714699911222</c:v>
                </c:pt>
                <c:pt idx="115">
                  <c:v>-21.317714699911221</c:v>
                </c:pt>
                <c:pt idx="116">
                  <c:v>-21.117714699911222</c:v>
                </c:pt>
                <c:pt idx="117">
                  <c:v>-20.957714699911222</c:v>
                </c:pt>
                <c:pt idx="118">
                  <c:v>-20.797714699911221</c:v>
                </c:pt>
                <c:pt idx="119">
                  <c:v>-20.637714699911221</c:v>
                </c:pt>
                <c:pt idx="120">
                  <c:v>-20.507714699911222</c:v>
                </c:pt>
                <c:pt idx="121">
                  <c:v>-20.397833848347222</c:v>
                </c:pt>
                <c:pt idx="122">
                  <c:v>-20.280289279227222</c:v>
                </c:pt>
                <c:pt idx="123">
                  <c:v>-20.154799864231222</c:v>
                </c:pt>
                <c:pt idx="124">
                  <c:v>-20.033236396631221</c:v>
                </c:pt>
                <c:pt idx="125">
                  <c:v>-19.903927130831224</c:v>
                </c:pt>
                <c:pt idx="126">
                  <c:v>-19.72540761583922</c:v>
                </c:pt>
                <c:pt idx="127">
                  <c:v>-19.492435128479226</c:v>
                </c:pt>
                <c:pt idx="128">
                  <c:v>-19.220435128479227</c:v>
                </c:pt>
                <c:pt idx="129">
                  <c:v>-18.948435128479229</c:v>
                </c:pt>
                <c:pt idx="130">
                  <c:v>-18.660435128479229</c:v>
                </c:pt>
                <c:pt idx="131">
                  <c:v>-18.300435128479229</c:v>
                </c:pt>
                <c:pt idx="132">
                  <c:v>-17.991808131331229</c:v>
                </c:pt>
                <c:pt idx="133">
                  <c:v>-17.60931003133123</c:v>
                </c:pt>
                <c:pt idx="134">
                  <c:v>-17.206812816211229</c:v>
                </c:pt>
                <c:pt idx="135">
                  <c:v>-16.78371684021123</c:v>
                </c:pt>
                <c:pt idx="136">
                  <c:v>-16.494920261751229</c:v>
                </c:pt>
                <c:pt idx="137">
                  <c:v>-16.238551721807227</c:v>
                </c:pt>
                <c:pt idx="138">
                  <c:v>-15.847695249167231</c:v>
                </c:pt>
                <c:pt idx="139">
                  <c:v>-15.412794115695233</c:v>
                </c:pt>
                <c:pt idx="140">
                  <c:v>-15.118342778075231</c:v>
                </c:pt>
                <c:pt idx="141">
                  <c:v>-14.810490362435228</c:v>
                </c:pt>
                <c:pt idx="142">
                  <c:v>-14.48887608743123</c:v>
                </c:pt>
                <c:pt idx="143">
                  <c:v>-14.153134746551228</c:v>
                </c:pt>
                <c:pt idx="144">
                  <c:v>-13.843134746551227</c:v>
                </c:pt>
                <c:pt idx="145">
                  <c:v>-13.491134746551227</c:v>
                </c:pt>
                <c:pt idx="146">
                  <c:v>-13.134080121239229</c:v>
                </c:pt>
                <c:pt idx="147">
                  <c:v>-12.763626836807228</c:v>
                </c:pt>
                <c:pt idx="148">
                  <c:v>-12.414400420807228</c:v>
                </c:pt>
                <c:pt idx="149">
                  <c:v>-11.943865484663228</c:v>
                </c:pt>
                <c:pt idx="150">
                  <c:v>-11.306452106327228</c:v>
                </c:pt>
                <c:pt idx="151">
                  <c:v>-10.879403033415228</c:v>
                </c:pt>
                <c:pt idx="152">
                  <c:v>-10.437439719623228</c:v>
                </c:pt>
                <c:pt idx="153">
                  <c:v>-9.8971246497832279</c:v>
                </c:pt>
                <c:pt idx="154">
                  <c:v>-9.6411652139993151</c:v>
                </c:pt>
                <c:pt idx="155">
                  <c:v>-9.3935141940992732</c:v>
                </c:pt>
                <c:pt idx="156">
                  <c:v>-9.1538017635492981</c:v>
                </c:pt>
                <c:pt idx="157">
                  <c:v>-8.9427812511896505</c:v>
                </c:pt>
                <c:pt idx="158">
                  <c:v>-8.7179194593419442</c:v>
                </c:pt>
                <c:pt idx="159">
                  <c:v>-8.4009567796280304</c:v>
                </c:pt>
                <c:pt idx="160">
                  <c:v>-8.0744707206694013</c:v>
                </c:pt>
                <c:pt idx="161">
                  <c:v>-7.7019662958480239</c:v>
                </c:pt>
                <c:pt idx="162">
                  <c:v>-7.340580382117821</c:v>
                </c:pt>
                <c:pt idx="163">
                  <c:v>-7.0424679555100678</c:v>
                </c:pt>
                <c:pt idx="164">
                  <c:v>-6.8552014231474532</c:v>
                </c:pt>
              </c:numCache>
            </c:numRef>
          </c:val>
          <c:smooth val="0"/>
          <c:extLst>
            <c:ext xmlns:c16="http://schemas.microsoft.com/office/drawing/2014/chart" uri="{C3380CC4-5D6E-409C-BE32-E72D297353CC}">
              <c16:uniqueId val="{00000000-B4A1-43F2-964C-8E2A03534557}"/>
            </c:ext>
          </c:extLst>
        </c:ser>
        <c:ser>
          <c:idx val="1"/>
          <c:order val="1"/>
          <c:spPr>
            <a:ln w="28575" cap="rnd">
              <a:solidFill>
                <a:srgbClr val="00FFFF"/>
              </a:solidFill>
              <a:round/>
            </a:ln>
            <a:effectLst/>
          </c:spPr>
          <c:marker>
            <c:symbol val="none"/>
          </c:marker>
          <c:val>
            <c:numRef>
              <c:f>Charts!$BK$59:$BK$230</c:f>
              <c:numCache>
                <c:formatCode>0.00</c:formatCode>
                <c:ptCount val="172"/>
                <c:pt idx="3">
                  <c:v>-15.762666666666668</c:v>
                </c:pt>
                <c:pt idx="17">
                  <c:v>-20.520922222222222</c:v>
                </c:pt>
                <c:pt idx="31">
                  <c:v>-22.506366666666668</c:v>
                </c:pt>
                <c:pt idx="45">
                  <c:v>-22.772466666666666</c:v>
                </c:pt>
                <c:pt idx="59">
                  <c:v>-22.988411111111112</c:v>
                </c:pt>
                <c:pt idx="73">
                  <c:v>-24.20911111111111</c:v>
                </c:pt>
                <c:pt idx="87">
                  <c:v>-23.376899999999999</c:v>
                </c:pt>
                <c:pt idx="101">
                  <c:v>-22.844055555555556</c:v>
                </c:pt>
                <c:pt idx="115">
                  <c:v>-21.922633333333334</c:v>
                </c:pt>
                <c:pt idx="129">
                  <c:v>-18.000044444444448</c:v>
                </c:pt>
                <c:pt idx="143">
                  <c:v>-14.987911111111112</c:v>
                </c:pt>
                <c:pt idx="157">
                  <c:v>-11.161847222222224</c:v>
                </c:pt>
              </c:numCache>
            </c:numRef>
          </c:val>
          <c:smooth val="0"/>
          <c:extLst>
            <c:ext xmlns:c16="http://schemas.microsoft.com/office/drawing/2014/chart" uri="{C3380CC4-5D6E-409C-BE32-E72D297353CC}">
              <c16:uniqueId val="{00000001-B4A1-43F2-964C-8E2A03534557}"/>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rgbClr val="3399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Charts!$BN$59:$BN$230</c:f>
              <c:numCache>
                <c:formatCode>0.00</c:formatCode>
                <c:ptCount val="172"/>
                <c:pt idx="0">
                  <c:v>-13.3777750042746</c:v>
                </c:pt>
                <c:pt idx="1">
                  <c:v>-13.748498945229601</c:v>
                </c:pt>
                <c:pt idx="2">
                  <c:v>-14.1295934266731</c:v>
                </c:pt>
                <c:pt idx="3">
                  <c:v>-14.500592406677601</c:v>
                </c:pt>
                <c:pt idx="4">
                  <c:v>-14.8426232164586</c:v>
                </c:pt>
                <c:pt idx="5">
                  <c:v>-15.2049079824752</c:v>
                </c:pt>
                <c:pt idx="6">
                  <c:v>-15.564364797325203</c:v>
                </c:pt>
                <c:pt idx="7">
                  <c:v>-15.896265303273701</c:v>
                </c:pt>
                <c:pt idx="8">
                  <c:v>-16.1847672228322</c:v>
                </c:pt>
                <c:pt idx="9">
                  <c:v>-16.448440260424203</c:v>
                </c:pt>
                <c:pt idx="10">
                  <c:v>-16.7043603000802</c:v>
                </c:pt>
                <c:pt idx="11">
                  <c:v>-16.952631943880203</c:v>
                </c:pt>
                <c:pt idx="12">
                  <c:v>-17.193359213104202</c:v>
                </c:pt>
                <c:pt idx="13">
                  <c:v>-17.426645548232202</c:v>
                </c:pt>
                <c:pt idx="14">
                  <c:v>-17.6525938089442</c:v>
                </c:pt>
                <c:pt idx="15">
                  <c:v>-17.871306274120204</c:v>
                </c:pt>
                <c:pt idx="16">
                  <c:v>-18.082884641840206</c:v>
                </c:pt>
                <c:pt idx="17">
                  <c:v>-18.300214116105703</c:v>
                </c:pt>
                <c:pt idx="18">
                  <c:v>-18.522528677934702</c:v>
                </c:pt>
                <c:pt idx="19">
                  <c:v>-18.713309133766703</c:v>
                </c:pt>
                <c:pt idx="20">
                  <c:v>-18.897356476462701</c:v>
                </c:pt>
                <c:pt idx="21">
                  <c:v>-19.096946128057702</c:v>
                </c:pt>
                <c:pt idx="22">
                  <c:v>-19.249324638169703</c:v>
                </c:pt>
                <c:pt idx="23">
                  <c:v>-19.429252935777203</c:v>
                </c:pt>
                <c:pt idx="24">
                  <c:v>-19.658991678019703</c:v>
                </c:pt>
                <c:pt idx="25">
                  <c:v>-19.876361872857203</c:v>
                </c:pt>
                <c:pt idx="26">
                  <c:v>-20.071515929595577</c:v>
                </c:pt>
                <c:pt idx="27">
                  <c:v>-20.246023364161328</c:v>
                </c:pt>
                <c:pt idx="28">
                  <c:v>-20.392246322467326</c:v>
                </c:pt>
                <c:pt idx="29">
                  <c:v>-20.529896715361328</c:v>
                </c:pt>
                <c:pt idx="30">
                  <c:v>-20.659291157251328</c:v>
                </c:pt>
                <c:pt idx="31">
                  <c:v>-20.780740681057328</c:v>
                </c:pt>
                <c:pt idx="32">
                  <c:v>-20.894550738211329</c:v>
                </c:pt>
                <c:pt idx="33">
                  <c:v>-21.001021198657327</c:v>
                </c:pt>
                <c:pt idx="34">
                  <c:v>-21.100446350851328</c:v>
                </c:pt>
                <c:pt idx="35">
                  <c:v>-21.198906686193205</c:v>
                </c:pt>
                <c:pt idx="36">
                  <c:v>-21.293906686193203</c:v>
                </c:pt>
                <c:pt idx="37">
                  <c:v>-21.388906686193202</c:v>
                </c:pt>
                <c:pt idx="38">
                  <c:v>-21.478906686193202</c:v>
                </c:pt>
                <c:pt idx="39">
                  <c:v>-21.578906686193204</c:v>
                </c:pt>
                <c:pt idx="40">
                  <c:v>-21.673906686193202</c:v>
                </c:pt>
                <c:pt idx="41">
                  <c:v>-21.771906686193201</c:v>
                </c:pt>
                <c:pt idx="42">
                  <c:v>-21.881906686193201</c:v>
                </c:pt>
                <c:pt idx="43">
                  <c:v>-22.001906686193202</c:v>
                </c:pt>
                <c:pt idx="44">
                  <c:v>-22.131906686193201</c:v>
                </c:pt>
                <c:pt idx="45">
                  <c:v>-22.352906686193201</c:v>
                </c:pt>
                <c:pt idx="46">
                  <c:v>-22.572206686193201</c:v>
                </c:pt>
                <c:pt idx="47">
                  <c:v>-22.789806686193202</c:v>
                </c:pt>
                <c:pt idx="48">
                  <c:v>-22.993006686193201</c:v>
                </c:pt>
                <c:pt idx="49">
                  <c:v>-23.207206686193203</c:v>
                </c:pt>
                <c:pt idx="50">
                  <c:v>-23.419706686193202</c:v>
                </c:pt>
                <c:pt idx="51">
                  <c:v>-23.6305066861932</c:v>
                </c:pt>
                <c:pt idx="52">
                  <c:v>-23.7350566861932</c:v>
                </c:pt>
                <c:pt idx="53">
                  <c:v>-23.8387566861932</c:v>
                </c:pt>
                <c:pt idx="54">
                  <c:v>-23.9416066861932</c:v>
                </c:pt>
                <c:pt idx="55">
                  <c:v>-24.043606686193201</c:v>
                </c:pt>
                <c:pt idx="56">
                  <c:v>-24.144756686193201</c:v>
                </c:pt>
                <c:pt idx="57">
                  <c:v>-24.026756686193202</c:v>
                </c:pt>
                <c:pt idx="58">
                  <c:v>-24.085256686193201</c:v>
                </c:pt>
                <c:pt idx="59">
                  <c:v>-23.969256686193201</c:v>
                </c:pt>
                <c:pt idx="60">
                  <c:v>-23.854256686193203</c:v>
                </c:pt>
                <c:pt idx="61">
                  <c:v>-23.916956686193203</c:v>
                </c:pt>
                <c:pt idx="62">
                  <c:v>-24.001706686193202</c:v>
                </c:pt>
                <c:pt idx="63">
                  <c:v>-24.096906686193201</c:v>
                </c:pt>
                <c:pt idx="64">
                  <c:v>-24.1801566861932</c:v>
                </c:pt>
                <c:pt idx="65">
                  <c:v>-24.070156686193201</c:v>
                </c:pt>
                <c:pt idx="66">
                  <c:v>-23.961156686193199</c:v>
                </c:pt>
                <c:pt idx="67">
                  <c:v>-23.853156686193199</c:v>
                </c:pt>
                <c:pt idx="68">
                  <c:v>-23.938756686193198</c:v>
                </c:pt>
                <c:pt idx="69">
                  <c:v>-24.023556686193199</c:v>
                </c:pt>
                <c:pt idx="70">
                  <c:v>-24.107556686193199</c:v>
                </c:pt>
                <c:pt idx="71">
                  <c:v>-24.195956686193199</c:v>
                </c:pt>
                <c:pt idx="72">
                  <c:v>-24.283506686193199</c:v>
                </c:pt>
                <c:pt idx="73">
                  <c:v>-24.3702066861932</c:v>
                </c:pt>
                <c:pt idx="74">
                  <c:v>-24.4560566861932</c:v>
                </c:pt>
                <c:pt idx="75">
                  <c:v>-24.541056686193201</c:v>
                </c:pt>
                <c:pt idx="76">
                  <c:v>-24.625206686193202</c:v>
                </c:pt>
                <c:pt idx="77">
                  <c:v>-24.708506686193203</c:v>
                </c:pt>
                <c:pt idx="78">
                  <c:v>-24.790956686193205</c:v>
                </c:pt>
                <c:pt idx="79">
                  <c:v>-24.872556686193207</c:v>
                </c:pt>
                <c:pt idx="80">
                  <c:v>-24.953306686193205</c:v>
                </c:pt>
                <c:pt idx="81">
                  <c:v>-25.033206686193203</c:v>
                </c:pt>
                <c:pt idx="82">
                  <c:v>-25.112256686193202</c:v>
                </c:pt>
                <c:pt idx="83">
                  <c:v>-25.190456686193201</c:v>
                </c:pt>
                <c:pt idx="84">
                  <c:v>-25.2678066861932</c:v>
                </c:pt>
                <c:pt idx="85">
                  <c:v>-25.339806686193199</c:v>
                </c:pt>
                <c:pt idx="86">
                  <c:v>-25.388756686193201</c:v>
                </c:pt>
                <c:pt idx="87">
                  <c:v>-25.132756686193201</c:v>
                </c:pt>
                <c:pt idx="88">
                  <c:v>-24.876256686193202</c:v>
                </c:pt>
                <c:pt idx="89">
                  <c:v>-24.6192566861932</c:v>
                </c:pt>
                <c:pt idx="90">
                  <c:v>-24.3617566861932</c:v>
                </c:pt>
                <c:pt idx="91">
                  <c:v>-24.3037566861932</c:v>
                </c:pt>
                <c:pt idx="92">
                  <c:v>-24.2871566861932</c:v>
                </c:pt>
                <c:pt idx="93">
                  <c:v>-24.270756686193199</c:v>
                </c:pt>
                <c:pt idx="94">
                  <c:v>-24.254556686193197</c:v>
                </c:pt>
                <c:pt idx="95">
                  <c:v>-24.238556686193199</c:v>
                </c:pt>
                <c:pt idx="96">
                  <c:v>-24.2227566861932</c:v>
                </c:pt>
                <c:pt idx="97">
                  <c:v>-24.207156686193201</c:v>
                </c:pt>
                <c:pt idx="98">
                  <c:v>-24.130156686193203</c:v>
                </c:pt>
                <c:pt idx="99">
                  <c:v>-24.179556686193202</c:v>
                </c:pt>
                <c:pt idx="100">
                  <c:v>-24.243306686193201</c:v>
                </c:pt>
                <c:pt idx="101">
                  <c:v>-24.3062066861932</c:v>
                </c:pt>
                <c:pt idx="102">
                  <c:v>-24.368256686193199</c:v>
                </c:pt>
                <c:pt idx="103">
                  <c:v>-24.429456686193198</c:v>
                </c:pt>
                <c:pt idx="104">
                  <c:v>-24.489806686193198</c:v>
                </c:pt>
                <c:pt idx="105">
                  <c:v>-24.549306686193198</c:v>
                </c:pt>
                <c:pt idx="106">
                  <c:v>-24.555806686193197</c:v>
                </c:pt>
                <c:pt idx="107">
                  <c:v>-24.563306686193197</c:v>
                </c:pt>
                <c:pt idx="108">
                  <c:v>-24.569806686193196</c:v>
                </c:pt>
                <c:pt idx="109">
                  <c:v>-24.237806686193196</c:v>
                </c:pt>
                <c:pt idx="110">
                  <c:v>-24.117806686193195</c:v>
                </c:pt>
                <c:pt idx="111">
                  <c:v>-23.985806686193193</c:v>
                </c:pt>
                <c:pt idx="112">
                  <c:v>-23.961806686193192</c:v>
                </c:pt>
                <c:pt idx="113">
                  <c:v>-23.964306686193193</c:v>
                </c:pt>
                <c:pt idx="114">
                  <c:v>-23.844306686193192</c:v>
                </c:pt>
                <c:pt idx="115">
                  <c:v>-23.640306686193192</c:v>
                </c:pt>
                <c:pt idx="116">
                  <c:v>-23.448306686193192</c:v>
                </c:pt>
                <c:pt idx="117">
                  <c:v>-23.338306686193192</c:v>
                </c:pt>
                <c:pt idx="118">
                  <c:v>-23.217306686193194</c:v>
                </c:pt>
                <c:pt idx="119">
                  <c:v>-23.096306686193195</c:v>
                </c:pt>
                <c:pt idx="120">
                  <c:v>-22.975306686193196</c:v>
                </c:pt>
                <c:pt idx="121">
                  <c:v>-22.854437749472797</c:v>
                </c:pt>
                <c:pt idx="122">
                  <c:v>-22.725138723440796</c:v>
                </c:pt>
                <c:pt idx="123">
                  <c:v>-22.700040840441595</c:v>
                </c:pt>
                <c:pt idx="124">
                  <c:v>-22.724353533961594</c:v>
                </c:pt>
                <c:pt idx="125">
                  <c:v>-22.750215387121592</c:v>
                </c:pt>
                <c:pt idx="126">
                  <c:v>-22.810637376811194</c:v>
                </c:pt>
                <c:pt idx="127">
                  <c:v>-22.886353435203191</c:v>
                </c:pt>
                <c:pt idx="129">
                  <c:v>-22.915474996123191</c:v>
                </c:pt>
                <c:pt idx="130">
                  <c:v>-22.71747499612319</c:v>
                </c:pt>
                <c:pt idx="131">
                  <c:v>-22.49967499612319</c:v>
                </c:pt>
                <c:pt idx="132">
                  <c:v>-22.289990183354991</c:v>
                </c:pt>
                <c:pt idx="133">
                  <c:v>-22.249827882854991</c:v>
                </c:pt>
                <c:pt idx="134">
                  <c:v>-22.249827882854991</c:v>
                </c:pt>
                <c:pt idx="135">
                  <c:v>-22.249827882854991</c:v>
                </c:pt>
                <c:pt idx="136">
                  <c:v>-22.249827882854991</c:v>
                </c:pt>
                <c:pt idx="137">
                  <c:v>-22.20088479795659</c:v>
                </c:pt>
                <c:pt idx="138">
                  <c:v>-21.918735281769592</c:v>
                </c:pt>
                <c:pt idx="139">
                  <c:v>-21.650119875801593</c:v>
                </c:pt>
                <c:pt idx="140">
                  <c:v>-21.340945971300592</c:v>
                </c:pt>
                <c:pt idx="141">
                  <c:v>-20.893160639460589</c:v>
                </c:pt>
                <c:pt idx="142">
                  <c:v>-20.425358057636593</c:v>
                </c:pt>
                <c:pt idx="143">
                  <c:v>-19.937007016356588</c:v>
                </c:pt>
                <c:pt idx="144">
                  <c:v>-19.53400701635659</c:v>
                </c:pt>
                <c:pt idx="145">
                  <c:v>-19.182007016356589</c:v>
                </c:pt>
                <c:pt idx="146">
                  <c:v>-18.824952391044594</c:v>
                </c:pt>
                <c:pt idx="147">
                  <c:v>-18.488176677924592</c:v>
                </c:pt>
                <c:pt idx="148">
                  <c:v>-18.418331394724593</c:v>
                </c:pt>
                <c:pt idx="149">
                  <c:v>-18.345941404548594</c:v>
                </c:pt>
                <c:pt idx="150">
                  <c:v>-17.933497453860593</c:v>
                </c:pt>
                <c:pt idx="151">
                  <c:v>-17.506448380948594</c:v>
                </c:pt>
                <c:pt idx="152">
                  <c:v>-17.064485067156593</c:v>
                </c:pt>
                <c:pt idx="153">
                  <c:v>-16.60729539267659</c:v>
                </c:pt>
                <c:pt idx="154">
                  <c:v>-16.134564236548588</c:v>
                </c:pt>
                <c:pt idx="155">
                  <c:v>-15.645973476660588</c:v>
                </c:pt>
                <c:pt idx="156">
                  <c:v>-15.141201989748589</c:v>
                </c:pt>
                <c:pt idx="157">
                  <c:v>-14.61992565139659</c:v>
                </c:pt>
                <c:pt idx="158">
                  <c:v>-14.08181733603659</c:v>
                </c:pt>
                <c:pt idx="159">
                  <c:v>-13.52654691694859</c:v>
                </c:pt>
                <c:pt idx="160">
                  <c:v>-12.693433243220591</c:v>
                </c:pt>
                <c:pt idx="161">
                  <c:v>-12.102836231908594</c:v>
                </c:pt>
                <c:pt idx="162">
                  <c:v>-11.992151231524593</c:v>
                </c:pt>
                <c:pt idx="163">
                  <c:v>-11.992151231524593</c:v>
                </c:pt>
                <c:pt idx="164">
                  <c:v>-11.404753159844594</c:v>
                </c:pt>
              </c:numCache>
            </c:numRef>
          </c:val>
          <c:smooth val="0"/>
          <c:extLst>
            <c:ext xmlns:c16="http://schemas.microsoft.com/office/drawing/2014/chart" uri="{C3380CC4-5D6E-409C-BE32-E72D297353CC}">
              <c16:uniqueId val="{00000000-135E-43E3-97F6-0C9F868732A9}"/>
            </c:ext>
          </c:extLst>
        </c:ser>
        <c:ser>
          <c:idx val="1"/>
          <c:order val="1"/>
          <c:spPr>
            <a:ln w="28575" cap="rnd">
              <a:solidFill>
                <a:srgbClr val="3399FF"/>
              </a:solidFill>
              <a:round/>
            </a:ln>
            <a:effectLst/>
          </c:spPr>
          <c:marker>
            <c:symbol val="none"/>
          </c:marker>
          <c:val>
            <c:numRef>
              <c:f>Charts!$BO$59:$BO$230</c:f>
              <c:numCache>
                <c:formatCode>0.00</c:formatCode>
                <c:ptCount val="172"/>
                <c:pt idx="15">
                  <c:v>-17.25415555555556</c:v>
                </c:pt>
                <c:pt idx="29">
                  <c:v>-20.983666666666668</c:v>
                </c:pt>
                <c:pt idx="43">
                  <c:v>-23.488000000000003</c:v>
                </c:pt>
                <c:pt idx="57">
                  <c:v>-24.422888888888885</c:v>
                </c:pt>
                <c:pt idx="71">
                  <c:v>-24.693666666666662</c:v>
                </c:pt>
                <c:pt idx="85">
                  <c:v>-26.049244444444447</c:v>
                </c:pt>
                <c:pt idx="99">
                  <c:v>-23.580666666666662</c:v>
                </c:pt>
                <c:pt idx="113">
                  <c:v>-24.077566666666669</c:v>
                </c:pt>
                <c:pt idx="127">
                  <c:v>-22.866244444444444</c:v>
                </c:pt>
                <c:pt idx="142">
                  <c:v>-20.5044</c:v>
                </c:pt>
                <c:pt idx="156">
                  <c:v>-15.33</c:v>
                </c:pt>
              </c:numCache>
            </c:numRef>
          </c:val>
          <c:smooth val="0"/>
          <c:extLst>
            <c:ext xmlns:c16="http://schemas.microsoft.com/office/drawing/2014/chart" uri="{C3380CC4-5D6E-409C-BE32-E72D297353CC}">
              <c16:uniqueId val="{00000001-135E-43E3-97F6-0C9F868732A9}"/>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predicted</c:v>
          </c:tx>
          <c:spPr>
            <a:ln w="28575" cap="rnd">
              <a:solidFill>
                <a:srgbClr val="CC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Charts!$BR$59:$BR$230</c:f>
              <c:numCache>
                <c:formatCode>0.00</c:formatCode>
                <c:ptCount val="172"/>
                <c:pt idx="0">
                  <c:v>-14.1898773591194</c:v>
                </c:pt>
                <c:pt idx="1">
                  <c:v>-14.593554539270402</c:v>
                </c:pt>
                <c:pt idx="2">
                  <c:v>-14.994706625000401</c:v>
                </c:pt>
                <c:pt idx="3">
                  <c:v>-15.385231867110402</c:v>
                </c:pt>
                <c:pt idx="4">
                  <c:v>-15.765266100200401</c:v>
                </c:pt>
                <c:pt idx="5">
                  <c:v>-16.134944432870402</c:v>
                </c:pt>
                <c:pt idx="6">
                  <c:v>-16.494401247720404</c:v>
                </c:pt>
                <c:pt idx="7">
                  <c:v>-16.878707096713402</c:v>
                </c:pt>
                <c:pt idx="8">
                  <c:v>-17.218121119723399</c:v>
                </c:pt>
                <c:pt idx="9">
                  <c:v>-17.547712416713402</c:v>
                </c:pt>
                <c:pt idx="10">
                  <c:v>-18.027562491068402</c:v>
                </c:pt>
                <c:pt idx="11">
                  <c:v>-18.648241600568404</c:v>
                </c:pt>
                <c:pt idx="12">
                  <c:v>-19.250059773628401</c:v>
                </c:pt>
                <c:pt idx="13">
                  <c:v>-19.8332756114484</c:v>
                </c:pt>
                <c:pt idx="14">
                  <c:v>-20.256928600283398</c:v>
                </c:pt>
                <c:pt idx="15">
                  <c:v>-20.612336356194405</c:v>
                </c:pt>
                <c:pt idx="16">
                  <c:v>-20.929703907774403</c:v>
                </c:pt>
                <c:pt idx="17">
                  <c:v>-21.185385642204402</c:v>
                </c:pt>
                <c:pt idx="18">
                  <c:v>-21.432401822014402</c:v>
                </c:pt>
                <c:pt idx="19">
                  <c:v>-21.666107880408603</c:v>
                </c:pt>
                <c:pt idx="20">
                  <c:v>-21.873161140941601</c:v>
                </c:pt>
                <c:pt idx="21">
                  <c:v>-22.0616624785591</c:v>
                </c:pt>
                <c:pt idx="22">
                  <c:v>-22.205575515887102</c:v>
                </c:pt>
                <c:pt idx="23">
                  <c:v>-22.376507398614226</c:v>
                </c:pt>
                <c:pt idx="24">
                  <c:v>-22.601651366011875</c:v>
                </c:pt>
                <c:pt idx="25">
                  <c:v>-22.808153051107499</c:v>
                </c:pt>
                <c:pt idx="26">
                  <c:v>-22.993035841701751</c:v>
                </c:pt>
                <c:pt idx="27">
                  <c:v>-23.177238133743376</c:v>
                </c:pt>
                <c:pt idx="28">
                  <c:v>-23.350877896731749</c:v>
                </c:pt>
                <c:pt idx="29">
                  <c:v>-23.497131439181626</c:v>
                </c:pt>
                <c:pt idx="30">
                  <c:v>-23.626525881071625</c:v>
                </c:pt>
                <c:pt idx="31">
                  <c:v>-23.691045940593561</c:v>
                </c:pt>
                <c:pt idx="32">
                  <c:v>-23.751507533456625</c:v>
                </c:pt>
                <c:pt idx="33">
                  <c:v>-23.804742763679624</c:v>
                </c:pt>
                <c:pt idx="34">
                  <c:v>-23.857562375782688</c:v>
                </c:pt>
                <c:pt idx="35">
                  <c:v>-23.906792543453626</c:v>
                </c:pt>
                <c:pt idx="36">
                  <c:v>-23.951792543453628</c:v>
                </c:pt>
                <c:pt idx="37">
                  <c:v>-23.999292543453628</c:v>
                </c:pt>
                <c:pt idx="38">
                  <c:v>-24.044292543453629</c:v>
                </c:pt>
                <c:pt idx="39">
                  <c:v>-24.091792543453629</c:v>
                </c:pt>
                <c:pt idx="40">
                  <c:v>-24.141792543453629</c:v>
                </c:pt>
                <c:pt idx="41">
                  <c:v>-24.19179254345363</c:v>
                </c:pt>
                <c:pt idx="42">
                  <c:v>-24.241792543453631</c:v>
                </c:pt>
                <c:pt idx="43">
                  <c:v>-24.291792543453631</c:v>
                </c:pt>
                <c:pt idx="44">
                  <c:v>-24.341792543453632</c:v>
                </c:pt>
                <c:pt idx="45">
                  <c:v>-24.211792543453633</c:v>
                </c:pt>
                <c:pt idx="46">
                  <c:v>-24.082792543453632</c:v>
                </c:pt>
                <c:pt idx="47">
                  <c:v>-23.954792543453632</c:v>
                </c:pt>
                <c:pt idx="48">
                  <c:v>-23.827792543453633</c:v>
                </c:pt>
                <c:pt idx="49">
                  <c:v>-23.701792543453632</c:v>
                </c:pt>
                <c:pt idx="50">
                  <c:v>-23.764292543453632</c:v>
                </c:pt>
                <c:pt idx="51">
                  <c:v>-23.78329254345363</c:v>
                </c:pt>
                <c:pt idx="52">
                  <c:v>-23.80254254345363</c:v>
                </c:pt>
                <c:pt idx="53">
                  <c:v>-23.68054254345363</c:v>
                </c:pt>
                <c:pt idx="54">
                  <c:v>-23.559542543453631</c:v>
                </c:pt>
                <c:pt idx="55">
                  <c:v>-23.579542543453631</c:v>
                </c:pt>
                <c:pt idx="56">
                  <c:v>-23.599792543453631</c:v>
                </c:pt>
                <c:pt idx="57">
                  <c:v>-23.67649254345363</c:v>
                </c:pt>
                <c:pt idx="58">
                  <c:v>-23.775942543453631</c:v>
                </c:pt>
                <c:pt idx="59">
                  <c:v>-23.874542543453632</c:v>
                </c:pt>
                <c:pt idx="60">
                  <c:v>-23.972292543453634</c:v>
                </c:pt>
                <c:pt idx="61">
                  <c:v>-24.069192543453635</c:v>
                </c:pt>
                <c:pt idx="62">
                  <c:v>-24.165242543453637</c:v>
                </c:pt>
                <c:pt idx="63">
                  <c:v>-24.260442543453635</c:v>
                </c:pt>
                <c:pt idx="64">
                  <c:v>-24.354792543453634</c:v>
                </c:pt>
                <c:pt idx="65">
                  <c:v>-24.448292543453633</c:v>
                </c:pt>
                <c:pt idx="66">
                  <c:v>-24.540942543453632</c:v>
                </c:pt>
                <c:pt idx="67">
                  <c:v>-24.632742543453631</c:v>
                </c:pt>
                <c:pt idx="68">
                  <c:v>-24.72369254345363</c:v>
                </c:pt>
                <c:pt idx="69">
                  <c:v>-24.81379254345363</c:v>
                </c:pt>
                <c:pt idx="70">
                  <c:v>-24.90304254345363</c:v>
                </c:pt>
                <c:pt idx="71">
                  <c:v>-24.99144254345363</c:v>
                </c:pt>
                <c:pt idx="72">
                  <c:v>-25.07899254345363</c:v>
                </c:pt>
                <c:pt idx="73">
                  <c:v>-25.155492543453629</c:v>
                </c:pt>
                <c:pt idx="74">
                  <c:v>-25.00599254345363</c:v>
                </c:pt>
                <c:pt idx="75">
                  <c:v>-24.725992543453629</c:v>
                </c:pt>
                <c:pt idx="76">
                  <c:v>-24.445192543453629</c:v>
                </c:pt>
                <c:pt idx="77">
                  <c:v>-24.363592543453628</c:v>
                </c:pt>
                <c:pt idx="78">
                  <c:v>-24.281192543453628</c:v>
                </c:pt>
                <c:pt idx="79">
                  <c:v>-24.261992543453626</c:v>
                </c:pt>
                <c:pt idx="80">
                  <c:v>-24.323742543453626</c:v>
                </c:pt>
                <c:pt idx="81">
                  <c:v>-24.375442543453627</c:v>
                </c:pt>
                <c:pt idx="82">
                  <c:v>-24.356842543453627</c:v>
                </c:pt>
                <c:pt idx="83">
                  <c:v>-24.302842543453629</c:v>
                </c:pt>
                <c:pt idx="84">
                  <c:v>-24.248342543453628</c:v>
                </c:pt>
                <c:pt idx="85">
                  <c:v>-24.160342543453627</c:v>
                </c:pt>
                <c:pt idx="86">
                  <c:v>-24.038242543453627</c:v>
                </c:pt>
                <c:pt idx="87">
                  <c:v>-23.948642543453627</c:v>
                </c:pt>
                <c:pt idx="88">
                  <c:v>-23.858242543453628</c:v>
                </c:pt>
                <c:pt idx="89">
                  <c:v>-23.732842543453629</c:v>
                </c:pt>
                <c:pt idx="90">
                  <c:v>-23.64084254345363</c:v>
                </c:pt>
                <c:pt idx="91">
                  <c:v>-23.58284254345363</c:v>
                </c:pt>
                <c:pt idx="92">
                  <c:v>-23.56624254345363</c:v>
                </c:pt>
                <c:pt idx="93">
                  <c:v>-23.507242543453629</c:v>
                </c:pt>
                <c:pt idx="94">
                  <c:v>-23.447742543453629</c:v>
                </c:pt>
                <c:pt idx="95">
                  <c:v>-23.43174254345363</c:v>
                </c:pt>
                <c:pt idx="96">
                  <c:v>-23.415942543453632</c:v>
                </c:pt>
                <c:pt idx="97">
                  <c:v>-23.281742543453632</c:v>
                </c:pt>
                <c:pt idx="98">
                  <c:v>-23.146442543453631</c:v>
                </c:pt>
                <c:pt idx="99">
                  <c:v>-23.08444254345363</c:v>
                </c:pt>
                <c:pt idx="100">
                  <c:v>-23.069442543453629</c:v>
                </c:pt>
                <c:pt idx="101">
                  <c:v>-23.00644254345363</c:v>
                </c:pt>
                <c:pt idx="102">
                  <c:v>-22.904842543453629</c:v>
                </c:pt>
                <c:pt idx="103">
                  <c:v>-22.80244254345363</c:v>
                </c:pt>
                <c:pt idx="104">
                  <c:v>-22.737942543453631</c:v>
                </c:pt>
                <c:pt idx="105">
                  <c:v>-22.667942543453631</c:v>
                </c:pt>
                <c:pt idx="106">
                  <c:v>-22.52494254345363</c:v>
                </c:pt>
                <c:pt idx="107">
                  <c:v>-22.304942543453631</c:v>
                </c:pt>
                <c:pt idx="108">
                  <c:v>-22.126442543453631</c:v>
                </c:pt>
                <c:pt idx="109">
                  <c:v>-22.161442543453632</c:v>
                </c:pt>
                <c:pt idx="110">
                  <c:v>-22.238442543453633</c:v>
                </c:pt>
                <c:pt idx="111">
                  <c:v>-22.315442543453635</c:v>
                </c:pt>
                <c:pt idx="112">
                  <c:v>-22.385442543453635</c:v>
                </c:pt>
                <c:pt idx="113">
                  <c:v>-22.269942543453634</c:v>
                </c:pt>
                <c:pt idx="114">
                  <c:v>-22.154442543453634</c:v>
                </c:pt>
                <c:pt idx="115">
                  <c:v>-22.049442543453633</c:v>
                </c:pt>
                <c:pt idx="116">
                  <c:v>-21.933942543453632</c:v>
                </c:pt>
                <c:pt idx="117">
                  <c:v>-22.003942543453633</c:v>
                </c:pt>
                <c:pt idx="118">
                  <c:v>-22.094942543453634</c:v>
                </c:pt>
                <c:pt idx="119">
                  <c:v>-22.199942543453634</c:v>
                </c:pt>
                <c:pt idx="120">
                  <c:v>-22.304942543453635</c:v>
                </c:pt>
                <c:pt idx="121">
                  <c:v>-22.409828810855632</c:v>
                </c:pt>
                <c:pt idx="122">
                  <c:v>-22.522030445015634</c:v>
                </c:pt>
                <c:pt idx="123">
                  <c:v>-22.581352713922836</c:v>
                </c:pt>
                <c:pt idx="124">
                  <c:v>-22.554608751050836</c:v>
                </c:pt>
                <c:pt idx="125">
                  <c:v>-22.580470604210834</c:v>
                </c:pt>
                <c:pt idx="126">
                  <c:v>-22.607935144978835</c:v>
                </c:pt>
                <c:pt idx="127">
                  <c:v>-22.431749701412837</c:v>
                </c:pt>
                <c:pt idx="129">
                  <c:v>-22.263572687099842</c:v>
                </c:pt>
                <c:pt idx="130">
                  <c:v>-22.074572687099842</c:v>
                </c:pt>
                <c:pt idx="131">
                  <c:v>-21.866672687099843</c:v>
                </c:pt>
                <c:pt idx="132">
                  <c:v>-21.866672687099843</c:v>
                </c:pt>
                <c:pt idx="133">
                  <c:v>-21.866672687099843</c:v>
                </c:pt>
                <c:pt idx="134">
                  <c:v>-21.866672687099843</c:v>
                </c:pt>
                <c:pt idx="135">
                  <c:v>-21.822247609619843</c:v>
                </c:pt>
                <c:pt idx="136">
                  <c:v>-21.775595854637842</c:v>
                </c:pt>
                <c:pt idx="137">
                  <c:v>-21.530880430145842</c:v>
                </c:pt>
                <c:pt idx="138">
                  <c:v>-21.479580518111842</c:v>
                </c:pt>
                <c:pt idx="139">
                  <c:v>-21.479580518111842</c:v>
                </c:pt>
                <c:pt idx="140">
                  <c:v>-21.42604391127184</c:v>
                </c:pt>
                <c:pt idx="141">
                  <c:v>-21.118191495631837</c:v>
                </c:pt>
                <c:pt idx="142">
                  <c:v>-20.796577220627839</c:v>
                </c:pt>
                <c:pt idx="143">
                  <c:v>-20.460835879747837</c:v>
                </c:pt>
                <c:pt idx="144">
                  <c:v>-20.150835879747838</c:v>
                </c:pt>
                <c:pt idx="145">
                  <c:v>-19.830835879747838</c:v>
                </c:pt>
                <c:pt idx="146">
                  <c:v>-19.473781254435842</c:v>
                </c:pt>
                <c:pt idx="147">
                  <c:v>-19.103327970003839</c:v>
                </c:pt>
                <c:pt idx="148">
                  <c:v>-18.719178912403837</c:v>
                </c:pt>
                <c:pt idx="149">
                  <c:v>-18.321033966435838</c:v>
                </c:pt>
                <c:pt idx="150">
                  <c:v>-17.908590015747837</c:v>
                </c:pt>
                <c:pt idx="151">
                  <c:v>-17.481540942835839</c:v>
                </c:pt>
                <c:pt idx="152">
                  <c:v>-17.481540942835839</c:v>
                </c:pt>
                <c:pt idx="153">
                  <c:v>-17.398415547475839</c:v>
                </c:pt>
                <c:pt idx="154">
                  <c:v>-16.925684391347836</c:v>
                </c:pt>
                <c:pt idx="155">
                  <c:v>-16.348258947843835</c:v>
                </c:pt>
                <c:pt idx="156">
                  <c:v>-15.614045875971838</c:v>
                </c:pt>
                <c:pt idx="157">
                  <c:v>-15.092769537619839</c:v>
                </c:pt>
                <c:pt idx="158">
                  <c:v>-14.554661222259838</c:v>
                </c:pt>
                <c:pt idx="159">
                  <c:v>-13.999390803171838</c:v>
                </c:pt>
                <c:pt idx="160">
                  <c:v>-13.999390803171838</c:v>
                </c:pt>
                <c:pt idx="161">
                  <c:v>-13.892009528387838</c:v>
                </c:pt>
                <c:pt idx="162">
                  <c:v>-13.781324528003838</c:v>
                </c:pt>
                <c:pt idx="163">
                  <c:v>-13.781324528003838</c:v>
                </c:pt>
                <c:pt idx="164">
                  <c:v>-13.781324528003838</c:v>
                </c:pt>
                <c:pt idx="165">
                  <c:v>-13.681324528003838</c:v>
                </c:pt>
                <c:pt idx="166">
                  <c:v>-13.581324528003838</c:v>
                </c:pt>
                <c:pt idx="167">
                  <c:v>-13.081324528003838</c:v>
                </c:pt>
                <c:pt idx="168">
                  <c:v>-12.531324528003838</c:v>
                </c:pt>
                <c:pt idx="169">
                  <c:v>-11.981324528003837</c:v>
                </c:pt>
                <c:pt idx="170">
                  <c:v>-11.58253378420987</c:v>
                </c:pt>
              </c:numCache>
            </c:numRef>
          </c:val>
          <c:smooth val="0"/>
          <c:extLst>
            <c:ext xmlns:c16="http://schemas.microsoft.com/office/drawing/2014/chart" uri="{C3380CC4-5D6E-409C-BE32-E72D297353CC}">
              <c16:uniqueId val="{00000000-2DBF-4784-A3E3-FB3DA4047C22}"/>
            </c:ext>
          </c:extLst>
        </c:ser>
        <c:ser>
          <c:idx val="1"/>
          <c:order val="1"/>
          <c:tx>
            <c:v>measured</c:v>
          </c:tx>
          <c:spPr>
            <a:ln w="28575" cap="rnd">
              <a:solidFill>
                <a:srgbClr val="CC00FF"/>
              </a:solidFill>
              <a:round/>
            </a:ln>
            <a:effectLst/>
          </c:spPr>
          <c:marker>
            <c:symbol val="none"/>
          </c:marker>
          <c:val>
            <c:numRef>
              <c:f>Charts!$BS$59:$BS$229</c:f>
              <c:numCache>
                <c:formatCode>0.00</c:formatCode>
                <c:ptCount val="171"/>
                <c:pt idx="14">
                  <c:v>-21.95</c:v>
                </c:pt>
                <c:pt idx="28">
                  <c:v>-22.176916666666667</c:v>
                </c:pt>
                <c:pt idx="42">
                  <c:v>-23.796055555555554</c:v>
                </c:pt>
                <c:pt idx="56">
                  <c:v>-23.592688888888887</c:v>
                </c:pt>
                <c:pt idx="70">
                  <c:v>-25.419699999999999</c:v>
                </c:pt>
                <c:pt idx="84">
                  <c:v>-23.63025</c:v>
                </c:pt>
                <c:pt idx="98">
                  <c:v>-22.853287037037035</c:v>
                </c:pt>
                <c:pt idx="112">
                  <c:v>-23.6</c:v>
                </c:pt>
                <c:pt idx="126">
                  <c:v>-23.484314814814812</c:v>
                </c:pt>
                <c:pt idx="141">
                  <c:v>-20.800194444444443</c:v>
                </c:pt>
                <c:pt idx="156">
                  <c:v>-15.851083333333335</c:v>
                </c:pt>
                <c:pt idx="169">
                  <c:v>-11.010977777777782</c:v>
                </c:pt>
              </c:numCache>
            </c:numRef>
          </c:val>
          <c:smooth val="0"/>
          <c:extLst>
            <c:ext xmlns:c16="http://schemas.microsoft.com/office/drawing/2014/chart" uri="{C3380CC4-5D6E-409C-BE32-E72D297353CC}">
              <c16:uniqueId val="{00000001-2DBF-4784-A3E3-FB3DA4047C22}"/>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majorUnit val="42"/>
        <c:major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2018</a:t>
            </a:r>
            <a:r>
              <a:rPr lang="en-CA" baseline="0"/>
              <a:t> - 2019</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333399"/>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Charts!$BV$59:$BV$230</c:f>
              <c:numCache>
                <c:formatCode>0.00</c:formatCode>
                <c:ptCount val="172"/>
                <c:pt idx="0">
                  <c:v>-14.212711926050998</c:v>
                </c:pt>
                <c:pt idx="1">
                  <c:v>-14.562840092508498</c:v>
                </c:pt>
                <c:pt idx="2">
                  <c:v>-14.903819365378997</c:v>
                </c:pt>
                <c:pt idx="3">
                  <c:v>-15.294344607488998</c:v>
                </c:pt>
                <c:pt idx="4">
                  <c:v>-15.674378840578997</c:v>
                </c:pt>
                <c:pt idx="5">
                  <c:v>-16.025573256615498</c:v>
                </c:pt>
                <c:pt idx="6">
                  <c:v>-16.3778409351685</c:v>
                </c:pt>
                <c:pt idx="7">
                  <c:v>-16.709741441116996</c:v>
                </c:pt>
                <c:pt idx="8">
                  <c:v>-17.015214061825993</c:v>
                </c:pt>
                <c:pt idx="9">
                  <c:v>-17.295366664267497</c:v>
                </c:pt>
                <c:pt idx="10">
                  <c:v>-17.551286703923495</c:v>
                </c:pt>
                <c:pt idx="11">
                  <c:v>-17.815075325460995</c:v>
                </c:pt>
                <c:pt idx="12">
                  <c:v>-18.085893503337992</c:v>
                </c:pt>
                <c:pt idx="13">
                  <c:v>-18.377501422247992</c:v>
                </c:pt>
                <c:pt idx="14">
                  <c:v>-18.659936748137991</c:v>
                </c:pt>
                <c:pt idx="15">
                  <c:v>-18.988005445901994</c:v>
                </c:pt>
                <c:pt idx="16">
                  <c:v>-19.331820293446995</c:v>
                </c:pt>
                <c:pt idx="17">
                  <c:v>-19.613070201319992</c:v>
                </c:pt>
                <c:pt idx="18">
                  <c:v>-19.860086381129992</c:v>
                </c:pt>
                <c:pt idx="19">
                  <c:v>-20.122409507898993</c:v>
                </c:pt>
                <c:pt idx="20">
                  <c:v>-20.352468686268992</c:v>
                </c:pt>
                <c:pt idx="21">
                  <c:v>-20.574234965818992</c:v>
                </c:pt>
                <c:pt idx="22">
                  <c:v>-20.743544421498992</c:v>
                </c:pt>
                <c:pt idx="23">
                  <c:v>-20.919874153154343</c:v>
                </c:pt>
                <c:pt idx="24">
                  <c:v>-21.149612895396842</c:v>
                </c:pt>
                <c:pt idx="25">
                  <c:v>-21.388720109718093</c:v>
                </c:pt>
                <c:pt idx="26">
                  <c:v>-21.635230497177094</c:v>
                </c:pt>
                <c:pt idx="27">
                  <c:v>-21.867907076598094</c:v>
                </c:pt>
                <c:pt idx="28">
                  <c:v>-22.068963644268841</c:v>
                </c:pt>
                <c:pt idx="29">
                  <c:v>-22.237585375563995</c:v>
                </c:pt>
                <c:pt idx="30">
                  <c:v>-22.391241275308371</c:v>
                </c:pt>
                <c:pt idx="31">
                  <c:v>-22.543053180065868</c:v>
                </c:pt>
                <c:pt idx="32">
                  <c:v>-22.685315751508369</c:v>
                </c:pt>
                <c:pt idx="33">
                  <c:v>-22.811749423287992</c:v>
                </c:pt>
                <c:pt idx="34">
                  <c:v>-22.911174575481994</c:v>
                </c:pt>
                <c:pt idx="35">
                  <c:v>-23.003843126391992</c:v>
                </c:pt>
                <c:pt idx="36">
                  <c:v>-23.08384312639199</c:v>
                </c:pt>
                <c:pt idx="37">
                  <c:v>-23.168843126391991</c:v>
                </c:pt>
                <c:pt idx="38">
                  <c:v>-23.258843126391991</c:v>
                </c:pt>
                <c:pt idx="39">
                  <c:v>-23.348843126391991</c:v>
                </c:pt>
                <c:pt idx="40">
                  <c:v>-23.44684312639199</c:v>
                </c:pt>
                <c:pt idx="41">
                  <c:v>-23.546843126391991</c:v>
                </c:pt>
                <c:pt idx="42">
                  <c:v>-23.60684312639199</c:v>
                </c:pt>
                <c:pt idx="43">
                  <c:v>-23.671843126391991</c:v>
                </c:pt>
                <c:pt idx="44">
                  <c:v>-23.736843126391992</c:v>
                </c:pt>
                <c:pt idx="45">
                  <c:v>-23.821343126391991</c:v>
                </c:pt>
                <c:pt idx="46">
                  <c:v>-23.83909312639199</c:v>
                </c:pt>
                <c:pt idx="47">
                  <c:v>-23.803093126391989</c:v>
                </c:pt>
                <c:pt idx="48">
                  <c:v>-23.766593126391989</c:v>
                </c:pt>
                <c:pt idx="49">
                  <c:v>-23.72959312639199</c:v>
                </c:pt>
                <c:pt idx="50">
                  <c:v>-23.63209312639199</c:v>
                </c:pt>
                <c:pt idx="51">
                  <c:v>-23.533293126391989</c:v>
                </c:pt>
                <c:pt idx="52">
                  <c:v>-23.433193126391988</c:v>
                </c:pt>
                <c:pt idx="53">
                  <c:v>-23.331793126391986</c:v>
                </c:pt>
                <c:pt idx="54">
                  <c:v>-23.229093126391987</c:v>
                </c:pt>
                <c:pt idx="55">
                  <c:v>-23.125093126391988</c:v>
                </c:pt>
                <c:pt idx="56">
                  <c:v>-23.019793126391988</c:v>
                </c:pt>
                <c:pt idx="57">
                  <c:v>-22.913193126391988</c:v>
                </c:pt>
                <c:pt idx="58">
                  <c:v>-22.805293126391987</c:v>
                </c:pt>
                <c:pt idx="59">
                  <c:v>-22.921293126391987</c:v>
                </c:pt>
                <c:pt idx="60">
                  <c:v>-23.036293126391985</c:v>
                </c:pt>
                <c:pt idx="61">
                  <c:v>-22.993293126391986</c:v>
                </c:pt>
                <c:pt idx="62">
                  <c:v>-22.949793126391985</c:v>
                </c:pt>
                <c:pt idx="63">
                  <c:v>-22.993793126391985</c:v>
                </c:pt>
                <c:pt idx="64">
                  <c:v>-22.882793126391984</c:v>
                </c:pt>
                <c:pt idx="65">
                  <c:v>-23.003793126391983</c:v>
                </c:pt>
                <c:pt idx="66">
                  <c:v>-22.894793126391981</c:v>
                </c:pt>
                <c:pt idx="67">
                  <c:v>-22.940793126391981</c:v>
                </c:pt>
                <c:pt idx="68">
                  <c:v>-23.04779312639198</c:v>
                </c:pt>
                <c:pt idx="69">
                  <c:v>-23.164393126391978</c:v>
                </c:pt>
                <c:pt idx="70">
                  <c:v>-23.269393126391979</c:v>
                </c:pt>
                <c:pt idx="71">
                  <c:v>-23.22139312639198</c:v>
                </c:pt>
                <c:pt idx="72">
                  <c:v>-23.095293126391979</c:v>
                </c:pt>
                <c:pt idx="73">
                  <c:v>-22.967893126391978</c:v>
                </c:pt>
                <c:pt idx="74">
                  <c:v>-22.91839312639198</c:v>
                </c:pt>
                <c:pt idx="75">
                  <c:v>-22.868393126391979</c:v>
                </c:pt>
                <c:pt idx="76">
                  <c:v>-22.977293126391977</c:v>
                </c:pt>
                <c:pt idx="77">
                  <c:v>-23.085093126391978</c:v>
                </c:pt>
                <c:pt idx="78">
                  <c:v>-23.002693126391978</c:v>
                </c:pt>
                <c:pt idx="79">
                  <c:v>-22.919493126391977</c:v>
                </c:pt>
                <c:pt idx="80">
                  <c:v>-22.900493126391979</c:v>
                </c:pt>
                <c:pt idx="81">
                  <c:v>-22.806493126391977</c:v>
                </c:pt>
                <c:pt idx="82">
                  <c:v>-22.787893126391978</c:v>
                </c:pt>
                <c:pt idx="83">
                  <c:v>-22.889093126391977</c:v>
                </c:pt>
                <c:pt idx="84">
                  <c:v>-22.989193126391978</c:v>
                </c:pt>
                <c:pt idx="85">
                  <c:v>-22.899193126391978</c:v>
                </c:pt>
                <c:pt idx="86">
                  <c:v>-22.84369312639198</c:v>
                </c:pt>
                <c:pt idx="87">
                  <c:v>-22.720493126391979</c:v>
                </c:pt>
                <c:pt idx="88">
                  <c:v>-22.63009312639198</c:v>
                </c:pt>
                <c:pt idx="89">
                  <c:v>-22.72469312639198</c:v>
                </c:pt>
                <c:pt idx="90">
                  <c:v>-22.835193126391978</c:v>
                </c:pt>
                <c:pt idx="91">
                  <c:v>-22.944393126391979</c:v>
                </c:pt>
                <c:pt idx="92">
                  <c:v>-23.068893126391981</c:v>
                </c:pt>
                <c:pt idx="93">
                  <c:v>-23.191893126391982</c:v>
                </c:pt>
                <c:pt idx="94">
                  <c:v>-23.297193126391981</c:v>
                </c:pt>
                <c:pt idx="95">
                  <c:v>-23.217193126391983</c:v>
                </c:pt>
                <c:pt idx="96">
                  <c:v>-23.138193126391982</c:v>
                </c:pt>
                <c:pt idx="97">
                  <c:v>-23.262993126391983</c:v>
                </c:pt>
                <c:pt idx="98">
                  <c:v>-23.393893126391983</c:v>
                </c:pt>
                <c:pt idx="99">
                  <c:v>-23.492693126391984</c:v>
                </c:pt>
                <c:pt idx="100">
                  <c:v>-23.417693126391985</c:v>
                </c:pt>
                <c:pt idx="101">
                  <c:v>-23.343693126391983</c:v>
                </c:pt>
                <c:pt idx="102">
                  <c:v>-23.460493126391984</c:v>
                </c:pt>
                <c:pt idx="103">
                  <c:v>-23.582893126391983</c:v>
                </c:pt>
                <c:pt idx="104">
                  <c:v>-23.643243126391983</c:v>
                </c:pt>
                <c:pt idx="105">
                  <c:v>-23.702743126391983</c:v>
                </c:pt>
                <c:pt idx="106">
                  <c:v>-23.740243126391984</c:v>
                </c:pt>
                <c:pt idx="107">
                  <c:v>-23.772743126391983</c:v>
                </c:pt>
                <c:pt idx="108">
                  <c:v>-23.805243126391982</c:v>
                </c:pt>
                <c:pt idx="109">
                  <c:v>-23.842743126391984</c:v>
                </c:pt>
                <c:pt idx="110">
                  <c:v>-23.880243126391985</c:v>
                </c:pt>
                <c:pt idx="111">
                  <c:v>-23.917743126391986</c:v>
                </c:pt>
                <c:pt idx="112">
                  <c:v>-23.955243126391988</c:v>
                </c:pt>
                <c:pt idx="113">
                  <c:v>-23.992743126391989</c:v>
                </c:pt>
                <c:pt idx="114">
                  <c:v>-24.025243126391988</c:v>
                </c:pt>
                <c:pt idx="115">
                  <c:v>-24.037743126391987</c:v>
                </c:pt>
                <c:pt idx="116">
                  <c:v>-24.013743126391986</c:v>
                </c:pt>
                <c:pt idx="117">
                  <c:v>-24.041243126391986</c:v>
                </c:pt>
                <c:pt idx="118">
                  <c:v>-24.078743126391988</c:v>
                </c:pt>
                <c:pt idx="119">
                  <c:v>-24.111243126391987</c:v>
                </c:pt>
                <c:pt idx="120">
                  <c:v>-24.138743126391986</c:v>
                </c:pt>
                <c:pt idx="121">
                  <c:v>-24.166213339282987</c:v>
                </c:pt>
                <c:pt idx="122">
                  <c:v>-24.195599481562986</c:v>
                </c:pt>
                <c:pt idx="123">
                  <c:v>-24.226971835311986</c:v>
                </c:pt>
                <c:pt idx="124">
                  <c:v>-24.257362702211985</c:v>
                </c:pt>
                <c:pt idx="125">
                  <c:v>-24.299388213596984</c:v>
                </c:pt>
                <c:pt idx="126">
                  <c:v>-24.350884227536984</c:v>
                </c:pt>
                <c:pt idx="127">
                  <c:v>-24.398206764031983</c:v>
                </c:pt>
                <c:pt idx="129">
                  <c:v>-24.398206764031983</c:v>
                </c:pt>
                <c:pt idx="130">
                  <c:v>-24.408106764031981</c:v>
                </c:pt>
                <c:pt idx="131">
                  <c:v>-24.419806764031982</c:v>
                </c:pt>
                <c:pt idx="132">
                  <c:v>-24.419806764031982</c:v>
                </c:pt>
                <c:pt idx="133">
                  <c:v>-24.419806764031982</c:v>
                </c:pt>
                <c:pt idx="134">
                  <c:v>-24.419806764031982</c:v>
                </c:pt>
                <c:pt idx="135">
                  <c:v>-24.419806764031982</c:v>
                </c:pt>
                <c:pt idx="136">
                  <c:v>-24.419806764031982</c:v>
                </c:pt>
                <c:pt idx="137">
                  <c:v>-24.419806764031982</c:v>
                </c:pt>
                <c:pt idx="138">
                  <c:v>-24.419806764031982</c:v>
                </c:pt>
                <c:pt idx="139">
                  <c:v>-24.419806764031982</c:v>
                </c:pt>
                <c:pt idx="140">
                  <c:v>-24.419806764031982</c:v>
                </c:pt>
                <c:pt idx="141">
                  <c:v>-24.419806764031982</c:v>
                </c:pt>
                <c:pt idx="142">
                  <c:v>-24.419806764031982</c:v>
                </c:pt>
                <c:pt idx="143">
                  <c:v>-24.016917154975978</c:v>
                </c:pt>
                <c:pt idx="144">
                  <c:v>-23.644917154975978</c:v>
                </c:pt>
                <c:pt idx="145">
                  <c:v>-23.222517154975979</c:v>
                </c:pt>
                <c:pt idx="146">
                  <c:v>-22.829757067132782</c:v>
                </c:pt>
                <c:pt idx="147">
                  <c:v>-22.459303782700779</c:v>
                </c:pt>
                <c:pt idx="148">
                  <c:v>-22.09261604590078</c:v>
                </c:pt>
                <c:pt idx="149">
                  <c:v>-21.674563852634378</c:v>
                </c:pt>
                <c:pt idx="150">
                  <c:v>-21.24149770441198</c:v>
                </c:pt>
                <c:pt idx="151">
                  <c:v>-20.581512773547981</c:v>
                </c:pt>
                <c:pt idx="152">
                  <c:v>-19.938657044395981</c:v>
                </c:pt>
                <c:pt idx="153">
                  <c:v>-19.27365388151598</c:v>
                </c:pt>
                <c:pt idx="154">
                  <c:v>-18.586044927147977</c:v>
                </c:pt>
                <c:pt idx="155">
                  <c:v>-18.097454167259976</c:v>
                </c:pt>
                <c:pt idx="156">
                  <c:v>-17.592682680347977</c:v>
                </c:pt>
                <c:pt idx="157">
                  <c:v>-17.071406341995978</c:v>
                </c:pt>
                <c:pt idx="158">
                  <c:v>-16.582216964395975</c:v>
                </c:pt>
                <c:pt idx="159">
                  <c:v>-16.026946545307975</c:v>
                </c:pt>
                <c:pt idx="160">
                  <c:v>-15.193832871579977</c:v>
                </c:pt>
                <c:pt idx="161">
                  <c:v>-14.656926497659979</c:v>
                </c:pt>
                <c:pt idx="162">
                  <c:v>-14.048158995547974</c:v>
                </c:pt>
                <c:pt idx="163">
                  <c:v>-13.420878871307972</c:v>
                </c:pt>
                <c:pt idx="164">
                  <c:v>-12.774740992459973</c:v>
                </c:pt>
                <c:pt idx="165">
                  <c:v>-12.274740992459973</c:v>
                </c:pt>
                <c:pt idx="166">
                  <c:v>-11.774740992459973</c:v>
                </c:pt>
                <c:pt idx="167">
                  <c:v>-11.224740992459973</c:v>
                </c:pt>
                <c:pt idx="168">
                  <c:v>-10.674740992459972</c:v>
                </c:pt>
                <c:pt idx="169">
                  <c:v>-10.124740992459971</c:v>
                </c:pt>
                <c:pt idx="170">
                  <c:v>-10.024740992459972</c:v>
                </c:pt>
              </c:numCache>
            </c:numRef>
          </c:val>
          <c:smooth val="0"/>
          <c:extLst>
            <c:ext xmlns:c16="http://schemas.microsoft.com/office/drawing/2014/chart" uri="{C3380CC4-5D6E-409C-BE32-E72D297353CC}">
              <c16:uniqueId val="{00000000-E94F-41F0-956D-7F7280C7336B}"/>
            </c:ext>
          </c:extLst>
        </c:ser>
        <c:ser>
          <c:idx val="1"/>
          <c:order val="1"/>
          <c:tx>
            <c:v>actual</c:v>
          </c:tx>
          <c:spPr>
            <a:ln w="28575" cap="rnd">
              <a:solidFill>
                <a:srgbClr val="333399"/>
              </a:solidFill>
              <a:round/>
            </a:ln>
            <a:effectLst/>
          </c:spPr>
          <c:marker>
            <c:symbol val="none"/>
          </c:marker>
          <c:val>
            <c:numRef>
              <c:f>Charts!$BW$59:$BW$230</c:f>
              <c:numCache>
                <c:formatCode>0.00</c:formatCode>
                <c:ptCount val="172"/>
                <c:pt idx="13">
                  <c:v>-17.516398148148152</c:v>
                </c:pt>
                <c:pt idx="27">
                  <c:v>-23.298981481481476</c:v>
                </c:pt>
                <c:pt idx="41">
                  <c:v>-23.783333333333335</c:v>
                </c:pt>
                <c:pt idx="55">
                  <c:v>-23.846685185185184</c:v>
                </c:pt>
                <c:pt idx="69">
                  <c:v>-24.688324074074078</c:v>
                </c:pt>
                <c:pt idx="83">
                  <c:v>-24.016157407407405</c:v>
                </c:pt>
                <c:pt idx="97">
                  <c:v>-24.792027777777776</c:v>
                </c:pt>
                <c:pt idx="111">
                  <c:v>-25.182240740740742</c:v>
                </c:pt>
                <c:pt idx="125">
                  <c:v>-25.327388888888891</c:v>
                </c:pt>
                <c:pt idx="140">
                  <c:v>-24.653703703703702</c:v>
                </c:pt>
                <c:pt idx="154">
                  <c:v>-16.967166666666667</c:v>
                </c:pt>
                <c:pt idx="168">
                  <c:v>-10.720564814814814</c:v>
                </c:pt>
              </c:numCache>
            </c:numRef>
          </c:val>
          <c:smooth val="0"/>
          <c:extLst>
            <c:ext xmlns:c16="http://schemas.microsoft.com/office/drawing/2014/chart" uri="{C3380CC4-5D6E-409C-BE32-E72D297353CC}">
              <c16:uniqueId val="{00000001-E94F-41F0-956D-7F7280C7336B}"/>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0"/>
            <c:trendlineLbl>
              <c:layout>
                <c:manualLayout>
                  <c:x val="0.19543648375222447"/>
                  <c:y val="0.2558034112255328"/>
                </c:manualLayout>
              </c:layout>
              <c:numFmt formatCode="General" sourceLinked="0"/>
            </c:trendlineLbl>
          </c:trendline>
          <c:trendline>
            <c:trendlineType val="poly"/>
            <c:order val="2"/>
            <c:dispRSqr val="1"/>
            <c:dispEq val="1"/>
            <c:trendlineLbl>
              <c:layout>
                <c:manualLayout>
                  <c:x val="-0.11744391084241405"/>
                  <c:y val="-0.1114749236901888"/>
                </c:manualLayout>
              </c:layout>
              <c:numFmt formatCode="General" sourceLinked="0"/>
            </c:trendlineLbl>
          </c:trendline>
          <c:xVal>
            <c:numRef>
              <c:f>'Chardonnay Predicted LTE (3)'!$BL$59:$BL$105</c:f>
              <c:numCache>
                <c:formatCode>0.0</c:formatCode>
                <c:ptCount val="47"/>
                <c:pt idx="0">
                  <c:v>8.8000000000000007</c:v>
                </c:pt>
                <c:pt idx="1">
                  <c:v>7.7</c:v>
                </c:pt>
                <c:pt idx="2">
                  <c:v>8.8000000000000007</c:v>
                </c:pt>
                <c:pt idx="3">
                  <c:v>8.4</c:v>
                </c:pt>
                <c:pt idx="13">
                  <c:v>5.3</c:v>
                </c:pt>
                <c:pt idx="14">
                  <c:v>5</c:v>
                </c:pt>
                <c:pt idx="15">
                  <c:v>1.8</c:v>
                </c:pt>
                <c:pt idx="16">
                  <c:v>3.3</c:v>
                </c:pt>
                <c:pt idx="17">
                  <c:v>11.8</c:v>
                </c:pt>
                <c:pt idx="18">
                  <c:v>-2.4</c:v>
                </c:pt>
                <c:pt idx="27">
                  <c:v>-0.3</c:v>
                </c:pt>
                <c:pt idx="28">
                  <c:v>-5.5</c:v>
                </c:pt>
                <c:pt idx="29">
                  <c:v>2.2000000000000002</c:v>
                </c:pt>
                <c:pt idx="30">
                  <c:v>0.6</c:v>
                </c:pt>
                <c:pt idx="31">
                  <c:v>7.5</c:v>
                </c:pt>
                <c:pt idx="32">
                  <c:v>4.2</c:v>
                </c:pt>
                <c:pt idx="41">
                  <c:v>-0.1</c:v>
                </c:pt>
                <c:pt idx="42">
                  <c:v>-9.4</c:v>
                </c:pt>
                <c:pt idx="43">
                  <c:v>3.1</c:v>
                </c:pt>
                <c:pt idx="44">
                  <c:v>6.5</c:v>
                </c:pt>
                <c:pt idx="45">
                  <c:v>-4.0999999999999996</c:v>
                </c:pt>
                <c:pt idx="46">
                  <c:v>-1.3</c:v>
                </c:pt>
              </c:numCache>
            </c:numRef>
          </c:xVal>
          <c:yVal>
            <c:numRef>
              <c:f>'Chardonnay Predicted LTE (3)'!$BM$59:$BM$105</c:f>
              <c:numCache>
                <c:formatCode>General</c:formatCode>
                <c:ptCount val="47"/>
                <c:pt idx="0">
                  <c:v>-17.443472222222219</c:v>
                </c:pt>
                <c:pt idx="1">
                  <c:v>-13.895244444444447</c:v>
                </c:pt>
                <c:pt idx="2">
                  <c:v>-13.578611111111112</c:v>
                </c:pt>
                <c:pt idx="3">
                  <c:v>-15.762666666666668</c:v>
                </c:pt>
                <c:pt idx="13">
                  <c:v>-20.484721911421925</c:v>
                </c:pt>
                <c:pt idx="14">
                  <c:v>-19.422566666666665</c:v>
                </c:pt>
                <c:pt idx="15">
                  <c:v>-18.257788888888893</c:v>
                </c:pt>
                <c:pt idx="16">
                  <c:v>-20.520922222222222</c:v>
                </c:pt>
                <c:pt idx="17">
                  <c:v>-17.25415555555556</c:v>
                </c:pt>
                <c:pt idx="18" formatCode="0.000">
                  <c:v>-21.945425925925928</c:v>
                </c:pt>
                <c:pt idx="27">
                  <c:v>-22.29504444444445</c:v>
                </c:pt>
                <c:pt idx="28">
                  <c:v>-22.870133333333335</c:v>
                </c:pt>
                <c:pt idx="29">
                  <c:v>-21.299455555555557</c:v>
                </c:pt>
                <c:pt idx="30">
                  <c:v>-22.506366666666668</c:v>
                </c:pt>
                <c:pt idx="31">
                  <c:v>-20.983666666666668</c:v>
                </c:pt>
                <c:pt idx="32" formatCode="0.000">
                  <c:v>-22.176916666666667</c:v>
                </c:pt>
                <c:pt idx="41">
                  <c:v>-22.646022222222221</c:v>
                </c:pt>
                <c:pt idx="42">
                  <c:v>-24.059822222222223</c:v>
                </c:pt>
                <c:pt idx="43">
                  <c:v>-22.499100000000002</c:v>
                </c:pt>
                <c:pt idx="44">
                  <c:v>-22.772466666666666</c:v>
                </c:pt>
                <c:pt idx="45">
                  <c:v>-23.488000000000003</c:v>
                </c:pt>
                <c:pt idx="46" formatCode="0.000">
                  <c:v>-23.796055555555554</c:v>
                </c:pt>
              </c:numCache>
            </c:numRef>
          </c:yVal>
          <c:smooth val="0"/>
          <c:extLst>
            <c:ext xmlns:c16="http://schemas.microsoft.com/office/drawing/2014/chart" uri="{C3380CC4-5D6E-409C-BE32-E72D297353CC}">
              <c16:uniqueId val="{00000000-C407-4B07-9400-6F16E82D054A}"/>
            </c:ext>
          </c:extLst>
        </c:ser>
        <c:dLbls>
          <c:showLegendKey val="0"/>
          <c:showVal val="0"/>
          <c:showCatName val="0"/>
          <c:showSerName val="0"/>
          <c:showPercent val="0"/>
          <c:showBubbleSize val="0"/>
        </c:dLbls>
        <c:axId val="186305536"/>
        <c:axId val="186311424"/>
      </c:scatterChart>
      <c:valAx>
        <c:axId val="186305536"/>
        <c:scaling>
          <c:orientation val="minMax"/>
        </c:scaling>
        <c:delete val="0"/>
        <c:axPos val="b"/>
        <c:numFmt formatCode="0.0" sourceLinked="1"/>
        <c:majorTickMark val="out"/>
        <c:minorTickMark val="none"/>
        <c:tickLblPos val="nextTo"/>
        <c:crossAx val="186311424"/>
        <c:crossesAt val="-30"/>
        <c:crossBetween val="midCat"/>
      </c:valAx>
      <c:valAx>
        <c:axId val="186311424"/>
        <c:scaling>
          <c:orientation val="minMax"/>
          <c:max val="-10"/>
        </c:scaling>
        <c:delete val="0"/>
        <c:axPos val="l"/>
        <c:majorGridlines/>
        <c:numFmt formatCode="General" sourceLinked="1"/>
        <c:majorTickMark val="out"/>
        <c:minorTickMark val="none"/>
        <c:tickLblPos val="nextTo"/>
        <c:crossAx val="186305536"/>
        <c:crossesAt val="-10"/>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2016</a:t>
            </a:r>
            <a:r>
              <a:rPr lang="en-US" sz="1400" baseline="0"/>
              <a:t> - 17</a:t>
            </a:r>
            <a:r>
              <a:rPr lang="en-US" sz="1400"/>
              <a:t> Chardonnay</a:t>
            </a:r>
          </a:p>
        </c:rich>
      </c:tx>
      <c:overlay val="0"/>
    </c:title>
    <c:autoTitleDeleted val="0"/>
    <c:plotArea>
      <c:layout/>
      <c:lineChart>
        <c:grouping val="standard"/>
        <c:varyColors val="0"/>
        <c:ser>
          <c:idx val="0"/>
          <c:order val="0"/>
          <c:tx>
            <c:v>2d Av Temp</c:v>
          </c:tx>
          <c:marker>
            <c:symbol val="none"/>
          </c:marker>
          <c:cat>
            <c:numRef>
              <c:f>'Chardonnay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'Chardonnay Predicted LTE (3)'!$AC$7:$AC$248</c:f>
              <c:numCache>
                <c:formatCode>0.0</c:formatCode>
                <c:ptCount val="242"/>
                <c:pt idx="0">
                  <c:v>19.350000000000001</c:v>
                </c:pt>
                <c:pt idx="1">
                  <c:v>16.7</c:v>
                </c:pt>
                <c:pt idx="2">
                  <c:v>14.75</c:v>
                </c:pt>
                <c:pt idx="3">
                  <c:v>14.7</c:v>
                </c:pt>
                <c:pt idx="4">
                  <c:v>14.5</c:v>
                </c:pt>
                <c:pt idx="5">
                  <c:v>14.2</c:v>
                </c:pt>
                <c:pt idx="6">
                  <c:v>15.350000000000001</c:v>
                </c:pt>
                <c:pt idx="7">
                  <c:v>15.5</c:v>
                </c:pt>
                <c:pt idx="8">
                  <c:v>14.649999999999999</c:v>
                </c:pt>
                <c:pt idx="9">
                  <c:v>17.75</c:v>
                </c:pt>
                <c:pt idx="10">
                  <c:v>18.95</c:v>
                </c:pt>
                <c:pt idx="11">
                  <c:v>15.55</c:v>
                </c:pt>
                <c:pt idx="12">
                  <c:v>14.149999999999999</c:v>
                </c:pt>
                <c:pt idx="13">
                  <c:v>14.6</c:v>
                </c:pt>
                <c:pt idx="14">
                  <c:v>15.7</c:v>
                </c:pt>
                <c:pt idx="15">
                  <c:v>16.5</c:v>
                </c:pt>
                <c:pt idx="16">
                  <c:v>16.950000000000003</c:v>
                </c:pt>
                <c:pt idx="17">
                  <c:v>17.950000000000003</c:v>
                </c:pt>
                <c:pt idx="18">
                  <c:v>16.649999999999999</c:v>
                </c:pt>
                <c:pt idx="19">
                  <c:v>13.1</c:v>
                </c:pt>
                <c:pt idx="20">
                  <c:v>13.75</c:v>
                </c:pt>
                <c:pt idx="21">
                  <c:v>15.85</c:v>
                </c:pt>
                <c:pt idx="22">
                  <c:v>14.649999999999999</c:v>
                </c:pt>
                <c:pt idx="23">
                  <c:v>14.399999999999999</c:v>
                </c:pt>
                <c:pt idx="24">
                  <c:v>15.75</c:v>
                </c:pt>
                <c:pt idx="25">
                  <c:v>16.5</c:v>
                </c:pt>
                <c:pt idx="26">
                  <c:v>16.95</c:v>
                </c:pt>
                <c:pt idx="27">
                  <c:v>14.75</c:v>
                </c:pt>
                <c:pt idx="28">
                  <c:v>12.4</c:v>
                </c:pt>
                <c:pt idx="29">
                  <c:v>13.8</c:v>
                </c:pt>
                <c:pt idx="30">
                  <c:v>14.45</c:v>
                </c:pt>
                <c:pt idx="31">
                  <c:v>11.5</c:v>
                </c:pt>
                <c:pt idx="32">
                  <c:v>9.9499999999999993</c:v>
                </c:pt>
                <c:pt idx="33">
                  <c:v>10.399999999999999</c:v>
                </c:pt>
                <c:pt idx="34">
                  <c:v>11.05</c:v>
                </c:pt>
                <c:pt idx="35">
                  <c:v>11.7</c:v>
                </c:pt>
                <c:pt idx="36">
                  <c:v>13.100000000000001</c:v>
                </c:pt>
                <c:pt idx="37">
                  <c:v>12.65</c:v>
                </c:pt>
                <c:pt idx="38">
                  <c:v>11.45</c:v>
                </c:pt>
                <c:pt idx="39">
                  <c:v>9.65</c:v>
                </c:pt>
                <c:pt idx="40">
                  <c:v>6.35</c:v>
                </c:pt>
                <c:pt idx="41">
                  <c:v>5.05</c:v>
                </c:pt>
                <c:pt idx="42">
                  <c:v>6.6999999999999993</c:v>
                </c:pt>
                <c:pt idx="43">
                  <c:v>9.85</c:v>
                </c:pt>
                <c:pt idx="44">
                  <c:v>11.35</c:v>
                </c:pt>
                <c:pt idx="45">
                  <c:v>11.8</c:v>
                </c:pt>
                <c:pt idx="46">
                  <c:v>10.75</c:v>
                </c:pt>
                <c:pt idx="47">
                  <c:v>9.1</c:v>
                </c:pt>
                <c:pt idx="48">
                  <c:v>8.1</c:v>
                </c:pt>
                <c:pt idx="49">
                  <c:v>9.35</c:v>
                </c:pt>
                <c:pt idx="50">
                  <c:v>9.4499999999999993</c:v>
                </c:pt>
                <c:pt idx="51">
                  <c:v>8.15</c:v>
                </c:pt>
                <c:pt idx="52">
                  <c:v>8.9499999999999993</c:v>
                </c:pt>
                <c:pt idx="53">
                  <c:v>9.1000000000000014</c:v>
                </c:pt>
                <c:pt idx="54">
                  <c:v>10</c:v>
                </c:pt>
                <c:pt idx="55">
                  <c:v>9.1999999999999993</c:v>
                </c:pt>
                <c:pt idx="56">
                  <c:v>8.75</c:v>
                </c:pt>
                <c:pt idx="57">
                  <c:v>9.85</c:v>
                </c:pt>
                <c:pt idx="58">
                  <c:v>7.65</c:v>
                </c:pt>
                <c:pt idx="59">
                  <c:v>6.6999999999999993</c:v>
                </c:pt>
                <c:pt idx="60">
                  <c:v>8.6</c:v>
                </c:pt>
                <c:pt idx="61">
                  <c:v>10.35</c:v>
                </c:pt>
                <c:pt idx="62">
                  <c:v>11.25</c:v>
                </c:pt>
                <c:pt idx="63">
                  <c:v>11.95</c:v>
                </c:pt>
                <c:pt idx="64">
                  <c:v>10.15</c:v>
                </c:pt>
                <c:pt idx="65">
                  <c:v>10.1</c:v>
                </c:pt>
                <c:pt idx="66">
                  <c:v>11.45</c:v>
                </c:pt>
                <c:pt idx="67">
                  <c:v>11.35</c:v>
                </c:pt>
                <c:pt idx="68">
                  <c:v>11.75</c:v>
                </c:pt>
                <c:pt idx="69">
                  <c:v>10.4</c:v>
                </c:pt>
                <c:pt idx="70">
                  <c:v>8.75</c:v>
                </c:pt>
                <c:pt idx="71">
                  <c:v>7.5</c:v>
                </c:pt>
                <c:pt idx="72">
                  <c:v>9.15</c:v>
                </c:pt>
                <c:pt idx="73">
                  <c:v>8.65</c:v>
                </c:pt>
                <c:pt idx="74">
                  <c:v>7.15</c:v>
                </c:pt>
                <c:pt idx="75">
                  <c:v>6.2</c:v>
                </c:pt>
                <c:pt idx="76">
                  <c:v>3.9499999999999997</c:v>
                </c:pt>
                <c:pt idx="77">
                  <c:v>2.75</c:v>
                </c:pt>
                <c:pt idx="78">
                  <c:v>3.1</c:v>
                </c:pt>
                <c:pt idx="79">
                  <c:v>4.9000000000000004</c:v>
                </c:pt>
                <c:pt idx="80">
                  <c:v>6.1999999999999993</c:v>
                </c:pt>
                <c:pt idx="81">
                  <c:v>7.5</c:v>
                </c:pt>
                <c:pt idx="82">
                  <c:v>7.5</c:v>
                </c:pt>
                <c:pt idx="83">
                  <c:v>7.05</c:v>
                </c:pt>
                <c:pt idx="84">
                  <c:v>6.6</c:v>
                </c:pt>
                <c:pt idx="85">
                  <c:v>7.3000000000000007</c:v>
                </c:pt>
                <c:pt idx="86">
                  <c:v>8.1999999999999993</c:v>
                </c:pt>
                <c:pt idx="87">
                  <c:v>6.75</c:v>
                </c:pt>
                <c:pt idx="88">
                  <c:v>5.05</c:v>
                </c:pt>
                <c:pt idx="89">
                  <c:v>3.0999999999999996</c:v>
                </c:pt>
                <c:pt idx="90">
                  <c:v>3.5</c:v>
                </c:pt>
                <c:pt idx="91">
                  <c:v>3.7</c:v>
                </c:pt>
                <c:pt idx="92">
                  <c:v>1.3</c:v>
                </c:pt>
                <c:pt idx="93">
                  <c:v>2.3499999999999996</c:v>
                </c:pt>
                <c:pt idx="94">
                  <c:v>1.7499999999999998</c:v>
                </c:pt>
                <c:pt idx="95">
                  <c:v>-2.6999999999999997</c:v>
                </c:pt>
                <c:pt idx="96">
                  <c:v>-4.05</c:v>
                </c:pt>
                <c:pt idx="97">
                  <c:v>-5.3</c:v>
                </c:pt>
                <c:pt idx="98">
                  <c:v>-7.5</c:v>
                </c:pt>
                <c:pt idx="99">
                  <c:v>-7.4</c:v>
                </c:pt>
                <c:pt idx="100">
                  <c:v>-6.15</c:v>
                </c:pt>
                <c:pt idx="101">
                  <c:v>-4.05</c:v>
                </c:pt>
                <c:pt idx="102">
                  <c:v>-5.05</c:v>
                </c:pt>
                <c:pt idx="103">
                  <c:v>-8.8000000000000007</c:v>
                </c:pt>
                <c:pt idx="104">
                  <c:v>-10.55</c:v>
                </c:pt>
                <c:pt idx="105">
                  <c:v>-10</c:v>
                </c:pt>
                <c:pt idx="106">
                  <c:v>-10.600000000000001</c:v>
                </c:pt>
                <c:pt idx="107">
                  <c:v>-12.05</c:v>
                </c:pt>
                <c:pt idx="108">
                  <c:v>-9.8000000000000007</c:v>
                </c:pt>
                <c:pt idx="109">
                  <c:v>-5.85</c:v>
                </c:pt>
                <c:pt idx="110">
                  <c:v>-0.95</c:v>
                </c:pt>
                <c:pt idx="111">
                  <c:v>0.64999999999999991</c:v>
                </c:pt>
                <c:pt idx="112">
                  <c:v>-0.4</c:v>
                </c:pt>
                <c:pt idx="113">
                  <c:v>-0.85</c:v>
                </c:pt>
                <c:pt idx="114">
                  <c:v>-1.45</c:v>
                </c:pt>
                <c:pt idx="115">
                  <c:v>-3.35</c:v>
                </c:pt>
                <c:pt idx="116">
                  <c:v>-6.05</c:v>
                </c:pt>
                <c:pt idx="117">
                  <c:v>-3.4</c:v>
                </c:pt>
                <c:pt idx="118">
                  <c:v>-1.1499999999999999</c:v>
                </c:pt>
                <c:pt idx="119">
                  <c:v>-0.60000000000000009</c:v>
                </c:pt>
                <c:pt idx="120">
                  <c:v>-1.1499999999999999</c:v>
                </c:pt>
                <c:pt idx="121">
                  <c:v>-5.2</c:v>
                </c:pt>
                <c:pt idx="122">
                  <c:v>-5.0999999999999996</c:v>
                </c:pt>
                <c:pt idx="123">
                  <c:v>-5.0999999999999996</c:v>
                </c:pt>
                <c:pt idx="124">
                  <c:v>-9.65</c:v>
                </c:pt>
                <c:pt idx="125">
                  <c:v>-11.55</c:v>
                </c:pt>
                <c:pt idx="126">
                  <c:v>-10.8</c:v>
                </c:pt>
                <c:pt idx="127">
                  <c:v>-9.4499999999999993</c:v>
                </c:pt>
                <c:pt idx="128">
                  <c:v>-10.3</c:v>
                </c:pt>
                <c:pt idx="129">
                  <c:v>-10.45</c:v>
                </c:pt>
                <c:pt idx="130">
                  <c:v>-6.15</c:v>
                </c:pt>
                <c:pt idx="131">
                  <c:v>-5.4</c:v>
                </c:pt>
                <c:pt idx="132">
                  <c:v>-9.5</c:v>
                </c:pt>
                <c:pt idx="133">
                  <c:v>-12.75</c:v>
                </c:pt>
                <c:pt idx="134">
                  <c:v>-14.15</c:v>
                </c:pt>
                <c:pt idx="135">
                  <c:v>-13.15</c:v>
                </c:pt>
                <c:pt idx="136">
                  <c:v>-8.5</c:v>
                </c:pt>
                <c:pt idx="137">
                  <c:v>-5.0999999999999996</c:v>
                </c:pt>
                <c:pt idx="138">
                  <c:v>-4.05</c:v>
                </c:pt>
                <c:pt idx="139">
                  <c:v>-1.2</c:v>
                </c:pt>
                <c:pt idx="140">
                  <c:v>1.6500000000000001</c:v>
                </c:pt>
                <c:pt idx="141">
                  <c:v>2.2000000000000002</c:v>
                </c:pt>
                <c:pt idx="142">
                  <c:v>1.75</c:v>
                </c:pt>
                <c:pt idx="143">
                  <c:v>1.8</c:v>
                </c:pt>
                <c:pt idx="144">
                  <c:v>1.9</c:v>
                </c:pt>
                <c:pt idx="145">
                  <c:v>1.55</c:v>
                </c:pt>
                <c:pt idx="146">
                  <c:v>1.1000000000000001</c:v>
                </c:pt>
                <c:pt idx="147">
                  <c:v>1.6500000000000001</c:v>
                </c:pt>
                <c:pt idx="148">
                  <c:v>1.35</c:v>
                </c:pt>
                <c:pt idx="149">
                  <c:v>1.1499999999999999</c:v>
                </c:pt>
                <c:pt idx="150">
                  <c:v>1.4500000000000002</c:v>
                </c:pt>
                <c:pt idx="151">
                  <c:v>0.45000000000000007</c:v>
                </c:pt>
                <c:pt idx="152">
                  <c:v>-1.4000000000000001</c:v>
                </c:pt>
                <c:pt idx="153">
                  <c:v>-4.0999999999999996</c:v>
                </c:pt>
                <c:pt idx="154">
                  <c:v>-7.25</c:v>
                </c:pt>
                <c:pt idx="155">
                  <c:v>-8.9</c:v>
                </c:pt>
                <c:pt idx="156">
                  <c:v>-6.85</c:v>
                </c:pt>
                <c:pt idx="157">
                  <c:v>-4.6500000000000004</c:v>
                </c:pt>
                <c:pt idx="158">
                  <c:v>-5.8</c:v>
                </c:pt>
                <c:pt idx="159">
                  <c:v>-8.3000000000000007</c:v>
                </c:pt>
                <c:pt idx="160">
                  <c:v>-9.8000000000000007</c:v>
                </c:pt>
                <c:pt idx="161">
                  <c:v>-6.85</c:v>
                </c:pt>
                <c:pt idx="162">
                  <c:v>-0.5</c:v>
                </c:pt>
                <c:pt idx="163">
                  <c:v>0.85000000000000009</c:v>
                </c:pt>
                <c:pt idx="164">
                  <c:v>-0.25</c:v>
                </c:pt>
                <c:pt idx="165">
                  <c:v>-1.05</c:v>
                </c:pt>
                <c:pt idx="166">
                  <c:v>-2.65</c:v>
                </c:pt>
                <c:pt idx="167">
                  <c:v>0.40000000000000013</c:v>
                </c:pt>
                <c:pt idx="168">
                  <c:v>4.5</c:v>
                </c:pt>
                <c:pt idx="169">
                  <c:v>4.0500000000000007</c:v>
                </c:pt>
                <c:pt idx="170">
                  <c:v>1.35</c:v>
                </c:pt>
                <c:pt idx="171">
                  <c:v>1.8</c:v>
                </c:pt>
                <c:pt idx="172">
                  <c:v>2.85</c:v>
                </c:pt>
                <c:pt idx="173">
                  <c:v>3.2</c:v>
                </c:pt>
                <c:pt idx="174">
                  <c:v>2.95</c:v>
                </c:pt>
                <c:pt idx="175">
                  <c:v>0.45000000000000007</c:v>
                </c:pt>
                <c:pt idx="176">
                  <c:v>-0.7</c:v>
                </c:pt>
                <c:pt idx="177">
                  <c:v>-1.0499999999999998</c:v>
                </c:pt>
                <c:pt idx="178">
                  <c:v>-0.64999999999999991</c:v>
                </c:pt>
                <c:pt idx="179">
                  <c:v>-2.4500000000000002</c:v>
                </c:pt>
                <c:pt idx="180">
                  <c:v>-4.5999999999999996</c:v>
                </c:pt>
                <c:pt idx="182">
                  <c:v>-0.75</c:v>
                </c:pt>
                <c:pt idx="183">
                  <c:v>2.9000000000000004</c:v>
                </c:pt>
                <c:pt idx="184">
                  <c:v>4.1500000000000004</c:v>
                </c:pt>
                <c:pt idx="185">
                  <c:v>3.75</c:v>
                </c:pt>
                <c:pt idx="186">
                  <c:v>0.34999999999999987</c:v>
                </c:pt>
                <c:pt idx="187">
                  <c:v>-0.85000000000000009</c:v>
                </c:pt>
                <c:pt idx="188">
                  <c:v>-0.55000000000000004</c:v>
                </c:pt>
                <c:pt idx="189">
                  <c:v>0.44999999999999996</c:v>
                </c:pt>
                <c:pt idx="190">
                  <c:v>1.2</c:v>
                </c:pt>
                <c:pt idx="191">
                  <c:v>2.0499999999999998</c:v>
                </c:pt>
                <c:pt idx="192">
                  <c:v>3.7</c:v>
                </c:pt>
                <c:pt idx="193">
                  <c:v>5.0999999999999996</c:v>
                </c:pt>
                <c:pt idx="194">
                  <c:v>6.95</c:v>
                </c:pt>
                <c:pt idx="195">
                  <c:v>7.15</c:v>
                </c:pt>
                <c:pt idx="196">
                  <c:v>7</c:v>
                </c:pt>
                <c:pt idx="197">
                  <c:v>6.65</c:v>
                </c:pt>
                <c:pt idx="198">
                  <c:v>3.5</c:v>
                </c:pt>
                <c:pt idx="199">
                  <c:v>4.05</c:v>
                </c:pt>
                <c:pt idx="200">
                  <c:v>5.2</c:v>
                </c:pt>
                <c:pt idx="201">
                  <c:v>2.4000000000000004</c:v>
                </c:pt>
                <c:pt idx="202">
                  <c:v>2.8499999999999996</c:v>
                </c:pt>
                <c:pt idx="203">
                  <c:v>5.75</c:v>
                </c:pt>
                <c:pt idx="204">
                  <c:v>7.0500000000000007</c:v>
                </c:pt>
                <c:pt idx="205">
                  <c:v>6.5500000000000007</c:v>
                </c:pt>
                <c:pt idx="206">
                  <c:v>6.5500000000000007</c:v>
                </c:pt>
                <c:pt idx="207">
                  <c:v>4.45</c:v>
                </c:pt>
                <c:pt idx="208">
                  <c:v>5.0999999999999996</c:v>
                </c:pt>
                <c:pt idx="209">
                  <c:v>7.95</c:v>
                </c:pt>
                <c:pt idx="210">
                  <c:v>7.75</c:v>
                </c:pt>
                <c:pt idx="211">
                  <c:v>7.15</c:v>
                </c:pt>
                <c:pt idx="212">
                  <c:v>7.0500000000000007</c:v>
                </c:pt>
                <c:pt idx="213">
                  <c:v>9.5500000000000007</c:v>
                </c:pt>
                <c:pt idx="214">
                  <c:v>8.75</c:v>
                </c:pt>
                <c:pt idx="215">
                  <c:v>5</c:v>
                </c:pt>
                <c:pt idx="216">
                  <c:v>4.3000000000000007</c:v>
                </c:pt>
                <c:pt idx="217">
                  <c:v>6.9</c:v>
                </c:pt>
                <c:pt idx="218">
                  <c:v>7.85</c:v>
                </c:pt>
                <c:pt idx="219">
                  <c:v>7.5500000000000007</c:v>
                </c:pt>
                <c:pt idx="220">
                  <c:v>8.8500000000000014</c:v>
                </c:pt>
                <c:pt idx="221">
                  <c:v>8.4</c:v>
                </c:pt>
                <c:pt idx="222">
                  <c:v>5.9</c:v>
                </c:pt>
                <c:pt idx="223">
                  <c:v>4.6500000000000004</c:v>
                </c:pt>
                <c:pt idx="224">
                  <c:v>5.0500000000000007</c:v>
                </c:pt>
                <c:pt idx="225">
                  <c:v>6.35</c:v>
                </c:pt>
                <c:pt idx="226">
                  <c:v>7.4</c:v>
                </c:pt>
                <c:pt idx="227">
                  <c:v>7.15</c:v>
                </c:pt>
                <c:pt idx="228">
                  <c:v>6.2</c:v>
                </c:pt>
                <c:pt idx="229">
                  <c:v>7.8</c:v>
                </c:pt>
                <c:pt idx="230">
                  <c:v>10.649999999999999</c:v>
                </c:pt>
                <c:pt idx="231">
                  <c:v>9.1999999999999993</c:v>
                </c:pt>
                <c:pt idx="232">
                  <c:v>9.15</c:v>
                </c:pt>
                <c:pt idx="233">
                  <c:v>10.55</c:v>
                </c:pt>
                <c:pt idx="234">
                  <c:v>9.9499999999999993</c:v>
                </c:pt>
                <c:pt idx="235">
                  <c:v>8.8500000000000014</c:v>
                </c:pt>
                <c:pt idx="236">
                  <c:v>9.4499999999999993</c:v>
                </c:pt>
                <c:pt idx="237">
                  <c:v>9.8000000000000007</c:v>
                </c:pt>
                <c:pt idx="238">
                  <c:v>10.55</c:v>
                </c:pt>
                <c:pt idx="239">
                  <c:v>10.85</c:v>
                </c:pt>
                <c:pt idx="240">
                  <c:v>10.3</c:v>
                </c:pt>
                <c:pt idx="241">
                  <c:v>9.0500000000000007</c:v>
                </c:pt>
              </c:numCache>
            </c:numRef>
          </c:val>
          <c:smooth val="0"/>
          <c:extLst>
            <c:ext xmlns:c16="http://schemas.microsoft.com/office/drawing/2014/chart" uri="{C3380CC4-5D6E-409C-BE32-E72D297353CC}">
              <c16:uniqueId val="{00000000-FB36-4F55-A872-21B6D49964F5}"/>
            </c:ext>
          </c:extLst>
        </c:ser>
        <c:ser>
          <c:idx val="1"/>
          <c:order val="1"/>
          <c:tx>
            <c:v>LTE50</c:v>
          </c:tx>
          <c:val>
            <c:numRef>
              <c:f>'Chardonnay Predicted LTE (3)'!$AE$7:$AE$249</c:f>
              <c:numCache>
                <c:formatCode>0.00</c:formatCode>
                <c:ptCount val="243"/>
                <c:pt idx="68">
                  <c:v>-17.25415555555556</c:v>
                </c:pt>
                <c:pt idx="82">
                  <c:v>-20.983666666666668</c:v>
                </c:pt>
                <c:pt idx="96">
                  <c:v>-23.488000000000003</c:v>
                </c:pt>
                <c:pt idx="110">
                  <c:v>-24.422888888888885</c:v>
                </c:pt>
                <c:pt idx="124">
                  <c:v>-24.693666666666662</c:v>
                </c:pt>
                <c:pt idx="138">
                  <c:v>-26.049244444444447</c:v>
                </c:pt>
                <c:pt idx="152">
                  <c:v>-23.580666666666662</c:v>
                </c:pt>
                <c:pt idx="166">
                  <c:v>-24.077566666666669</c:v>
                </c:pt>
                <c:pt idx="180">
                  <c:v>-22.866244444444444</c:v>
                </c:pt>
                <c:pt idx="195">
                  <c:v>-20.5044</c:v>
                </c:pt>
              </c:numCache>
            </c:numRef>
          </c:val>
          <c:smooth val="0"/>
          <c:extLst>
            <c:ext xmlns:c16="http://schemas.microsoft.com/office/drawing/2014/chart" uri="{C3380CC4-5D6E-409C-BE32-E72D297353CC}">
              <c16:uniqueId val="{00000001-FB36-4F55-A872-21B6D49964F5}"/>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9543648375222447"/>
                  <c:y val="0.2558034112255328"/>
                </c:manualLayout>
              </c:layout>
              <c:numFmt formatCode="General" sourceLinked="0"/>
            </c:trendlineLbl>
          </c:trendline>
          <c:trendline>
            <c:trendlineType val="poly"/>
            <c:order val="2"/>
            <c:dispRSqr val="1"/>
            <c:dispEq val="1"/>
            <c:trendlineLbl>
              <c:layout>
                <c:manualLayout>
                  <c:x val="-3.0650317317146503E-2"/>
                  <c:y val="-0.19605074894897639"/>
                </c:manualLayout>
              </c:layout>
              <c:numFmt formatCode="General" sourceLinked="0"/>
            </c:trendlineLbl>
          </c:trendline>
          <c:xVal>
            <c:numRef>
              <c:f>'Chardonnay Predicted LTE (3)'!$BL$100:$BL$177</c:f>
              <c:numCache>
                <c:formatCode>0.0</c:formatCode>
                <c:ptCount val="78"/>
                <c:pt idx="0">
                  <c:v>-0.1</c:v>
                </c:pt>
                <c:pt idx="1">
                  <c:v>-9.4</c:v>
                </c:pt>
                <c:pt idx="2">
                  <c:v>3.1</c:v>
                </c:pt>
                <c:pt idx="3">
                  <c:v>6.5</c:v>
                </c:pt>
                <c:pt idx="4">
                  <c:v>-4.0999999999999996</c:v>
                </c:pt>
                <c:pt idx="5">
                  <c:v>-1.3</c:v>
                </c:pt>
                <c:pt idx="16">
                  <c:v>0.7</c:v>
                </c:pt>
                <c:pt idx="17">
                  <c:v>-4.8</c:v>
                </c:pt>
                <c:pt idx="18">
                  <c:v>4.8</c:v>
                </c:pt>
                <c:pt idx="19">
                  <c:v>-0.6</c:v>
                </c:pt>
                <c:pt idx="20">
                  <c:v>-1</c:v>
                </c:pt>
                <c:pt idx="21">
                  <c:v>1</c:v>
                </c:pt>
                <c:pt idx="30">
                  <c:v>1.6</c:v>
                </c:pt>
                <c:pt idx="31">
                  <c:v>1.4</c:v>
                </c:pt>
                <c:pt idx="32">
                  <c:v>-2.2999999999999998</c:v>
                </c:pt>
                <c:pt idx="33">
                  <c:v>-3.6</c:v>
                </c:pt>
                <c:pt idx="34">
                  <c:v>-9.6999999999999993</c:v>
                </c:pt>
                <c:pt idx="35">
                  <c:v>-7.7</c:v>
                </c:pt>
                <c:pt idx="44">
                  <c:v>-5.2</c:v>
                </c:pt>
                <c:pt idx="45">
                  <c:v>-1.3</c:v>
                </c:pt>
                <c:pt idx="46">
                  <c:v>3.5</c:v>
                </c:pt>
                <c:pt idx="47">
                  <c:v>2.2999999999999998</c:v>
                </c:pt>
                <c:pt idx="48">
                  <c:v>-4.0999999999999996</c:v>
                </c:pt>
                <c:pt idx="49">
                  <c:v>1.9</c:v>
                </c:pt>
                <c:pt idx="58">
                  <c:v>2.2999999999999998</c:v>
                </c:pt>
                <c:pt idx="59">
                  <c:v>-3.2</c:v>
                </c:pt>
                <c:pt idx="60">
                  <c:v>2.2000000000000002</c:v>
                </c:pt>
                <c:pt idx="61">
                  <c:v>-0.8</c:v>
                </c:pt>
                <c:pt idx="62">
                  <c:v>-1.4</c:v>
                </c:pt>
                <c:pt idx="63">
                  <c:v>4.5999999999999996</c:v>
                </c:pt>
                <c:pt idx="72">
                  <c:v>0.4</c:v>
                </c:pt>
                <c:pt idx="73">
                  <c:v>4.8</c:v>
                </c:pt>
                <c:pt idx="74">
                  <c:v>5.0999999999999996</c:v>
                </c:pt>
                <c:pt idx="75">
                  <c:v>6.4</c:v>
                </c:pt>
                <c:pt idx="76">
                  <c:v>-2.7</c:v>
                </c:pt>
                <c:pt idx="77">
                  <c:v>-3.9</c:v>
                </c:pt>
              </c:numCache>
            </c:numRef>
          </c:xVal>
          <c:yVal>
            <c:numRef>
              <c:f>'Chardonnay Predicted LTE (3)'!$BM$100:$BM$177</c:f>
              <c:numCache>
                <c:formatCode>General</c:formatCode>
                <c:ptCount val="78"/>
                <c:pt idx="0">
                  <c:v>-22.646022222222221</c:v>
                </c:pt>
                <c:pt idx="1">
                  <c:v>-24.059822222222223</c:v>
                </c:pt>
                <c:pt idx="2">
                  <c:v>-22.499100000000002</c:v>
                </c:pt>
                <c:pt idx="3">
                  <c:v>-22.772466666666666</c:v>
                </c:pt>
                <c:pt idx="4">
                  <c:v>-23.488000000000003</c:v>
                </c:pt>
                <c:pt idx="5" formatCode="0.000">
                  <c:v>-23.796055555555554</c:v>
                </c:pt>
                <c:pt idx="16">
                  <c:v>-23.223433333333325</c:v>
                </c:pt>
                <c:pt idx="17">
                  <c:v>-24.091111111111104</c:v>
                </c:pt>
                <c:pt idx="18">
                  <c:v>-22.67207777777778</c:v>
                </c:pt>
                <c:pt idx="19">
                  <c:v>-22.988411111111112</c:v>
                </c:pt>
                <c:pt idx="20">
                  <c:v>-24.422888888888885</c:v>
                </c:pt>
                <c:pt idx="21" formatCode="0.000">
                  <c:v>-23.592688888888887</c:v>
                </c:pt>
                <c:pt idx="30">
                  <c:v>-23.554366666666667</c:v>
                </c:pt>
                <c:pt idx="31">
                  <c:v>-23.058955555555553</c:v>
                </c:pt>
                <c:pt idx="32">
                  <c:v>-23.600777777777786</c:v>
                </c:pt>
                <c:pt idx="33">
                  <c:v>-24.20911111111111</c:v>
                </c:pt>
                <c:pt idx="34">
                  <c:v>-24.693666666666662</c:v>
                </c:pt>
                <c:pt idx="35" formatCode="0.000">
                  <c:v>-25.419699999999999</c:v>
                </c:pt>
                <c:pt idx="44">
                  <c:v>-24.72282222222222</c:v>
                </c:pt>
                <c:pt idx="45">
                  <c:v>-23.002433333333336</c:v>
                </c:pt>
                <c:pt idx="46">
                  <c:v>-22.115533333333332</c:v>
                </c:pt>
                <c:pt idx="47">
                  <c:v>-23.376899999999999</c:v>
                </c:pt>
                <c:pt idx="48">
                  <c:v>-26.049244444444447</c:v>
                </c:pt>
                <c:pt idx="49" formatCode="0.000">
                  <c:v>-23.63025</c:v>
                </c:pt>
                <c:pt idx="58">
                  <c:v>-23.612388888888884</c:v>
                </c:pt>
                <c:pt idx="59">
                  <c:v>-23.457222222222221</c:v>
                </c:pt>
                <c:pt idx="60">
                  <c:v>-22.166666666666668</c:v>
                </c:pt>
                <c:pt idx="61">
                  <c:v>-22.844055555555556</c:v>
                </c:pt>
                <c:pt idx="62">
                  <c:v>-23.580666666666662</c:v>
                </c:pt>
                <c:pt idx="63" formatCode="0.000">
                  <c:v>-22.853287037037035</c:v>
                </c:pt>
                <c:pt idx="72">
                  <c:v>-22.636922222222218</c:v>
                </c:pt>
                <c:pt idx="73">
                  <c:v>-22.598244444444443</c:v>
                </c:pt>
                <c:pt idx="74">
                  <c:v>-18.501088888888891</c:v>
                </c:pt>
                <c:pt idx="75">
                  <c:v>-21.922633333333334</c:v>
                </c:pt>
                <c:pt idx="76">
                  <c:v>-24.077566666666669</c:v>
                </c:pt>
                <c:pt idx="77" formatCode="0.000">
                  <c:v>-23.585574074074071</c:v>
                </c:pt>
              </c:numCache>
            </c:numRef>
          </c:yVal>
          <c:smooth val="0"/>
          <c:extLst>
            <c:ext xmlns:c16="http://schemas.microsoft.com/office/drawing/2014/chart" uri="{C3380CC4-5D6E-409C-BE32-E72D297353CC}">
              <c16:uniqueId val="{00000000-E7EE-4FD6-917B-B0D26D23B1C2}"/>
            </c:ext>
          </c:extLst>
        </c:ser>
        <c:dLbls>
          <c:showLegendKey val="0"/>
          <c:showVal val="0"/>
          <c:showCatName val="0"/>
          <c:showSerName val="0"/>
          <c:showPercent val="0"/>
          <c:showBubbleSize val="0"/>
        </c:dLbls>
        <c:axId val="187052032"/>
        <c:axId val="187053568"/>
      </c:scatterChart>
      <c:valAx>
        <c:axId val="187052032"/>
        <c:scaling>
          <c:orientation val="minMax"/>
        </c:scaling>
        <c:delete val="0"/>
        <c:axPos val="b"/>
        <c:numFmt formatCode="0.0" sourceLinked="1"/>
        <c:majorTickMark val="out"/>
        <c:minorTickMark val="none"/>
        <c:tickLblPos val="nextTo"/>
        <c:crossAx val="187053568"/>
        <c:crossesAt val="-30"/>
        <c:crossBetween val="midCat"/>
      </c:valAx>
      <c:valAx>
        <c:axId val="187053568"/>
        <c:scaling>
          <c:orientation val="minMax"/>
          <c:max val="-10"/>
        </c:scaling>
        <c:delete val="0"/>
        <c:axPos val="l"/>
        <c:majorGridlines/>
        <c:numFmt formatCode="General" sourceLinked="1"/>
        <c:majorTickMark val="out"/>
        <c:minorTickMark val="none"/>
        <c:tickLblPos val="nextTo"/>
        <c:crossAx val="187052032"/>
        <c:crossesAt val="-15"/>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0"/>
            <c:trendlineLbl>
              <c:layout>
                <c:manualLayout>
                  <c:x val="4.2444926582319624E-2"/>
                  <c:y val="0.41219341051119623"/>
                </c:manualLayout>
              </c:layout>
              <c:numFmt formatCode="General" sourceLinked="0"/>
            </c:trendlineLbl>
          </c:trendline>
          <c:trendline>
            <c:trendlineType val="poly"/>
            <c:order val="2"/>
            <c:dispRSqr val="1"/>
            <c:dispEq val="1"/>
            <c:trendlineLbl>
              <c:layout>
                <c:manualLayout>
                  <c:x val="-2.4923494470311953E-2"/>
                  <c:y val="-0.10413531811015909"/>
                </c:manualLayout>
              </c:layout>
              <c:numFmt formatCode="General" sourceLinked="0"/>
            </c:trendlineLbl>
          </c:trendline>
          <c:xVal>
            <c:numRef>
              <c:f>'Chardonnay Predicted LTE (3)'!$BL$144:$BL$218</c:f>
              <c:numCache>
                <c:formatCode>0.0</c:formatCode>
                <c:ptCount val="75"/>
                <c:pt idx="0">
                  <c:v>-5.2</c:v>
                </c:pt>
                <c:pt idx="1">
                  <c:v>-1.3</c:v>
                </c:pt>
                <c:pt idx="2">
                  <c:v>3.5</c:v>
                </c:pt>
                <c:pt idx="3">
                  <c:v>2.2999999999999998</c:v>
                </c:pt>
                <c:pt idx="4">
                  <c:v>-4.0999999999999996</c:v>
                </c:pt>
                <c:pt idx="5">
                  <c:v>1.9</c:v>
                </c:pt>
                <c:pt idx="14">
                  <c:v>2.2999999999999998</c:v>
                </c:pt>
                <c:pt idx="15">
                  <c:v>-3.2</c:v>
                </c:pt>
                <c:pt idx="16">
                  <c:v>2.2000000000000002</c:v>
                </c:pt>
                <c:pt idx="17">
                  <c:v>-0.8</c:v>
                </c:pt>
                <c:pt idx="18">
                  <c:v>-1.4</c:v>
                </c:pt>
                <c:pt idx="19">
                  <c:v>4.5999999999999996</c:v>
                </c:pt>
                <c:pt idx="28">
                  <c:v>0.4</c:v>
                </c:pt>
                <c:pt idx="29">
                  <c:v>4.8</c:v>
                </c:pt>
                <c:pt idx="30">
                  <c:v>5.0999999999999996</c:v>
                </c:pt>
                <c:pt idx="31">
                  <c:v>6.4</c:v>
                </c:pt>
                <c:pt idx="32">
                  <c:v>-2.7</c:v>
                </c:pt>
                <c:pt idx="33">
                  <c:v>-3.9</c:v>
                </c:pt>
                <c:pt idx="42">
                  <c:v>2.9</c:v>
                </c:pt>
                <c:pt idx="43">
                  <c:v>-1.1000000000000001</c:v>
                </c:pt>
                <c:pt idx="44">
                  <c:v>-0.5</c:v>
                </c:pt>
                <c:pt idx="45">
                  <c:v>5.3</c:v>
                </c:pt>
                <c:pt idx="46">
                  <c:v>-4.5999999999999996</c:v>
                </c:pt>
                <c:pt idx="47">
                  <c:v>-0.5</c:v>
                </c:pt>
                <c:pt idx="57">
                  <c:v>5.3</c:v>
                </c:pt>
                <c:pt idx="58">
                  <c:v>7.2</c:v>
                </c:pt>
                <c:pt idx="59">
                  <c:v>7.5</c:v>
                </c:pt>
                <c:pt idx="60">
                  <c:v>5.5</c:v>
                </c:pt>
                <c:pt idx="61">
                  <c:v>7.2</c:v>
                </c:pt>
                <c:pt idx="62">
                  <c:v>2.9</c:v>
                </c:pt>
                <c:pt idx="70">
                  <c:v>10.3</c:v>
                </c:pt>
                <c:pt idx="71">
                  <c:v>6.9</c:v>
                </c:pt>
                <c:pt idx="72">
                  <c:v>6.7</c:v>
                </c:pt>
                <c:pt idx="73">
                  <c:v>9</c:v>
                </c:pt>
                <c:pt idx="74">
                  <c:v>9.1999999999999993</c:v>
                </c:pt>
              </c:numCache>
            </c:numRef>
          </c:xVal>
          <c:yVal>
            <c:numRef>
              <c:f>'Chardonnay Predicted LTE (3)'!$BM$144:$BM$218</c:f>
              <c:numCache>
                <c:formatCode>General</c:formatCode>
                <c:ptCount val="75"/>
                <c:pt idx="0">
                  <c:v>-24.72282222222222</c:v>
                </c:pt>
                <c:pt idx="1">
                  <c:v>-23.002433333333336</c:v>
                </c:pt>
                <c:pt idx="2">
                  <c:v>-22.115533333333332</c:v>
                </c:pt>
                <c:pt idx="3">
                  <c:v>-23.376899999999999</c:v>
                </c:pt>
                <c:pt idx="4">
                  <c:v>-26.049244444444447</c:v>
                </c:pt>
                <c:pt idx="5" formatCode="0.000">
                  <c:v>-23.63025</c:v>
                </c:pt>
                <c:pt idx="14">
                  <c:v>-23.612388888888884</c:v>
                </c:pt>
                <c:pt idx="15">
                  <c:v>-23.457222222222221</c:v>
                </c:pt>
                <c:pt idx="16">
                  <c:v>-22.166666666666668</c:v>
                </c:pt>
                <c:pt idx="17">
                  <c:v>-22.844055555555556</c:v>
                </c:pt>
                <c:pt idx="18">
                  <c:v>-23.580666666666662</c:v>
                </c:pt>
                <c:pt idx="19" formatCode="0.000">
                  <c:v>-22.853287037037035</c:v>
                </c:pt>
                <c:pt idx="28">
                  <c:v>-22.636922222222218</c:v>
                </c:pt>
                <c:pt idx="29">
                  <c:v>-22.598244444444443</c:v>
                </c:pt>
                <c:pt idx="30">
                  <c:v>-18.501088888888891</c:v>
                </c:pt>
                <c:pt idx="31">
                  <c:v>-21.922633333333334</c:v>
                </c:pt>
                <c:pt idx="32">
                  <c:v>-24.077566666666669</c:v>
                </c:pt>
                <c:pt idx="33" formatCode="0.000">
                  <c:v>-23.585574074074071</c:v>
                </c:pt>
                <c:pt idx="42">
                  <c:v>-19.885311111111108</c:v>
                </c:pt>
                <c:pt idx="43">
                  <c:v>-22.759166666666669</c:v>
                </c:pt>
                <c:pt idx="44">
                  <c:v>-18.819300000000002</c:v>
                </c:pt>
                <c:pt idx="45">
                  <c:v>-18.000044444444448</c:v>
                </c:pt>
                <c:pt idx="46">
                  <c:v>-22.866244444444444</c:v>
                </c:pt>
                <c:pt idx="47" formatCode="0.000">
                  <c:v>-23.484314814814812</c:v>
                </c:pt>
                <c:pt idx="57">
                  <c:v>-16.097622222222221</c:v>
                </c:pt>
                <c:pt idx="58">
                  <c:v>-17.623600000000003</c:v>
                </c:pt>
                <c:pt idx="59">
                  <c:v>-11.552777777777772</c:v>
                </c:pt>
                <c:pt idx="60">
                  <c:v>-14.987911111111112</c:v>
                </c:pt>
                <c:pt idx="61">
                  <c:v>-20.5044</c:v>
                </c:pt>
                <c:pt idx="62" formatCode="0.000">
                  <c:v>-20.800194444444443</c:v>
                </c:pt>
                <c:pt idx="70">
                  <c:v>-9.9206111111111142</c:v>
                </c:pt>
                <c:pt idx="71">
                  <c:v>-14.893933333333333</c:v>
                </c:pt>
                <c:pt idx="72">
                  <c:v>-11.161847222222224</c:v>
                </c:pt>
                <c:pt idx="73" formatCode="0.000">
                  <c:v>-15.851083333333335</c:v>
                </c:pt>
                <c:pt idx="74" formatCode="0.000">
                  <c:v>-11.010977777777782</c:v>
                </c:pt>
              </c:numCache>
            </c:numRef>
          </c:yVal>
          <c:smooth val="0"/>
          <c:extLst>
            <c:ext xmlns:c16="http://schemas.microsoft.com/office/drawing/2014/chart" uri="{C3380CC4-5D6E-409C-BE32-E72D297353CC}">
              <c16:uniqueId val="{00000000-8C12-46F7-9178-B56DF1BEBF9C}"/>
            </c:ext>
          </c:extLst>
        </c:ser>
        <c:dLbls>
          <c:showLegendKey val="0"/>
          <c:showVal val="0"/>
          <c:showCatName val="0"/>
          <c:showSerName val="0"/>
          <c:showPercent val="0"/>
          <c:showBubbleSize val="0"/>
        </c:dLbls>
        <c:axId val="187075584"/>
        <c:axId val="187085568"/>
      </c:scatterChart>
      <c:valAx>
        <c:axId val="187075584"/>
        <c:scaling>
          <c:orientation val="minMax"/>
          <c:max val="10"/>
        </c:scaling>
        <c:delete val="0"/>
        <c:axPos val="b"/>
        <c:numFmt formatCode="0.0" sourceLinked="1"/>
        <c:majorTickMark val="out"/>
        <c:minorTickMark val="none"/>
        <c:tickLblPos val="nextTo"/>
        <c:crossAx val="187085568"/>
        <c:crossesAt val="-30"/>
        <c:crossBetween val="midCat"/>
      </c:valAx>
      <c:valAx>
        <c:axId val="187085568"/>
        <c:scaling>
          <c:orientation val="minMax"/>
          <c:max val="0"/>
        </c:scaling>
        <c:delete val="0"/>
        <c:axPos val="l"/>
        <c:majorGridlines/>
        <c:numFmt formatCode="General" sourceLinked="1"/>
        <c:majorTickMark val="out"/>
        <c:minorTickMark val="none"/>
        <c:tickLblPos val="nextTo"/>
        <c:crossAx val="187075584"/>
        <c:crossesAt val="-15"/>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361898240980747"/>
                  <c:y val="1.2341335381857756E-2"/>
                </c:manualLayout>
              </c:layout>
              <c:numFmt formatCode="General" sourceLinked="0"/>
            </c:trendlineLbl>
          </c:trendline>
          <c:xVal>
            <c:numRef>
              <c:f>'Chardonnay Predicted LTE (3)'!$BY$90:$BY$173</c:f>
              <c:numCache>
                <c:formatCode>0.0</c:formatCode>
                <c:ptCount val="84"/>
                <c:pt idx="0">
                  <c:v>1.5889499999999992</c:v>
                </c:pt>
                <c:pt idx="1">
                  <c:v>1.4223999999999992</c:v>
                </c:pt>
                <c:pt idx="2">
                  <c:v>1.2589499999999998</c:v>
                </c:pt>
                <c:pt idx="3">
                  <c:v>1.0986</c:v>
                </c:pt>
                <c:pt idx="4">
                  <c:v>0.94134999999999958</c:v>
                </c:pt>
                <c:pt idx="5">
                  <c:v>0.78719999999999923</c:v>
                </c:pt>
                <c:pt idx="6">
                  <c:v>0.63614999999999999</c:v>
                </c:pt>
                <c:pt idx="7">
                  <c:v>0.48819999999999963</c:v>
                </c:pt>
                <c:pt idx="8">
                  <c:v>0.34334999999999893</c:v>
                </c:pt>
                <c:pt idx="9">
                  <c:v>0.20159999999999945</c:v>
                </c:pt>
                <c:pt idx="10">
                  <c:v>6.2950000000000061E-2</c:v>
                </c:pt>
                <c:pt idx="11">
                  <c:v>-7.2600000000000331E-2</c:v>
                </c:pt>
                <c:pt idx="12">
                  <c:v>-0.20505000000000073</c:v>
                </c:pt>
                <c:pt idx="13">
                  <c:v>-0.33440000000000003</c:v>
                </c:pt>
                <c:pt idx="14">
                  <c:v>-0.46065000000000034</c:v>
                </c:pt>
                <c:pt idx="15">
                  <c:v>-0.58380000000000065</c:v>
                </c:pt>
                <c:pt idx="16">
                  <c:v>-0.70384999999999986</c:v>
                </c:pt>
                <c:pt idx="17">
                  <c:v>-0.82079999999999975</c:v>
                </c:pt>
                <c:pt idx="18">
                  <c:v>-0.93465000000000065</c:v>
                </c:pt>
                <c:pt idx="19">
                  <c:v>-1.0454000000000006</c:v>
                </c:pt>
                <c:pt idx="20">
                  <c:v>-1.1530500000000001</c:v>
                </c:pt>
                <c:pt idx="21">
                  <c:v>-1.2452125000000009</c:v>
                </c:pt>
                <c:pt idx="22">
                  <c:v>-1.1966875000000008</c:v>
                </c:pt>
                <c:pt idx="23">
                  <c:v>-1.1295500000000005</c:v>
                </c:pt>
                <c:pt idx="24">
                  <c:v>-1.1687500000000006</c:v>
                </c:pt>
                <c:pt idx="25">
                  <c:v>-1.2043500000000003</c:v>
                </c:pt>
                <c:pt idx="26">
                  <c:v>-1.2363500000000001</c:v>
                </c:pt>
                <c:pt idx="27">
                  <c:v>-1.2647500000000003</c:v>
                </c:pt>
                <c:pt idx="28">
                  <c:v>-1.28955</c:v>
                </c:pt>
                <c:pt idx="29">
                  <c:v>-1.3107500000000001</c:v>
                </c:pt>
                <c:pt idx="30">
                  <c:v>-1.3283500000000004</c:v>
                </c:pt>
                <c:pt idx="31">
                  <c:v>-1.3423500000000004</c:v>
                </c:pt>
                <c:pt idx="32">
                  <c:v>-1.3527500000000008</c:v>
                </c:pt>
                <c:pt idx="33">
                  <c:v>-1.3595500000000009</c:v>
                </c:pt>
                <c:pt idx="34">
                  <c:v>-1.3627500000000003</c:v>
                </c:pt>
                <c:pt idx="35">
                  <c:v>-1.3623499999999999</c:v>
                </c:pt>
                <c:pt idx="36">
                  <c:v>-1.3583500000000002</c:v>
                </c:pt>
                <c:pt idx="37">
                  <c:v>-1.3507500000000006</c:v>
                </c:pt>
                <c:pt idx="38">
                  <c:v>-1.3395500000000009</c:v>
                </c:pt>
                <c:pt idx="39">
                  <c:v>-1.324750000000001</c:v>
                </c:pt>
                <c:pt idx="40">
                  <c:v>-1.3063500000000006</c:v>
                </c:pt>
                <c:pt idx="41">
                  <c:v>-1.2843499999999999</c:v>
                </c:pt>
                <c:pt idx="42">
                  <c:v>-1.2587500000000003</c:v>
                </c:pt>
                <c:pt idx="43">
                  <c:v>-1.2295500000000004</c:v>
                </c:pt>
                <c:pt idx="44">
                  <c:v>-1.1967500000000004</c:v>
                </c:pt>
                <c:pt idx="45">
                  <c:v>-1.1603500000000007</c:v>
                </c:pt>
                <c:pt idx="46">
                  <c:v>-1.1203500000000006</c:v>
                </c:pt>
                <c:pt idx="47">
                  <c:v>-1.0767500000000003</c:v>
                </c:pt>
                <c:pt idx="48">
                  <c:v>-1.0295500000000004</c:v>
                </c:pt>
                <c:pt idx="49">
                  <c:v>-0.97875000000000068</c:v>
                </c:pt>
                <c:pt idx="50">
                  <c:v>-0.92435000000000089</c:v>
                </c:pt>
                <c:pt idx="51">
                  <c:v>-0.86635000000000084</c:v>
                </c:pt>
                <c:pt idx="52">
                  <c:v>-0.79491250000000058</c:v>
                </c:pt>
                <c:pt idx="53">
                  <c:v>-0.76071250000000024</c:v>
                </c:pt>
                <c:pt idx="54">
                  <c:v>-0.74507500000000015</c:v>
                </c:pt>
                <c:pt idx="55">
                  <c:v>-0.69827500000000009</c:v>
                </c:pt>
                <c:pt idx="56">
                  <c:v>-0.64977499999999999</c:v>
                </c:pt>
                <c:pt idx="57">
                  <c:v>-0.59957499999999997</c:v>
                </c:pt>
                <c:pt idx="58">
                  <c:v>-0.54767500000000002</c:v>
                </c:pt>
                <c:pt idx="59">
                  <c:v>-0.49407500000000004</c:v>
                </c:pt>
                <c:pt idx="60">
                  <c:v>-0.43877500000000003</c:v>
                </c:pt>
                <c:pt idx="61">
                  <c:v>-0.38177500000000009</c:v>
                </c:pt>
                <c:pt idx="62">
                  <c:v>-0.323075</c:v>
                </c:pt>
                <c:pt idx="63">
                  <c:v>-0.26267500000000005</c:v>
                </c:pt>
                <c:pt idx="64">
                  <c:v>-0.20057500000000009</c:v>
                </c:pt>
                <c:pt idx="65">
                  <c:v>-0.13677500000000012</c:v>
                </c:pt>
                <c:pt idx="66">
                  <c:v>-7.1275000000000088E-2</c:v>
                </c:pt>
                <c:pt idx="67">
                  <c:v>-4.0749999999999953E-3</c:v>
                </c:pt>
                <c:pt idx="68">
                  <c:v>6.4825000000000021E-2</c:v>
                </c:pt>
                <c:pt idx="69">
                  <c:v>0.13542500000000002</c:v>
                </c:pt>
                <c:pt idx="70">
                  <c:v>0.20772499999999994</c:v>
                </c:pt>
                <c:pt idx="71">
                  <c:v>0.28172499999999989</c:v>
                </c:pt>
                <c:pt idx="72">
                  <c:v>0.35742499999999999</c:v>
                </c:pt>
                <c:pt idx="73">
                  <c:v>0.43482500000000002</c:v>
                </c:pt>
                <c:pt idx="74">
                  <c:v>0.51392499999999997</c:v>
                </c:pt>
                <c:pt idx="75">
                  <c:v>0.59472499999999995</c:v>
                </c:pt>
                <c:pt idx="76">
                  <c:v>0.67722499999999997</c:v>
                </c:pt>
                <c:pt idx="77">
                  <c:v>0.76142500000000002</c:v>
                </c:pt>
                <c:pt idx="78">
                  <c:v>0.84732499999999988</c:v>
                </c:pt>
                <c:pt idx="79">
                  <c:v>0.93492499999999978</c:v>
                </c:pt>
                <c:pt idx="80">
                  <c:v>1.0242249999999999</c:v>
                </c:pt>
                <c:pt idx="81">
                  <c:v>1.1152249999999999</c:v>
                </c:pt>
                <c:pt idx="82">
                  <c:v>1.2079249999999999</c:v>
                </c:pt>
                <c:pt idx="83">
                  <c:v>1.3023249999999997</c:v>
                </c:pt>
              </c:numCache>
            </c:numRef>
          </c:xVal>
          <c:yVal>
            <c:numRef>
              <c:f>'Chardonnay Predicted LTE (3)'!$BZ$90:$BZ$173</c:f>
              <c:numCache>
                <c:formatCode>General</c:formatCode>
                <c:ptCount val="84"/>
                <c:pt idx="0">
                  <c:v>-22.1</c:v>
                </c:pt>
                <c:pt idx="13">
                  <c:v>-23.3</c:v>
                </c:pt>
                <c:pt idx="27">
                  <c:v>-23.5</c:v>
                </c:pt>
                <c:pt idx="41">
                  <c:v>-24.1</c:v>
                </c:pt>
                <c:pt idx="55">
                  <c:v>-23.8</c:v>
                </c:pt>
                <c:pt idx="69">
                  <c:v>-23.4</c:v>
                </c:pt>
                <c:pt idx="83">
                  <c:v>-22.7</c:v>
                </c:pt>
              </c:numCache>
            </c:numRef>
          </c:yVal>
          <c:smooth val="0"/>
          <c:extLst>
            <c:ext xmlns:c16="http://schemas.microsoft.com/office/drawing/2014/chart" uri="{C3380CC4-5D6E-409C-BE32-E72D297353CC}">
              <c16:uniqueId val="{00000000-DB38-4C27-B144-D10072215B50}"/>
            </c:ext>
          </c:extLst>
        </c:ser>
        <c:dLbls>
          <c:showLegendKey val="0"/>
          <c:showVal val="0"/>
          <c:showCatName val="0"/>
          <c:showSerName val="0"/>
          <c:showPercent val="0"/>
          <c:showBubbleSize val="0"/>
        </c:dLbls>
        <c:axId val="145718272"/>
        <c:axId val="145724160"/>
      </c:scatterChart>
      <c:valAx>
        <c:axId val="145718272"/>
        <c:scaling>
          <c:orientation val="minMax"/>
        </c:scaling>
        <c:delete val="0"/>
        <c:axPos val="b"/>
        <c:numFmt formatCode="0.0" sourceLinked="1"/>
        <c:majorTickMark val="out"/>
        <c:minorTickMark val="none"/>
        <c:tickLblPos val="nextTo"/>
        <c:crossAx val="145724160"/>
        <c:crossesAt val="-25"/>
        <c:crossBetween val="midCat"/>
      </c:valAx>
      <c:valAx>
        <c:axId val="145724160"/>
        <c:scaling>
          <c:orientation val="minMax"/>
        </c:scaling>
        <c:delete val="0"/>
        <c:axPos val="l"/>
        <c:majorGridlines/>
        <c:numFmt formatCode="General" sourceLinked="1"/>
        <c:majorTickMark val="out"/>
        <c:minorTickMark val="none"/>
        <c:tickLblPos val="nextTo"/>
        <c:crossAx val="145718272"/>
        <c:crossesAt val="-2"/>
        <c:crossBetween val="midCat"/>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8.xml"/><Relationship Id="rId13" Type="http://schemas.openxmlformats.org/officeDocument/2006/relationships/chart" Target="../charts/chart33.xml"/><Relationship Id="rId18" Type="http://schemas.openxmlformats.org/officeDocument/2006/relationships/chart" Target="../charts/chart38.xml"/><Relationship Id="rId26" Type="http://schemas.openxmlformats.org/officeDocument/2006/relationships/image" Target="../media/image1.png"/><Relationship Id="rId3" Type="http://schemas.openxmlformats.org/officeDocument/2006/relationships/chart" Target="../charts/chart23.xml"/><Relationship Id="rId21" Type="http://schemas.openxmlformats.org/officeDocument/2006/relationships/chart" Target="../charts/chart41.xml"/><Relationship Id="rId7" Type="http://schemas.openxmlformats.org/officeDocument/2006/relationships/chart" Target="../charts/chart27.xml"/><Relationship Id="rId12" Type="http://schemas.openxmlformats.org/officeDocument/2006/relationships/chart" Target="../charts/chart32.xml"/><Relationship Id="rId17" Type="http://schemas.openxmlformats.org/officeDocument/2006/relationships/chart" Target="../charts/chart37.xml"/><Relationship Id="rId25" Type="http://schemas.openxmlformats.org/officeDocument/2006/relationships/chart" Target="../charts/chart45.xml"/><Relationship Id="rId2" Type="http://schemas.openxmlformats.org/officeDocument/2006/relationships/chart" Target="../charts/chart22.xml"/><Relationship Id="rId16" Type="http://schemas.openxmlformats.org/officeDocument/2006/relationships/chart" Target="../charts/chart36.xml"/><Relationship Id="rId20" Type="http://schemas.openxmlformats.org/officeDocument/2006/relationships/chart" Target="../charts/chart40.xml"/><Relationship Id="rId29" Type="http://schemas.openxmlformats.org/officeDocument/2006/relationships/image" Target="../media/image4.png"/><Relationship Id="rId1" Type="http://schemas.openxmlformats.org/officeDocument/2006/relationships/chart" Target="../charts/chart21.xml"/><Relationship Id="rId6" Type="http://schemas.openxmlformats.org/officeDocument/2006/relationships/chart" Target="../charts/chart26.xml"/><Relationship Id="rId11" Type="http://schemas.openxmlformats.org/officeDocument/2006/relationships/chart" Target="../charts/chart31.xml"/><Relationship Id="rId24" Type="http://schemas.openxmlformats.org/officeDocument/2006/relationships/chart" Target="../charts/chart44.xml"/><Relationship Id="rId32" Type="http://schemas.openxmlformats.org/officeDocument/2006/relationships/chart" Target="../charts/chart46.xml"/><Relationship Id="rId5" Type="http://schemas.openxmlformats.org/officeDocument/2006/relationships/chart" Target="../charts/chart25.xml"/><Relationship Id="rId15" Type="http://schemas.openxmlformats.org/officeDocument/2006/relationships/chart" Target="../charts/chart35.xml"/><Relationship Id="rId23" Type="http://schemas.openxmlformats.org/officeDocument/2006/relationships/chart" Target="../charts/chart43.xml"/><Relationship Id="rId28" Type="http://schemas.openxmlformats.org/officeDocument/2006/relationships/image" Target="../media/image3.png"/><Relationship Id="rId10" Type="http://schemas.openxmlformats.org/officeDocument/2006/relationships/chart" Target="../charts/chart30.xml"/><Relationship Id="rId19" Type="http://schemas.openxmlformats.org/officeDocument/2006/relationships/chart" Target="../charts/chart39.xml"/><Relationship Id="rId31" Type="http://schemas.openxmlformats.org/officeDocument/2006/relationships/image" Target="../media/image6.png"/><Relationship Id="rId4" Type="http://schemas.openxmlformats.org/officeDocument/2006/relationships/chart" Target="../charts/chart24.xml"/><Relationship Id="rId9" Type="http://schemas.openxmlformats.org/officeDocument/2006/relationships/chart" Target="../charts/chart29.xml"/><Relationship Id="rId14" Type="http://schemas.openxmlformats.org/officeDocument/2006/relationships/chart" Target="../charts/chart34.xml"/><Relationship Id="rId22" Type="http://schemas.openxmlformats.org/officeDocument/2006/relationships/chart" Target="../charts/chart42.xml"/><Relationship Id="rId27" Type="http://schemas.openxmlformats.org/officeDocument/2006/relationships/image" Target="../media/image2.png"/><Relationship Id="rId30"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38</xdr:col>
      <xdr:colOff>47625</xdr:colOff>
      <xdr:row>13</xdr:row>
      <xdr:rowOff>38100</xdr:rowOff>
    </xdr:from>
    <xdr:to>
      <xdr:col>45</xdr:col>
      <xdr:colOff>352425</xdr:colOff>
      <xdr:row>27</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66675</xdr:colOff>
      <xdr:row>28</xdr:row>
      <xdr:rowOff>28575</xdr:rowOff>
    </xdr:from>
    <xdr:to>
      <xdr:col>45</xdr:col>
      <xdr:colOff>371475</xdr:colOff>
      <xdr:row>42</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47625</xdr:colOff>
      <xdr:row>43</xdr:row>
      <xdr:rowOff>28575</xdr:rowOff>
    </xdr:from>
    <xdr:to>
      <xdr:col>45</xdr:col>
      <xdr:colOff>352425</xdr:colOff>
      <xdr:row>57</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38100</xdr:colOff>
      <xdr:row>58</xdr:row>
      <xdr:rowOff>19050</xdr:rowOff>
    </xdr:from>
    <xdr:to>
      <xdr:col>45</xdr:col>
      <xdr:colOff>342900</xdr:colOff>
      <xdr:row>72</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66</xdr:col>
      <xdr:colOff>57150</xdr:colOff>
      <xdr:row>72</xdr:row>
      <xdr:rowOff>71437</xdr:rowOff>
    </xdr:from>
    <xdr:to>
      <xdr:col>71</xdr:col>
      <xdr:colOff>85725</xdr:colOff>
      <xdr:row>82</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0</xdr:colOff>
      <xdr:row>75</xdr:row>
      <xdr:rowOff>0</xdr:rowOff>
    </xdr:from>
    <xdr:to>
      <xdr:col>45</xdr:col>
      <xdr:colOff>304800</xdr:colOff>
      <xdr:row>89</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66</xdr:col>
      <xdr:colOff>85725</xdr:colOff>
      <xdr:row>115</xdr:row>
      <xdr:rowOff>38100</xdr:rowOff>
    </xdr:from>
    <xdr:to>
      <xdr:col>71</xdr:col>
      <xdr:colOff>114300</xdr:colOff>
      <xdr:row>125</xdr:row>
      <xdr:rowOff>80963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66</xdr:col>
      <xdr:colOff>66675</xdr:colOff>
      <xdr:row>187</xdr:row>
      <xdr:rowOff>44450</xdr:rowOff>
    </xdr:from>
    <xdr:to>
      <xdr:col>71</xdr:col>
      <xdr:colOff>95250</xdr:colOff>
      <xdr:row>197</xdr:row>
      <xdr:rowOff>125413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66</xdr:col>
      <xdr:colOff>85725</xdr:colOff>
      <xdr:row>34</xdr:row>
      <xdr:rowOff>76200</xdr:rowOff>
    </xdr:from>
    <xdr:to>
      <xdr:col>71</xdr:col>
      <xdr:colOff>104775</xdr:colOff>
      <xdr:row>44</xdr:row>
      <xdr:rowOff>123825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66</xdr:col>
      <xdr:colOff>66675</xdr:colOff>
      <xdr:row>47</xdr:row>
      <xdr:rowOff>47625</xdr:rowOff>
    </xdr:from>
    <xdr:to>
      <xdr:col>71</xdr:col>
      <xdr:colOff>85725</xdr:colOff>
      <xdr:row>57</xdr:row>
      <xdr:rowOff>95250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85</xdr:col>
      <xdr:colOff>317500</xdr:colOff>
      <xdr:row>229</xdr:row>
      <xdr:rowOff>31749</xdr:rowOff>
    </xdr:from>
    <xdr:to>
      <xdr:col>92</xdr:col>
      <xdr:colOff>511175</xdr:colOff>
      <xdr:row>243</xdr:row>
      <xdr:rowOff>117474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127</xdr:col>
      <xdr:colOff>250825</xdr:colOff>
      <xdr:row>229</xdr:row>
      <xdr:rowOff>47625</xdr:rowOff>
    </xdr:from>
    <xdr:to>
      <xdr:col>134</xdr:col>
      <xdr:colOff>415925</xdr:colOff>
      <xdr:row>243</xdr:row>
      <xdr:rowOff>133350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148</xdr:col>
      <xdr:colOff>257175</xdr:colOff>
      <xdr:row>229</xdr:row>
      <xdr:rowOff>85725</xdr:rowOff>
    </xdr:from>
    <xdr:to>
      <xdr:col>155</xdr:col>
      <xdr:colOff>434975</xdr:colOff>
      <xdr:row>243</xdr:row>
      <xdr:rowOff>171450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169</xdr:col>
      <xdr:colOff>355600</xdr:colOff>
      <xdr:row>229</xdr:row>
      <xdr:rowOff>123825</xdr:rowOff>
    </xdr:from>
    <xdr:to>
      <xdr:col>176</xdr:col>
      <xdr:colOff>520700</xdr:colOff>
      <xdr:row>244</xdr:row>
      <xdr:rowOff>19050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106</xdr:col>
      <xdr:colOff>180975</xdr:colOff>
      <xdr:row>229</xdr:row>
      <xdr:rowOff>66675</xdr:rowOff>
    </xdr:from>
    <xdr:to>
      <xdr:col>113</xdr:col>
      <xdr:colOff>393700</xdr:colOff>
      <xdr:row>243</xdr:row>
      <xdr:rowOff>152400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190</xdr:col>
      <xdr:colOff>254000</xdr:colOff>
      <xdr:row>229</xdr:row>
      <xdr:rowOff>104775</xdr:rowOff>
    </xdr:from>
    <xdr:to>
      <xdr:col>197</xdr:col>
      <xdr:colOff>460375</xdr:colOff>
      <xdr:row>244</xdr:row>
      <xdr:rowOff>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38</xdr:col>
      <xdr:colOff>0</xdr:colOff>
      <xdr:row>91</xdr:row>
      <xdr:rowOff>0</xdr:rowOff>
    </xdr:from>
    <xdr:to>
      <xdr:col>45</xdr:col>
      <xdr:colOff>304800</xdr:colOff>
      <xdr:row>105</xdr:row>
      <xdr:rowOff>38100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38</xdr:col>
      <xdr:colOff>0</xdr:colOff>
      <xdr:row>107</xdr:row>
      <xdr:rowOff>0</xdr:rowOff>
    </xdr:from>
    <xdr:to>
      <xdr:col>45</xdr:col>
      <xdr:colOff>304800</xdr:colOff>
      <xdr:row>121</xdr:row>
      <xdr:rowOff>63500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211</xdr:col>
      <xdr:colOff>295275</xdr:colOff>
      <xdr:row>230</xdr:row>
      <xdr:rowOff>28575</xdr:rowOff>
    </xdr:from>
    <xdr:to>
      <xdr:col>218</xdr:col>
      <xdr:colOff>485775</xdr:colOff>
      <xdr:row>244</xdr:row>
      <xdr:rowOff>114300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66</xdr:col>
      <xdr:colOff>0</xdr:colOff>
      <xdr:row>21</xdr:row>
      <xdr:rowOff>0</xdr:rowOff>
    </xdr:from>
    <xdr:to>
      <xdr:col>71</xdr:col>
      <xdr:colOff>19050</xdr:colOff>
      <xdr:row>31</xdr:row>
      <xdr:rowOff>66675</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47625</xdr:colOff>
      <xdr:row>13</xdr:row>
      <xdr:rowOff>38100</xdr:rowOff>
    </xdr:from>
    <xdr:to>
      <xdr:col>45</xdr:col>
      <xdr:colOff>352425</xdr:colOff>
      <xdr:row>27</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66675</xdr:colOff>
      <xdr:row>28</xdr:row>
      <xdr:rowOff>28575</xdr:rowOff>
    </xdr:from>
    <xdr:to>
      <xdr:col>45</xdr:col>
      <xdr:colOff>371475</xdr:colOff>
      <xdr:row>42</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47625</xdr:colOff>
      <xdr:row>43</xdr:row>
      <xdr:rowOff>28575</xdr:rowOff>
    </xdr:from>
    <xdr:to>
      <xdr:col>45</xdr:col>
      <xdr:colOff>352425</xdr:colOff>
      <xdr:row>57</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38100</xdr:colOff>
      <xdr:row>58</xdr:row>
      <xdr:rowOff>19050</xdr:rowOff>
    </xdr:from>
    <xdr:to>
      <xdr:col>45</xdr:col>
      <xdr:colOff>342900</xdr:colOff>
      <xdr:row>72</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0</xdr:colOff>
      <xdr:row>75</xdr:row>
      <xdr:rowOff>0</xdr:rowOff>
    </xdr:from>
    <xdr:to>
      <xdr:col>45</xdr:col>
      <xdr:colOff>304800</xdr:colOff>
      <xdr:row>89</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0</xdr:colOff>
      <xdr:row>91</xdr:row>
      <xdr:rowOff>0</xdr:rowOff>
    </xdr:from>
    <xdr:to>
      <xdr:col>45</xdr:col>
      <xdr:colOff>304800</xdr:colOff>
      <xdr:row>105</xdr:row>
      <xdr:rowOff>38100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38</xdr:col>
      <xdr:colOff>0</xdr:colOff>
      <xdr:row>107</xdr:row>
      <xdr:rowOff>0</xdr:rowOff>
    </xdr:from>
    <xdr:to>
      <xdr:col>45</xdr:col>
      <xdr:colOff>304800</xdr:colOff>
      <xdr:row>121</xdr:row>
      <xdr:rowOff>63500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74</xdr:col>
      <xdr:colOff>476250</xdr:colOff>
      <xdr:row>39</xdr:row>
      <xdr:rowOff>123825</xdr:rowOff>
    </xdr:from>
    <xdr:to>
      <xdr:col>82</xdr:col>
      <xdr:colOff>285750</xdr:colOff>
      <xdr:row>54</xdr:row>
      <xdr:rowOff>9525</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75</xdr:col>
      <xdr:colOff>0</xdr:colOff>
      <xdr:row>55</xdr:row>
      <xdr:rowOff>0</xdr:rowOff>
    </xdr:from>
    <xdr:to>
      <xdr:col>82</xdr:col>
      <xdr:colOff>304800</xdr:colOff>
      <xdr:row>69</xdr:row>
      <xdr:rowOff>9525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75</xdr:col>
      <xdr:colOff>0</xdr:colOff>
      <xdr:row>70</xdr:row>
      <xdr:rowOff>0</xdr:rowOff>
    </xdr:from>
    <xdr:to>
      <xdr:col>82</xdr:col>
      <xdr:colOff>304800</xdr:colOff>
      <xdr:row>83</xdr:row>
      <xdr:rowOff>180975</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75</xdr:col>
      <xdr:colOff>0</xdr:colOff>
      <xdr:row>85</xdr:row>
      <xdr:rowOff>0</xdr:rowOff>
    </xdr:from>
    <xdr:to>
      <xdr:col>82</xdr:col>
      <xdr:colOff>304800</xdr:colOff>
      <xdr:row>99</xdr:row>
      <xdr:rowOff>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75</xdr:col>
      <xdr:colOff>0</xdr:colOff>
      <xdr:row>100</xdr:row>
      <xdr:rowOff>0</xdr:rowOff>
    </xdr:from>
    <xdr:to>
      <xdr:col>82</xdr:col>
      <xdr:colOff>304800</xdr:colOff>
      <xdr:row>114</xdr:row>
      <xdr:rowOff>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75</xdr:col>
      <xdr:colOff>0</xdr:colOff>
      <xdr:row>115</xdr:row>
      <xdr:rowOff>0</xdr:rowOff>
    </xdr:from>
    <xdr:to>
      <xdr:col>82</xdr:col>
      <xdr:colOff>304800</xdr:colOff>
      <xdr:row>129</xdr:row>
      <xdr:rowOff>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83</xdr:col>
      <xdr:colOff>0</xdr:colOff>
      <xdr:row>39</xdr:row>
      <xdr:rowOff>0</xdr:rowOff>
    </xdr:from>
    <xdr:to>
      <xdr:col>88</xdr:col>
      <xdr:colOff>323850</xdr:colOff>
      <xdr:row>48</xdr:row>
      <xdr:rowOff>114300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83</xdr:col>
      <xdr:colOff>0</xdr:colOff>
      <xdr:row>55</xdr:row>
      <xdr:rowOff>0</xdr:rowOff>
    </xdr:from>
    <xdr:to>
      <xdr:col>88</xdr:col>
      <xdr:colOff>323850</xdr:colOff>
      <xdr:row>64</xdr:row>
      <xdr:rowOff>66675</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83</xdr:col>
      <xdr:colOff>0</xdr:colOff>
      <xdr:row>70</xdr:row>
      <xdr:rowOff>0</xdr:rowOff>
    </xdr:from>
    <xdr:to>
      <xdr:col>88</xdr:col>
      <xdr:colOff>323850</xdr:colOff>
      <xdr:row>79</xdr:row>
      <xdr:rowOff>38100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83</xdr:col>
      <xdr:colOff>0</xdr:colOff>
      <xdr:row>85</xdr:row>
      <xdr:rowOff>0</xdr:rowOff>
    </xdr:from>
    <xdr:to>
      <xdr:col>88</xdr:col>
      <xdr:colOff>323850</xdr:colOff>
      <xdr:row>94</xdr:row>
      <xdr:rowOff>47625</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83</xdr:col>
      <xdr:colOff>0</xdr:colOff>
      <xdr:row>100</xdr:row>
      <xdr:rowOff>0</xdr:rowOff>
    </xdr:from>
    <xdr:to>
      <xdr:col>88</xdr:col>
      <xdr:colOff>323850</xdr:colOff>
      <xdr:row>109</xdr:row>
      <xdr:rowOff>57150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83</xdr:col>
      <xdr:colOff>0</xdr:colOff>
      <xdr:row>115</xdr:row>
      <xdr:rowOff>0</xdr:rowOff>
    </xdr:from>
    <xdr:to>
      <xdr:col>88</xdr:col>
      <xdr:colOff>323850</xdr:colOff>
      <xdr:row>124</xdr:row>
      <xdr:rowOff>66675</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89</xdr:col>
      <xdr:colOff>0</xdr:colOff>
      <xdr:row>39</xdr:row>
      <xdr:rowOff>0</xdr:rowOff>
    </xdr:from>
    <xdr:to>
      <xdr:col>94</xdr:col>
      <xdr:colOff>323850</xdr:colOff>
      <xdr:row>48</xdr:row>
      <xdr:rowOff>114300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89</xdr:col>
      <xdr:colOff>0</xdr:colOff>
      <xdr:row>55</xdr:row>
      <xdr:rowOff>0</xdr:rowOff>
    </xdr:from>
    <xdr:to>
      <xdr:col>94</xdr:col>
      <xdr:colOff>323850</xdr:colOff>
      <xdr:row>64</xdr:row>
      <xdr:rowOff>66675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89</xdr:col>
      <xdr:colOff>0</xdr:colOff>
      <xdr:row>70</xdr:row>
      <xdr:rowOff>0</xdr:rowOff>
    </xdr:from>
    <xdr:to>
      <xdr:col>94</xdr:col>
      <xdr:colOff>323850</xdr:colOff>
      <xdr:row>79</xdr:row>
      <xdr:rowOff>38100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89</xdr:col>
      <xdr:colOff>0</xdr:colOff>
      <xdr:row>85</xdr:row>
      <xdr:rowOff>0</xdr:rowOff>
    </xdr:from>
    <xdr:to>
      <xdr:col>94</xdr:col>
      <xdr:colOff>323850</xdr:colOff>
      <xdr:row>94</xdr:row>
      <xdr:rowOff>47625</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89</xdr:col>
      <xdr:colOff>0</xdr:colOff>
      <xdr:row>100</xdr:row>
      <xdr:rowOff>0</xdr:rowOff>
    </xdr:from>
    <xdr:to>
      <xdr:col>94</xdr:col>
      <xdr:colOff>323850</xdr:colOff>
      <xdr:row>109</xdr:row>
      <xdr:rowOff>57150</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89</xdr:col>
      <xdr:colOff>0</xdr:colOff>
      <xdr:row>115</xdr:row>
      <xdr:rowOff>0</xdr:rowOff>
    </xdr:from>
    <xdr:to>
      <xdr:col>94</xdr:col>
      <xdr:colOff>323850</xdr:colOff>
      <xdr:row>124</xdr:row>
      <xdr:rowOff>66675</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95</xdr:col>
      <xdr:colOff>0</xdr:colOff>
      <xdr:row>80</xdr:row>
      <xdr:rowOff>28575</xdr:rowOff>
    </xdr:from>
    <xdr:to>
      <xdr:col>100</xdr:col>
      <xdr:colOff>335573</xdr:colOff>
      <xdr:row>124</xdr:row>
      <xdr:rowOff>66675</xdr:rowOff>
    </xdr:to>
    <xdr:grpSp>
      <xdr:nvGrpSpPr>
        <xdr:cNvPr id="55" name="Group 54"/>
        <xdr:cNvGrpSpPr/>
      </xdr:nvGrpSpPr>
      <xdr:grpSpPr>
        <a:xfrm>
          <a:off x="49025175" y="16411575"/>
          <a:ext cx="3383573" cy="8534400"/>
          <a:chOff x="139607925" y="16563975"/>
          <a:chExt cx="3383573" cy="8648700"/>
        </a:xfrm>
      </xdr:grpSpPr>
      <xdr:pic>
        <xdr:nvPicPr>
          <xdr:cNvPr id="54" name="Picture 53"/>
          <xdr:cNvPicPr>
            <a:picLocks noChangeAspect="1"/>
          </xdr:cNvPicPr>
        </xdr:nvPicPr>
        <xdr:blipFill rotWithShape="1">
          <a:blip xmlns:r="http://schemas.openxmlformats.org/officeDocument/2006/relationships" r:embed="rId26"/>
          <a:srcRect b="671"/>
          <a:stretch/>
        </xdr:blipFill>
        <xdr:spPr>
          <a:xfrm>
            <a:off x="139607925" y="23383875"/>
            <a:ext cx="3383573" cy="1828800"/>
          </a:xfrm>
          <a:prstGeom prst="rect">
            <a:avLst/>
          </a:prstGeom>
        </xdr:spPr>
      </xdr:pic>
      <xdr:pic>
        <xdr:nvPicPr>
          <xdr:cNvPr id="53" name="Picture 52"/>
          <xdr:cNvPicPr>
            <a:picLocks noChangeAspect="1"/>
          </xdr:cNvPicPr>
        </xdr:nvPicPr>
        <xdr:blipFill rotWithShape="1">
          <a:blip xmlns:r="http://schemas.openxmlformats.org/officeDocument/2006/relationships" r:embed="rId27"/>
          <a:srcRect b="11018"/>
          <a:stretch/>
        </xdr:blipFill>
        <xdr:spPr>
          <a:xfrm>
            <a:off x="139607925" y="22012275"/>
            <a:ext cx="3383573" cy="1638300"/>
          </a:xfrm>
          <a:prstGeom prst="rect">
            <a:avLst/>
          </a:prstGeom>
        </xdr:spPr>
      </xdr:pic>
      <xdr:pic>
        <xdr:nvPicPr>
          <xdr:cNvPr id="52" name="Picture 51"/>
          <xdr:cNvPicPr>
            <a:picLocks noChangeAspect="1"/>
          </xdr:cNvPicPr>
        </xdr:nvPicPr>
        <xdr:blipFill rotWithShape="1">
          <a:blip xmlns:r="http://schemas.openxmlformats.org/officeDocument/2006/relationships" r:embed="rId28"/>
          <a:srcRect b="12052"/>
          <a:stretch/>
        </xdr:blipFill>
        <xdr:spPr>
          <a:xfrm>
            <a:off x="139607925" y="20640675"/>
            <a:ext cx="3383573" cy="1619250"/>
          </a:xfrm>
          <a:prstGeom prst="rect">
            <a:avLst/>
          </a:prstGeom>
        </xdr:spPr>
      </xdr:pic>
      <xdr:pic>
        <xdr:nvPicPr>
          <xdr:cNvPr id="51" name="Picture 50"/>
          <xdr:cNvPicPr>
            <a:picLocks noChangeAspect="1"/>
          </xdr:cNvPicPr>
        </xdr:nvPicPr>
        <xdr:blipFill rotWithShape="1">
          <a:blip xmlns:r="http://schemas.openxmlformats.org/officeDocument/2006/relationships" r:embed="rId29"/>
          <a:srcRect b="12052"/>
          <a:stretch/>
        </xdr:blipFill>
        <xdr:spPr>
          <a:xfrm>
            <a:off x="139607925" y="19288125"/>
            <a:ext cx="3383573" cy="1619250"/>
          </a:xfrm>
          <a:prstGeom prst="rect">
            <a:avLst/>
          </a:prstGeom>
        </xdr:spPr>
      </xdr:pic>
      <xdr:pic>
        <xdr:nvPicPr>
          <xdr:cNvPr id="36" name="Picture 35"/>
          <xdr:cNvPicPr>
            <a:picLocks noChangeAspect="1"/>
          </xdr:cNvPicPr>
        </xdr:nvPicPr>
        <xdr:blipFill rotWithShape="1">
          <a:blip xmlns:r="http://schemas.openxmlformats.org/officeDocument/2006/relationships" r:embed="rId30"/>
          <a:srcRect b="11535"/>
          <a:stretch/>
        </xdr:blipFill>
        <xdr:spPr>
          <a:xfrm>
            <a:off x="139607925" y="17926050"/>
            <a:ext cx="3383573" cy="1628775"/>
          </a:xfrm>
          <a:prstGeom prst="rect">
            <a:avLst/>
          </a:prstGeom>
        </xdr:spPr>
      </xdr:pic>
      <xdr:pic>
        <xdr:nvPicPr>
          <xdr:cNvPr id="35" name="Picture 34"/>
          <xdr:cNvPicPr>
            <a:picLocks noChangeAspect="1"/>
          </xdr:cNvPicPr>
        </xdr:nvPicPr>
        <xdr:blipFill rotWithShape="1">
          <a:blip xmlns:r="http://schemas.openxmlformats.org/officeDocument/2006/relationships" r:embed="rId31"/>
          <a:srcRect b="12569"/>
          <a:stretch/>
        </xdr:blipFill>
        <xdr:spPr>
          <a:xfrm>
            <a:off x="139607925" y="16563975"/>
            <a:ext cx="3383573" cy="1609725"/>
          </a:xfrm>
          <a:prstGeom prst="rect">
            <a:avLst/>
          </a:prstGeom>
        </xdr:spPr>
      </xdr:pic>
    </xdr:grpSp>
    <xdr:clientData/>
  </xdr:twoCellAnchor>
  <xdr:twoCellAnchor>
    <xdr:from>
      <xdr:col>101</xdr:col>
      <xdr:colOff>0</xdr:colOff>
      <xdr:row>80</xdr:row>
      <xdr:rowOff>0</xdr:rowOff>
    </xdr:from>
    <xdr:to>
      <xdr:col>105</xdr:col>
      <xdr:colOff>66675</xdr:colOff>
      <xdr:row>124</xdr:row>
      <xdr:rowOff>38100</xdr:rowOff>
    </xdr:to>
    <xdr:grpSp>
      <xdr:nvGrpSpPr>
        <xdr:cNvPr id="72" name="Group 71"/>
        <xdr:cNvGrpSpPr/>
      </xdr:nvGrpSpPr>
      <xdr:grpSpPr>
        <a:xfrm>
          <a:off x="52682775" y="16383000"/>
          <a:ext cx="2505075" cy="8534400"/>
          <a:chOff x="143265525" y="16535400"/>
          <a:chExt cx="3383573" cy="8648700"/>
        </a:xfrm>
      </xdr:grpSpPr>
      <xdr:grpSp>
        <xdr:nvGrpSpPr>
          <xdr:cNvPr id="63" name="Group 62"/>
          <xdr:cNvGrpSpPr/>
        </xdr:nvGrpSpPr>
        <xdr:grpSpPr>
          <a:xfrm>
            <a:off x="143265525" y="16535400"/>
            <a:ext cx="3383573" cy="8648700"/>
            <a:chOff x="139607925" y="16563975"/>
            <a:chExt cx="3383573" cy="8648700"/>
          </a:xfrm>
        </xdr:grpSpPr>
        <xdr:pic>
          <xdr:nvPicPr>
            <xdr:cNvPr id="64" name="Picture 63"/>
            <xdr:cNvPicPr>
              <a:picLocks noChangeAspect="1"/>
            </xdr:cNvPicPr>
          </xdr:nvPicPr>
          <xdr:blipFill rotWithShape="1">
            <a:blip xmlns:r="http://schemas.openxmlformats.org/officeDocument/2006/relationships" r:embed="rId26"/>
            <a:srcRect b="671"/>
            <a:stretch/>
          </xdr:blipFill>
          <xdr:spPr>
            <a:xfrm>
              <a:off x="139607925" y="23383875"/>
              <a:ext cx="3383573" cy="1828800"/>
            </a:xfrm>
            <a:prstGeom prst="rect">
              <a:avLst/>
            </a:prstGeom>
          </xdr:spPr>
        </xdr:pic>
        <xdr:pic>
          <xdr:nvPicPr>
            <xdr:cNvPr id="65" name="Picture 64"/>
            <xdr:cNvPicPr>
              <a:picLocks noChangeAspect="1"/>
            </xdr:cNvPicPr>
          </xdr:nvPicPr>
          <xdr:blipFill rotWithShape="1">
            <a:blip xmlns:r="http://schemas.openxmlformats.org/officeDocument/2006/relationships" r:embed="rId27"/>
            <a:srcRect b="11018"/>
            <a:stretch/>
          </xdr:blipFill>
          <xdr:spPr>
            <a:xfrm>
              <a:off x="139607925" y="22012275"/>
              <a:ext cx="3383573" cy="1638300"/>
            </a:xfrm>
            <a:prstGeom prst="rect">
              <a:avLst/>
            </a:prstGeom>
          </xdr:spPr>
        </xdr:pic>
        <xdr:pic>
          <xdr:nvPicPr>
            <xdr:cNvPr id="66" name="Picture 65"/>
            <xdr:cNvPicPr>
              <a:picLocks noChangeAspect="1"/>
            </xdr:cNvPicPr>
          </xdr:nvPicPr>
          <xdr:blipFill rotWithShape="1">
            <a:blip xmlns:r="http://schemas.openxmlformats.org/officeDocument/2006/relationships" r:embed="rId28"/>
            <a:srcRect b="12052"/>
            <a:stretch/>
          </xdr:blipFill>
          <xdr:spPr>
            <a:xfrm>
              <a:off x="139607925" y="20640675"/>
              <a:ext cx="3383573" cy="1619250"/>
            </a:xfrm>
            <a:prstGeom prst="rect">
              <a:avLst/>
            </a:prstGeom>
          </xdr:spPr>
        </xdr:pic>
        <xdr:pic>
          <xdr:nvPicPr>
            <xdr:cNvPr id="67" name="Picture 66"/>
            <xdr:cNvPicPr>
              <a:picLocks noChangeAspect="1"/>
            </xdr:cNvPicPr>
          </xdr:nvPicPr>
          <xdr:blipFill rotWithShape="1">
            <a:blip xmlns:r="http://schemas.openxmlformats.org/officeDocument/2006/relationships" r:embed="rId29"/>
            <a:srcRect b="12052"/>
            <a:stretch/>
          </xdr:blipFill>
          <xdr:spPr>
            <a:xfrm>
              <a:off x="139607925" y="19288125"/>
              <a:ext cx="3383573" cy="1619250"/>
            </a:xfrm>
            <a:prstGeom prst="rect">
              <a:avLst/>
            </a:prstGeom>
          </xdr:spPr>
        </xdr:pic>
        <xdr:pic>
          <xdr:nvPicPr>
            <xdr:cNvPr id="68" name="Picture 67"/>
            <xdr:cNvPicPr>
              <a:picLocks noChangeAspect="1"/>
            </xdr:cNvPicPr>
          </xdr:nvPicPr>
          <xdr:blipFill rotWithShape="1">
            <a:blip xmlns:r="http://schemas.openxmlformats.org/officeDocument/2006/relationships" r:embed="rId30"/>
            <a:srcRect b="11535"/>
            <a:stretch/>
          </xdr:blipFill>
          <xdr:spPr>
            <a:xfrm>
              <a:off x="139607925" y="17926050"/>
              <a:ext cx="3383573" cy="1628775"/>
            </a:xfrm>
            <a:prstGeom prst="rect">
              <a:avLst/>
            </a:prstGeom>
          </xdr:spPr>
        </xdr:pic>
        <xdr:pic>
          <xdr:nvPicPr>
            <xdr:cNvPr id="69" name="Picture 68"/>
            <xdr:cNvPicPr>
              <a:picLocks noChangeAspect="1"/>
            </xdr:cNvPicPr>
          </xdr:nvPicPr>
          <xdr:blipFill rotWithShape="1">
            <a:blip xmlns:r="http://schemas.openxmlformats.org/officeDocument/2006/relationships" r:embed="rId31"/>
            <a:srcRect b="12569"/>
            <a:stretch/>
          </xdr:blipFill>
          <xdr:spPr>
            <a:xfrm>
              <a:off x="139607925" y="16563975"/>
              <a:ext cx="3383573" cy="1609725"/>
            </a:xfrm>
            <a:prstGeom prst="rect">
              <a:avLst/>
            </a:prstGeom>
          </xdr:spPr>
        </xdr:pic>
      </xdr:grpSp>
      <xdr:sp macro="" textlink="">
        <xdr:nvSpPr>
          <xdr:cNvPr id="70" name="Rectangle 69"/>
          <xdr:cNvSpPr/>
        </xdr:nvSpPr>
        <xdr:spPr>
          <a:xfrm>
            <a:off x="143341725" y="16602075"/>
            <a:ext cx="285750" cy="84010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71" name="Rectangle 70"/>
          <xdr:cNvSpPr/>
        </xdr:nvSpPr>
        <xdr:spPr>
          <a:xfrm>
            <a:off x="143541750" y="24936450"/>
            <a:ext cx="3048000"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grpSp>
    <xdr:clientData/>
  </xdr:twoCellAnchor>
  <xdr:twoCellAnchor>
    <xdr:from>
      <xdr:col>75</xdr:col>
      <xdr:colOff>0</xdr:colOff>
      <xdr:row>130</xdr:row>
      <xdr:rowOff>0</xdr:rowOff>
    </xdr:from>
    <xdr:to>
      <xdr:col>82</xdr:col>
      <xdr:colOff>304800</xdr:colOff>
      <xdr:row>144</xdr:row>
      <xdr:rowOff>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364"/>
  <sheetViews>
    <sheetView topLeftCell="A323" workbookViewId="0">
      <selection activeCell="A293" sqref="A293:A364"/>
    </sheetView>
  </sheetViews>
  <sheetFormatPr defaultRowHeight="15" x14ac:dyDescent="0.25"/>
  <cols>
    <col min="1" max="2" width="18.7109375" customWidth="1"/>
    <col min="3" max="14" width="8.140625" customWidth="1"/>
    <col min="15" max="15" width="8.28515625" customWidth="1"/>
    <col min="16" max="16" width="12.140625" customWidth="1"/>
    <col min="17" max="28" width="7" style="93" customWidth="1"/>
  </cols>
  <sheetData>
    <row r="1" spans="1:28" s="2" customFormat="1" ht="18" customHeight="1" x14ac:dyDescent="0.3">
      <c r="A1" s="456" t="s">
        <v>23</v>
      </c>
      <c r="B1" s="456"/>
      <c r="C1" s="456"/>
      <c r="D1" s="456"/>
      <c r="E1" s="456"/>
      <c r="F1" s="456"/>
      <c r="G1" s="456"/>
      <c r="H1" s="456"/>
      <c r="I1" s="456"/>
      <c r="J1" s="456"/>
      <c r="K1" s="456"/>
      <c r="L1" s="456"/>
      <c r="M1" s="456"/>
      <c r="N1" s="456"/>
      <c r="Q1" s="92"/>
      <c r="R1" s="92"/>
      <c r="S1" s="92"/>
      <c r="T1" s="92"/>
      <c r="U1" s="92"/>
      <c r="V1" s="92"/>
      <c r="W1" s="92"/>
      <c r="X1" s="92"/>
      <c r="Y1" s="92"/>
      <c r="Z1" s="92"/>
      <c r="AA1" s="92"/>
      <c r="AB1" s="92"/>
    </row>
    <row r="2" spans="1:28" ht="7.15" customHeight="1" x14ac:dyDescent="0.25">
      <c r="A2" s="457"/>
      <c r="B2" s="457"/>
      <c r="C2" s="457"/>
      <c r="D2" s="457"/>
      <c r="E2" s="457"/>
      <c r="F2" s="457"/>
      <c r="G2" s="457"/>
      <c r="H2" s="457"/>
      <c r="I2" s="457"/>
      <c r="J2" s="457"/>
      <c r="K2" s="457"/>
      <c r="L2" s="457"/>
      <c r="M2" s="457"/>
      <c r="N2" s="457"/>
    </row>
    <row r="3" spans="1:28" ht="38.450000000000003" customHeight="1" x14ac:dyDescent="0.25">
      <c r="A3" s="1" t="s">
        <v>33</v>
      </c>
      <c r="B3" s="1" t="s">
        <v>0</v>
      </c>
      <c r="C3" s="96">
        <v>41214</v>
      </c>
      <c r="D3" s="96">
        <v>41227</v>
      </c>
      <c r="E3" s="96">
        <v>41241</v>
      </c>
      <c r="F3" s="96">
        <v>41255</v>
      </c>
      <c r="G3" s="96">
        <v>41270</v>
      </c>
      <c r="H3" s="96">
        <v>41283</v>
      </c>
      <c r="I3" s="96">
        <v>41297</v>
      </c>
      <c r="J3" s="96">
        <v>41312</v>
      </c>
      <c r="K3" s="96">
        <v>41326</v>
      </c>
      <c r="L3" s="96">
        <v>41340</v>
      </c>
      <c r="M3" s="96">
        <v>41354</v>
      </c>
      <c r="N3" s="96">
        <v>41367</v>
      </c>
    </row>
    <row r="4" spans="1:28" ht="12.6" customHeight="1" x14ac:dyDescent="0.25">
      <c r="A4" s="3" t="s">
        <v>11</v>
      </c>
      <c r="B4" s="4" t="s">
        <v>9</v>
      </c>
      <c r="C4" s="4"/>
      <c r="D4" s="5">
        <v>-18.132999999999999</v>
      </c>
      <c r="E4" s="6">
        <v>-21.437833333333302</v>
      </c>
      <c r="F4" s="6">
        <v>-22.590000000000003</v>
      </c>
      <c r="G4" s="5">
        <v>-23.343444444444433</v>
      </c>
      <c r="H4" s="6">
        <v>-24.076944444444432</v>
      </c>
      <c r="I4" s="5">
        <v>-24.852444444444433</v>
      </c>
      <c r="J4" s="5">
        <v>-24.991388888888903</v>
      </c>
      <c r="K4" s="6">
        <v>-23.348888888888904</v>
      </c>
      <c r="L4" s="6">
        <v>-19.275333333333332</v>
      </c>
      <c r="M4" s="6">
        <v>-14.016944444444434</v>
      </c>
      <c r="N4" s="7">
        <v>-9.4011111111111116</v>
      </c>
      <c r="P4" t="str">
        <f>(B4)</f>
        <v>Cabernet Franc</v>
      </c>
      <c r="Q4" s="94">
        <f>AVERAGE(C4:C5)</f>
        <v>-13.678333333333335</v>
      </c>
      <c r="R4" s="94">
        <f t="shared" ref="R4:AB4" si="0">AVERAGE(D4:D5)</f>
        <v>-18.635527777777781</v>
      </c>
      <c r="S4" s="94">
        <f t="shared" si="0"/>
        <v>-21.680722222222201</v>
      </c>
      <c r="T4" s="94">
        <f t="shared" si="0"/>
        <v>-22.644861111111119</v>
      </c>
      <c r="U4" s="94">
        <f t="shared" si="0"/>
        <v>-22.965805555555548</v>
      </c>
      <c r="V4" s="94">
        <f t="shared" si="0"/>
        <v>-23.885555555555552</v>
      </c>
      <c r="W4" s="94">
        <f t="shared" si="0"/>
        <v>-24.860111111111099</v>
      </c>
      <c r="X4" s="94">
        <f t="shared" si="0"/>
        <v>-23.940444444444452</v>
      </c>
      <c r="Y4" s="94">
        <f t="shared" si="0"/>
        <v>-23.437666666666669</v>
      </c>
      <c r="Z4" s="94">
        <f t="shared" si="0"/>
        <v>-20.451416666666667</v>
      </c>
      <c r="AA4" s="94">
        <f t="shared" si="0"/>
        <v>-16.105972222222217</v>
      </c>
      <c r="AB4" s="94">
        <f t="shared" si="0"/>
        <v>-10.30263888888889</v>
      </c>
    </row>
    <row r="5" spans="1:28" ht="12.6" customHeight="1" x14ac:dyDescent="0.25">
      <c r="A5" s="8" t="s">
        <v>19</v>
      </c>
      <c r="B5" s="9" t="s">
        <v>9</v>
      </c>
      <c r="C5" s="10">
        <v>-13.678333333333335</v>
      </c>
      <c r="D5" s="10">
        <v>-19.138055555555567</v>
      </c>
      <c r="E5" s="10">
        <v>-21.9236111111111</v>
      </c>
      <c r="F5" s="10">
        <v>-22.699722222222235</v>
      </c>
      <c r="G5" s="10">
        <v>-22.588166666666666</v>
      </c>
      <c r="H5" s="11">
        <v>-23.694166666666671</v>
      </c>
      <c r="I5" s="11">
        <v>-24.867777777777764</v>
      </c>
      <c r="J5" s="6">
        <v>-22.889499999999998</v>
      </c>
      <c r="K5" s="6">
        <v>-23.526444444444433</v>
      </c>
      <c r="L5" s="6">
        <v>-21.627499999999998</v>
      </c>
      <c r="M5" s="12">
        <v>-18.195</v>
      </c>
      <c r="N5" s="12">
        <v>-11.204166666666666</v>
      </c>
    </row>
    <row r="6" spans="1:28" ht="12.6" customHeight="1" x14ac:dyDescent="0.25">
      <c r="A6" s="13" t="s">
        <v>18</v>
      </c>
      <c r="B6" s="9" t="s">
        <v>20</v>
      </c>
      <c r="C6" s="10">
        <v>-12.015000000000001</v>
      </c>
      <c r="D6" s="10">
        <v>-18.140833333333333</v>
      </c>
      <c r="E6" s="10">
        <v>-20.461444444444432</v>
      </c>
      <c r="F6" s="10">
        <v>-21.674666666666667</v>
      </c>
      <c r="G6" s="10">
        <v>-22.779444444444437</v>
      </c>
      <c r="H6" s="11">
        <v>-23.312666666666669</v>
      </c>
      <c r="I6" s="11">
        <v>-23.941444444444432</v>
      </c>
      <c r="J6" s="6">
        <v>-22.142666666666667</v>
      </c>
      <c r="K6" s="6">
        <v>-22.835277777777765</v>
      </c>
      <c r="L6" s="6">
        <v>-22.206666666666667</v>
      </c>
      <c r="M6" s="12"/>
      <c r="N6" s="12"/>
      <c r="P6" t="str">
        <f>(B6)</f>
        <v>Cabernet Sauvignon</v>
      </c>
      <c r="Q6" s="94">
        <f>AVERAGE(C6:C9)</f>
        <v>-12.77994444444445</v>
      </c>
      <c r="R6" s="94">
        <f t="shared" ref="R6:AB6" si="1">AVERAGE(D6:D9)</f>
        <v>-17.605277777777776</v>
      </c>
      <c r="S6" s="94">
        <f t="shared" si="1"/>
        <v>-19.465875</v>
      </c>
      <c r="T6" s="94">
        <f t="shared" si="1"/>
        <v>-21.377375000000001</v>
      </c>
      <c r="U6" s="94">
        <f t="shared" si="1"/>
        <v>-22.416944444444443</v>
      </c>
      <c r="V6" s="94">
        <f t="shared" si="1"/>
        <v>-22.304097222222218</v>
      </c>
      <c r="W6" s="94">
        <f t="shared" si="1"/>
        <v>-23.695388888888882</v>
      </c>
      <c r="X6" s="94">
        <f t="shared" si="1"/>
        <v>-22.40594444444444</v>
      </c>
      <c r="Y6" s="94">
        <f t="shared" si="1"/>
        <v>-22.4725</v>
      </c>
      <c r="Z6" s="94">
        <f t="shared" si="1"/>
        <v>-21.115347222222219</v>
      </c>
      <c r="AA6" s="94">
        <f t="shared" si="1"/>
        <v>-18.103259259259257</v>
      </c>
      <c r="AB6" s="94">
        <f t="shared" si="1"/>
        <v>-10.982888888888892</v>
      </c>
    </row>
    <row r="7" spans="1:28" ht="12.6" customHeight="1" x14ac:dyDescent="0.25">
      <c r="A7" s="13" t="s">
        <v>18</v>
      </c>
      <c r="B7" s="9" t="s">
        <v>20</v>
      </c>
      <c r="C7" s="10">
        <v>-13.544888888888901</v>
      </c>
      <c r="D7" s="10">
        <v>-16.488888888888866</v>
      </c>
      <c r="E7" s="10">
        <v>-18.081111111111099</v>
      </c>
      <c r="F7" s="10">
        <v>-20.502777777777766</v>
      </c>
      <c r="G7" s="10">
        <v>-21.591666666666669</v>
      </c>
      <c r="H7" s="11">
        <v>-20.987499999999997</v>
      </c>
      <c r="I7" s="11">
        <v>-21.992333333333331</v>
      </c>
      <c r="J7" s="6">
        <v>-21.620999999999999</v>
      </c>
      <c r="K7" s="6">
        <v>-21.746388888888902</v>
      </c>
      <c r="L7" s="6">
        <v>-20.793555555555567</v>
      </c>
      <c r="M7" s="12">
        <v>-18.136444444444432</v>
      </c>
      <c r="N7" s="12">
        <v>-10.836666666666666</v>
      </c>
    </row>
    <row r="8" spans="1:28" ht="12.6" customHeight="1" x14ac:dyDescent="0.25">
      <c r="A8" s="13" t="s">
        <v>10</v>
      </c>
      <c r="B8" s="4" t="s">
        <v>20</v>
      </c>
      <c r="C8" s="4"/>
      <c r="D8" s="5">
        <v>-17.968888888888898</v>
      </c>
      <c r="E8" s="6">
        <v>-18.304833333333335</v>
      </c>
      <c r="F8" s="6">
        <v>-21.488222222222234</v>
      </c>
      <c r="G8" s="5">
        <v>-22.78111111111113</v>
      </c>
      <c r="H8" s="6">
        <v>-21.789833333333334</v>
      </c>
      <c r="I8" s="5">
        <v>-24.442222222222231</v>
      </c>
      <c r="J8" s="5">
        <v>-22.39833333333333</v>
      </c>
      <c r="K8" s="6">
        <v>-22.248888888888899</v>
      </c>
      <c r="L8" s="6">
        <v>-20.104222222222202</v>
      </c>
      <c r="M8" s="6">
        <v>-16.652333333333335</v>
      </c>
      <c r="N8" s="7">
        <v>-9.4981111111111094</v>
      </c>
    </row>
    <row r="9" spans="1:28" ht="12.6" customHeight="1" x14ac:dyDescent="0.25">
      <c r="A9" s="3" t="s">
        <v>11</v>
      </c>
      <c r="B9" s="4" t="s">
        <v>20</v>
      </c>
      <c r="C9" s="4"/>
      <c r="D9" s="5">
        <v>-17.822500000000002</v>
      </c>
      <c r="E9" s="6">
        <v>-21.016111111111133</v>
      </c>
      <c r="F9" s="6">
        <v>-21.843833333333333</v>
      </c>
      <c r="G9" s="5">
        <v>-22.515555555555533</v>
      </c>
      <c r="H9" s="6">
        <v>-23.126388888888869</v>
      </c>
      <c r="I9" s="5">
        <v>-24.405555555555537</v>
      </c>
      <c r="J9" s="7">
        <v>-23.461777777777769</v>
      </c>
      <c r="K9" s="6">
        <v>-23.059444444444434</v>
      </c>
      <c r="L9" s="6">
        <v>-21.356944444444434</v>
      </c>
      <c r="M9" s="6">
        <v>-19.521000000000001</v>
      </c>
      <c r="N9" s="7">
        <v>-12.6138888888889</v>
      </c>
      <c r="Q9"/>
      <c r="R9"/>
      <c r="S9"/>
      <c r="T9"/>
      <c r="U9"/>
      <c r="V9"/>
      <c r="W9"/>
      <c r="X9"/>
      <c r="Y9"/>
      <c r="Z9"/>
      <c r="AA9"/>
      <c r="AB9"/>
    </row>
    <row r="10" spans="1:28" ht="12.6" customHeight="1" x14ac:dyDescent="0.25">
      <c r="A10" s="13" t="s">
        <v>10</v>
      </c>
      <c r="B10" s="4" t="s">
        <v>1</v>
      </c>
      <c r="C10" s="4"/>
      <c r="D10" s="5">
        <v>-21.363636363636399</v>
      </c>
      <c r="E10" s="6">
        <v>-22.968333333333334</v>
      </c>
      <c r="F10" s="6">
        <v>-23.154166666666665</v>
      </c>
      <c r="G10" s="5">
        <v>-23.998611111111099</v>
      </c>
      <c r="H10" s="6">
        <v>-24.077999999999999</v>
      </c>
      <c r="I10" s="5">
        <v>-25.681111111111097</v>
      </c>
      <c r="J10" s="5">
        <v>-25.008611111111097</v>
      </c>
      <c r="K10" s="6">
        <v>-23.956</v>
      </c>
      <c r="L10" s="6">
        <v>-19.398666666666667</v>
      </c>
      <c r="M10" s="6">
        <v>-16.515333333333334</v>
      </c>
      <c r="N10" s="7">
        <v>-10.614888888888899</v>
      </c>
      <c r="P10" t="str">
        <f>(B10)</f>
        <v>Chardonnay</v>
      </c>
      <c r="Q10" s="94">
        <f>AVERAGE(C10:C14)</f>
        <v>-17.443472222222219</v>
      </c>
      <c r="R10" s="94">
        <f t="shared" ref="R10:AB10" si="2">AVERAGE(D10:D14)</f>
        <v>-20.484721911421925</v>
      </c>
      <c r="S10" s="94">
        <f t="shared" si="2"/>
        <v>-22.29504444444445</v>
      </c>
      <c r="T10" s="94">
        <f t="shared" si="2"/>
        <v>-22.646022222222221</v>
      </c>
      <c r="U10" s="94">
        <f t="shared" si="2"/>
        <v>-23.223433333333325</v>
      </c>
      <c r="V10" s="94">
        <f t="shared" si="2"/>
        <v>-23.554366666666667</v>
      </c>
      <c r="W10" s="94">
        <f t="shared" si="2"/>
        <v>-24.72282222222222</v>
      </c>
      <c r="X10" s="94">
        <f t="shared" si="2"/>
        <v>-23.612388888888884</v>
      </c>
      <c r="Y10" s="94">
        <f t="shared" si="2"/>
        <v>-22.636922222222218</v>
      </c>
      <c r="Z10" s="94">
        <f t="shared" si="2"/>
        <v>-19.885311111111108</v>
      </c>
      <c r="AA10" s="94">
        <f t="shared" si="2"/>
        <v>-16.097622222222221</v>
      </c>
      <c r="AB10" s="94">
        <f t="shared" si="2"/>
        <v>-9.9206111111111142</v>
      </c>
    </row>
    <row r="11" spans="1:28" ht="12.6" customHeight="1" x14ac:dyDescent="0.25">
      <c r="A11" s="3" t="s">
        <v>11</v>
      </c>
      <c r="B11" s="4" t="s">
        <v>1</v>
      </c>
      <c r="C11" s="4"/>
      <c r="D11" s="5">
        <v>-19.0292307692308</v>
      </c>
      <c r="E11" s="6">
        <v>-22.506333333333334</v>
      </c>
      <c r="F11" s="6">
        <v>-22.385500000000004</v>
      </c>
      <c r="G11" s="5">
        <v>-23.359444444444431</v>
      </c>
      <c r="H11" s="6">
        <v>-24.465500000000002</v>
      </c>
      <c r="I11" s="5">
        <v>-24.391444444444431</v>
      </c>
      <c r="J11" s="7">
        <v>-23.81283333333333</v>
      </c>
      <c r="K11" s="6">
        <v>-22.674833333333336</v>
      </c>
      <c r="L11" s="6">
        <v>-20.3185</v>
      </c>
      <c r="M11" s="6">
        <v>-15.810666666666668</v>
      </c>
      <c r="N11" s="7">
        <v>-9.1963888888888992</v>
      </c>
    </row>
    <row r="12" spans="1:28" ht="12.6" customHeight="1" x14ac:dyDescent="0.25">
      <c r="A12" s="3" t="s">
        <v>16</v>
      </c>
      <c r="B12" s="4" t="s">
        <v>1</v>
      </c>
      <c r="C12" s="4"/>
      <c r="D12" s="5">
        <v>-18.830909090909099</v>
      </c>
      <c r="E12" s="6">
        <v>-21.564166666666665</v>
      </c>
      <c r="F12" s="6">
        <v>-21.911111111111097</v>
      </c>
      <c r="G12" s="5">
        <v>-21.981666666666666</v>
      </c>
      <c r="H12" s="6">
        <v>-22.342777777777769</v>
      </c>
      <c r="I12" s="5">
        <v>-24.29472222222223</v>
      </c>
      <c r="J12" s="5">
        <v>-22.809833333333334</v>
      </c>
      <c r="K12" s="6">
        <v>-22.168055555555565</v>
      </c>
      <c r="L12" s="6">
        <v>-19.2041111111111</v>
      </c>
      <c r="M12" s="6">
        <v>-14.773111111111101</v>
      </c>
      <c r="N12" s="5">
        <v>-9.1761111111111102</v>
      </c>
    </row>
    <row r="13" spans="1:28" ht="12.6" customHeight="1" x14ac:dyDescent="0.25">
      <c r="A13" s="14" t="s">
        <v>15</v>
      </c>
      <c r="B13" s="9" t="s">
        <v>1</v>
      </c>
      <c r="C13" s="10">
        <v>-17.5425</v>
      </c>
      <c r="D13" s="10">
        <v>-21.733000000000001</v>
      </c>
      <c r="E13" s="10">
        <v>-23.087222222222234</v>
      </c>
      <c r="F13" s="10">
        <v>-22.998333333333335</v>
      </c>
      <c r="G13" s="10">
        <v>-22.774000000000001</v>
      </c>
      <c r="H13" s="11">
        <v>-22.652222222222235</v>
      </c>
      <c r="I13" s="11">
        <v>-25.319500000000001</v>
      </c>
      <c r="J13" s="6">
        <v>-22.283333333333331</v>
      </c>
      <c r="K13" s="6">
        <v>-22.593611111111102</v>
      </c>
      <c r="L13" s="6">
        <v>-19.782499999999999</v>
      </c>
      <c r="M13" s="12">
        <v>-16.466666666666665</v>
      </c>
      <c r="N13" s="12">
        <v>-10.964999999999998</v>
      </c>
    </row>
    <row r="14" spans="1:28" ht="12.6" customHeight="1" x14ac:dyDescent="0.25">
      <c r="A14" s="14" t="s">
        <v>19</v>
      </c>
      <c r="B14" s="9" t="s">
        <v>1</v>
      </c>
      <c r="C14" s="10">
        <v>-17.344444444444434</v>
      </c>
      <c r="D14" s="10">
        <v>-21.46683333333333</v>
      </c>
      <c r="E14" s="10">
        <v>-21.349166666666672</v>
      </c>
      <c r="F14" s="10">
        <v>-22.781000000000002</v>
      </c>
      <c r="G14" s="10">
        <v>-24.00344444444443</v>
      </c>
      <c r="H14" s="11">
        <v>-24.233333333333334</v>
      </c>
      <c r="I14" s="11">
        <v>-23.927333333333333</v>
      </c>
      <c r="J14" s="6">
        <v>-24.147333333333332</v>
      </c>
      <c r="K14" s="6">
        <v>-21.792111111111097</v>
      </c>
      <c r="L14" s="6">
        <v>-20.722777777777768</v>
      </c>
      <c r="M14" s="12">
        <v>-16.922333333333334</v>
      </c>
      <c r="N14" s="12">
        <v>-9.6506666666666661</v>
      </c>
    </row>
    <row r="15" spans="1:28" ht="12.6" customHeight="1" x14ac:dyDescent="0.25">
      <c r="A15" s="14" t="s">
        <v>14</v>
      </c>
      <c r="B15" s="9" t="s">
        <v>8</v>
      </c>
      <c r="C15" s="10">
        <v>-15.530000000000001</v>
      </c>
      <c r="D15" s="10">
        <v>-20.660888888888902</v>
      </c>
      <c r="E15" s="10">
        <v>-21.724444444444433</v>
      </c>
      <c r="F15" s="10">
        <v>-21.931333333333331</v>
      </c>
      <c r="G15" s="10">
        <v>-22.431000000000001</v>
      </c>
      <c r="H15" s="11">
        <v>-21.883944444444435</v>
      </c>
      <c r="I15" s="11">
        <v>-23.7805</v>
      </c>
      <c r="J15" s="6">
        <v>-21.102222222222235</v>
      </c>
      <c r="K15" s="6">
        <v>-21.433333333333334</v>
      </c>
      <c r="L15" s="6">
        <v>-18.089166666666667</v>
      </c>
      <c r="M15" s="12">
        <v>-14.041499999999999</v>
      </c>
      <c r="N15" s="12">
        <v>-7.8808333333333325</v>
      </c>
      <c r="P15" t="str">
        <f>(B15)</f>
        <v>Gewurztraminer</v>
      </c>
      <c r="Q15" s="94">
        <f>AVERAGE(C15:C16)</f>
        <v>-14.772222222222219</v>
      </c>
      <c r="R15" s="94">
        <f t="shared" ref="R15" si="3">AVERAGE(D15:D16)</f>
        <v>-20.090722222222233</v>
      </c>
      <c r="S15" s="94">
        <f t="shared" ref="S15" si="4">AVERAGE(E15:E16)</f>
        <v>-21.113888888888884</v>
      </c>
      <c r="T15" s="94">
        <f t="shared" ref="T15" si="5">AVERAGE(F15:F16)</f>
        <v>-21.923416666666665</v>
      </c>
      <c r="U15" s="94">
        <f t="shared" ref="U15" si="6">AVERAGE(G15:G16)</f>
        <v>-22.134805555555548</v>
      </c>
      <c r="V15" s="94">
        <f t="shared" ref="V15" si="7">AVERAGE(H15:H16)</f>
        <v>-22.115305555555551</v>
      </c>
      <c r="W15" s="94">
        <f t="shared" ref="W15" si="8">AVERAGE(I15:I16)</f>
        <v>-23.404916666666665</v>
      </c>
      <c r="X15" s="94">
        <f t="shared" ref="X15" si="9">AVERAGE(J15:J16)</f>
        <v>-21.733638888888901</v>
      </c>
      <c r="Y15" s="94">
        <f t="shared" ref="Y15" si="10">AVERAGE(K15:K16)</f>
        <v>-21.916250000000002</v>
      </c>
      <c r="Z15" s="94">
        <f t="shared" ref="Z15" si="11">AVERAGE(L15:L16)</f>
        <v>-19.175833333333333</v>
      </c>
      <c r="AA15" s="94">
        <f t="shared" ref="AA15" si="12">AVERAGE(M15:M16)</f>
        <v>-14.794333333333334</v>
      </c>
      <c r="AB15" s="94">
        <f t="shared" ref="AB15" si="13">AVERAGE(N15:N16)</f>
        <v>-8.0204166666666659</v>
      </c>
    </row>
    <row r="16" spans="1:28" ht="12.6" customHeight="1" x14ac:dyDescent="0.25">
      <c r="A16" s="14" t="s">
        <v>19</v>
      </c>
      <c r="B16" s="9" t="s">
        <v>8</v>
      </c>
      <c r="C16" s="10">
        <v>-14.014444444444434</v>
      </c>
      <c r="D16" s="10">
        <v>-19.520555555555564</v>
      </c>
      <c r="E16" s="10">
        <v>-20.503333333333334</v>
      </c>
      <c r="F16" s="10">
        <v>-21.915499999999998</v>
      </c>
      <c r="G16" s="10">
        <v>-21.838611111111096</v>
      </c>
      <c r="H16" s="11">
        <v>-22.346666666666668</v>
      </c>
      <c r="I16" s="11">
        <v>-23.02933333333333</v>
      </c>
      <c r="J16" s="6">
        <v>-22.365055555555568</v>
      </c>
      <c r="K16" s="6">
        <v>-22.39916666666667</v>
      </c>
      <c r="L16" s="6">
        <v>-20.262499999999999</v>
      </c>
      <c r="M16" s="12">
        <v>-15.547166666666667</v>
      </c>
      <c r="N16" s="12">
        <v>-8.16</v>
      </c>
    </row>
    <row r="17" spans="1:29" ht="12.6" customHeight="1" x14ac:dyDescent="0.25">
      <c r="A17" s="14" t="s">
        <v>17</v>
      </c>
      <c r="B17" s="4" t="s">
        <v>7</v>
      </c>
      <c r="C17" s="4"/>
      <c r="D17" s="5">
        <v>-15.284000000000001</v>
      </c>
      <c r="E17" s="6">
        <v>-19.680000000000003</v>
      </c>
      <c r="F17" s="6">
        <v>-17.7271111111111</v>
      </c>
      <c r="G17" s="5">
        <v>-19.754999999999999</v>
      </c>
      <c r="H17" s="6">
        <v>-21.187222222222236</v>
      </c>
      <c r="I17" s="5">
        <v>-22.519166666666663</v>
      </c>
      <c r="J17" s="5">
        <v>-21.587333333333333</v>
      </c>
      <c r="K17" s="6">
        <v>-21.856666666666666</v>
      </c>
      <c r="L17" s="6">
        <v>-18.728333333333335</v>
      </c>
      <c r="M17" s="6">
        <v>-15.039277777777768</v>
      </c>
      <c r="N17" s="7">
        <v>-11.213333333333333</v>
      </c>
      <c r="P17" t="str">
        <f>(B17)</f>
        <v>Merlot</v>
      </c>
      <c r="Q17" s="94">
        <f>AVERAGE(C17:C19)</f>
        <v>-13.298000000000002</v>
      </c>
      <c r="R17" s="94">
        <f t="shared" ref="R17:AB17" si="14">AVERAGE(D17:D19)</f>
        <v>-17.90388888888889</v>
      </c>
      <c r="S17" s="94">
        <f t="shared" si="14"/>
        <v>-20.848703703703702</v>
      </c>
      <c r="T17" s="94">
        <f t="shared" si="14"/>
        <v>-20.707314814814811</v>
      </c>
      <c r="U17" s="94">
        <f t="shared" si="14"/>
        <v>-21.737944444444441</v>
      </c>
      <c r="V17" s="94">
        <f t="shared" si="14"/>
        <v>-22.075740740740745</v>
      </c>
      <c r="W17" s="94">
        <f t="shared" si="14"/>
        <v>-23.214944444444441</v>
      </c>
      <c r="X17" s="94">
        <f t="shared" si="14"/>
        <v>-22.242777777777778</v>
      </c>
      <c r="Y17" s="94">
        <f t="shared" si="14"/>
        <v>-22.4380925925926</v>
      </c>
      <c r="Z17" s="94">
        <f t="shared" si="14"/>
        <v>-20.121592592592592</v>
      </c>
      <c r="AA17" s="94">
        <f t="shared" si="14"/>
        <v>-16.94072222222222</v>
      </c>
      <c r="AB17" s="94">
        <f t="shared" si="14"/>
        <v>-10.300222222222223</v>
      </c>
    </row>
    <row r="18" spans="1:29" ht="12.6" customHeight="1" x14ac:dyDescent="0.25">
      <c r="A18" s="14" t="s">
        <v>18</v>
      </c>
      <c r="B18" s="9" t="s">
        <v>7</v>
      </c>
      <c r="C18" s="10">
        <v>-14.551000000000002</v>
      </c>
      <c r="D18" s="10">
        <v>-19.657833333333333</v>
      </c>
      <c r="E18" s="10">
        <v>-21.303166666666666</v>
      </c>
      <c r="F18" s="10">
        <v>-22.387333333333334</v>
      </c>
      <c r="G18" s="10">
        <v>-23.712333333333333</v>
      </c>
      <c r="H18" s="11">
        <v>-22.49</v>
      </c>
      <c r="I18" s="11">
        <v>-24.060666666666663</v>
      </c>
      <c r="J18" s="6">
        <v>-22.881666666666671</v>
      </c>
      <c r="K18" s="6">
        <v>-22.926222222222233</v>
      </c>
      <c r="L18" s="6">
        <v>-21.438111111111102</v>
      </c>
      <c r="M18" s="11">
        <v>-18.593999999999998</v>
      </c>
      <c r="N18" s="11">
        <v>-10.7415</v>
      </c>
    </row>
    <row r="19" spans="1:29" ht="12.6" customHeight="1" x14ac:dyDescent="0.25">
      <c r="A19" s="3" t="s">
        <v>11</v>
      </c>
      <c r="B19" s="9" t="s">
        <v>7</v>
      </c>
      <c r="C19" s="10">
        <v>-12.045</v>
      </c>
      <c r="D19" s="10">
        <v>-18.769833333333334</v>
      </c>
      <c r="E19" s="10">
        <v>-21.562944444444437</v>
      </c>
      <c r="F19" s="10">
        <v>-22.007500000000004</v>
      </c>
      <c r="G19" s="10">
        <v>-21.746499999999997</v>
      </c>
      <c r="H19" s="11">
        <v>-22.55</v>
      </c>
      <c r="I19" s="11">
        <v>-23.064999999999998</v>
      </c>
      <c r="J19" s="6">
        <v>-22.259333333333334</v>
      </c>
      <c r="K19" s="6">
        <v>-22.531388888888902</v>
      </c>
      <c r="L19" s="6">
        <v>-20.198333333333334</v>
      </c>
      <c r="M19" s="11">
        <v>-17.188888888888901</v>
      </c>
      <c r="N19" s="11">
        <v>-8.9458333333333329</v>
      </c>
      <c r="O19" s="455"/>
      <c r="P19" s="455"/>
      <c r="Q19" s="455"/>
      <c r="R19" s="455"/>
      <c r="S19" s="455"/>
      <c r="T19" s="455"/>
      <c r="U19" s="455"/>
      <c r="V19" s="455"/>
      <c r="W19" s="455"/>
      <c r="X19" s="455"/>
      <c r="Y19" s="455"/>
      <c r="Z19" s="455"/>
      <c r="AA19" s="455"/>
      <c r="AB19" s="455"/>
      <c r="AC19" s="455"/>
    </row>
    <row r="20" spans="1:29" ht="12.6" customHeight="1" x14ac:dyDescent="0.25">
      <c r="A20" s="3" t="s">
        <v>11</v>
      </c>
      <c r="B20" s="4" t="s">
        <v>4</v>
      </c>
      <c r="C20" s="4"/>
      <c r="D20" s="5">
        <v>-19.634545454545499</v>
      </c>
      <c r="E20" s="6">
        <v>-22.2711111111111</v>
      </c>
      <c r="F20" s="6">
        <v>-22.065555555555566</v>
      </c>
      <c r="G20" s="5">
        <v>-23.326111111111135</v>
      </c>
      <c r="H20" s="6">
        <v>-23.660777777777767</v>
      </c>
      <c r="I20" s="5">
        <v>-24.830833333333331</v>
      </c>
      <c r="J20" s="5">
        <v>-24.154722222222233</v>
      </c>
      <c r="K20" s="6">
        <v>-23.194722222222236</v>
      </c>
      <c r="L20" s="6">
        <v>-20.519166666666667</v>
      </c>
      <c r="M20" s="6">
        <v>-17.600222222222232</v>
      </c>
      <c r="N20" s="7">
        <v>-10.739166666666677</v>
      </c>
      <c r="P20" t="str">
        <f>(B20)</f>
        <v>Pinot blanc</v>
      </c>
      <c r="Q20" s="94">
        <f>AVERAGE(C20:C21)</f>
        <v>-15.364166666666668</v>
      </c>
      <c r="R20" s="94">
        <f t="shared" ref="R20" si="15">AVERAGE(D20:D21)</f>
        <v>-20.239356060606084</v>
      </c>
      <c r="S20" s="94">
        <f t="shared" ref="S20" si="16">AVERAGE(E20:E21)</f>
        <v>-22.3373611111111</v>
      </c>
      <c r="T20" s="94">
        <f t="shared" ref="T20" si="17">AVERAGE(F20:F21)</f>
        <v>-22.782638888888901</v>
      </c>
      <c r="U20" s="94">
        <f t="shared" ref="U20" si="18">AVERAGE(G20:G21)</f>
        <v>-23.405638888888902</v>
      </c>
      <c r="V20" s="94">
        <f t="shared" ref="V20" si="19">AVERAGE(H20:H21)</f>
        <v>-23.503305555555549</v>
      </c>
      <c r="W20" s="94">
        <f t="shared" ref="W20" si="20">AVERAGE(I20:I21)</f>
        <v>-24.661583333333333</v>
      </c>
      <c r="X20" s="94">
        <f t="shared" ref="X20" si="21">AVERAGE(J20:J21)</f>
        <v>-24.199305555555569</v>
      </c>
      <c r="Y20" s="94">
        <f t="shared" ref="Y20" si="22">AVERAGE(K20:K21)</f>
        <v>-22.842694444444454</v>
      </c>
      <c r="Z20" s="94">
        <f t="shared" ref="Z20" si="23">AVERAGE(L20:L21)</f>
        <v>-20.765000000000001</v>
      </c>
      <c r="AA20" s="94">
        <f t="shared" ref="AA20" si="24">AVERAGE(M20:M21)</f>
        <v>-17.251888888888899</v>
      </c>
      <c r="AB20" s="94">
        <f t="shared" ref="AB20" si="25">AVERAGE(N20:N21)</f>
        <v>-9.7005555555555603</v>
      </c>
    </row>
    <row r="21" spans="1:29" ht="12.6" customHeight="1" x14ac:dyDescent="0.25">
      <c r="A21" s="8" t="s">
        <v>19</v>
      </c>
      <c r="B21" s="9" t="s">
        <v>4</v>
      </c>
      <c r="C21" s="10">
        <v>-15.364166666666668</v>
      </c>
      <c r="D21" s="10">
        <v>-20.844166666666666</v>
      </c>
      <c r="E21" s="10">
        <v>-22.403611111111104</v>
      </c>
      <c r="F21" s="10">
        <v>-23.499722222222236</v>
      </c>
      <c r="G21" s="10">
        <v>-23.485166666666668</v>
      </c>
      <c r="H21" s="11">
        <v>-23.345833333333331</v>
      </c>
      <c r="I21" s="11">
        <v>-24.492333333333335</v>
      </c>
      <c r="J21" s="6">
        <v>-24.2438888888889</v>
      </c>
      <c r="K21" s="6">
        <v>-22.490666666666669</v>
      </c>
      <c r="L21" s="6">
        <v>-21.010833333333334</v>
      </c>
      <c r="M21" s="12">
        <v>-16.903555555555567</v>
      </c>
      <c r="N21" s="12">
        <v>-8.661944444444444</v>
      </c>
    </row>
    <row r="22" spans="1:29" ht="12.6" customHeight="1" x14ac:dyDescent="0.25">
      <c r="A22" s="3" t="s">
        <v>11</v>
      </c>
      <c r="B22" s="4" t="s">
        <v>5</v>
      </c>
      <c r="C22" s="4"/>
      <c r="D22" s="5">
        <v>-19.461111111111101</v>
      </c>
      <c r="E22" s="6">
        <v>-22.038888888888902</v>
      </c>
      <c r="F22" s="6">
        <v>-22.507666666666665</v>
      </c>
      <c r="G22" s="5">
        <v>-23.222833333333337</v>
      </c>
      <c r="H22" s="6">
        <v>-22.749222222222233</v>
      </c>
      <c r="I22" s="5">
        <v>-25.727777777777771</v>
      </c>
      <c r="J22" s="7">
        <v>-24.042777777777768</v>
      </c>
      <c r="K22" s="6">
        <v>-23.516499999999997</v>
      </c>
      <c r="L22" s="6">
        <v>-21.079833333333337</v>
      </c>
      <c r="M22" s="6">
        <v>-17.774888888888899</v>
      </c>
      <c r="N22" s="7">
        <v>-10.907000000000002</v>
      </c>
      <c r="P22" t="str">
        <f>(B22)</f>
        <v>Pinot gris</v>
      </c>
      <c r="Q22" s="94">
        <f>AVERAGE(C22:C26)</f>
        <v>-14.6812222222222</v>
      </c>
      <c r="R22" s="94">
        <f t="shared" ref="R22" si="26">AVERAGE(D22:D26)</f>
        <v>-20.124181818181818</v>
      </c>
      <c r="S22" s="94">
        <f t="shared" ref="S22" si="27">AVERAGE(E22:E26)</f>
        <v>-21.948322222222224</v>
      </c>
      <c r="T22" s="94">
        <f t="shared" ref="T22" si="28">AVERAGE(F22:F26)</f>
        <v>-22.398555555555554</v>
      </c>
      <c r="U22" s="94">
        <f t="shared" ref="U22" si="29">AVERAGE(G22:G26)</f>
        <v>-23.282222222222224</v>
      </c>
      <c r="V22" s="94">
        <f t="shared" ref="V22" si="30">AVERAGE(H22:H26)</f>
        <v>-23.387455555555558</v>
      </c>
      <c r="W22" s="94">
        <f t="shared" ref="W22" si="31">AVERAGE(I22:I26)</f>
        <v>-24.607644444444439</v>
      </c>
      <c r="X22" s="94">
        <f t="shared" ref="X22" si="32">AVERAGE(J22:J26)</f>
        <v>-23.734577777777773</v>
      </c>
      <c r="Y22" s="94">
        <f t="shared" ref="Y22" si="33">AVERAGE(K22:K26)</f>
        <v>-22.978744444444445</v>
      </c>
      <c r="Z22" s="94">
        <f t="shared" ref="Z22" si="34">AVERAGE(L22:L26)</f>
        <v>-19.853022222222222</v>
      </c>
      <c r="AA22" s="94">
        <f t="shared" ref="AA22" si="35">AVERAGE(M22:M26)</f>
        <v>-16.727166666666669</v>
      </c>
      <c r="AB22" s="94">
        <f t="shared" ref="AB22" si="36">AVERAGE(N22:N26)</f>
        <v>-10.148066666666667</v>
      </c>
    </row>
    <row r="23" spans="1:29" ht="12.6" customHeight="1" x14ac:dyDescent="0.25">
      <c r="A23" s="14" t="s">
        <v>19</v>
      </c>
      <c r="B23" s="4" t="s">
        <v>5</v>
      </c>
      <c r="C23" s="4"/>
      <c r="D23" s="5">
        <v>-21.070909090909101</v>
      </c>
      <c r="E23" s="6">
        <v>-22.070222222222231</v>
      </c>
      <c r="F23" s="6">
        <v>-22.138833333333334</v>
      </c>
      <c r="G23" s="5">
        <v>-23.885000000000002</v>
      </c>
      <c r="H23" s="6">
        <v>-23.131388888888903</v>
      </c>
      <c r="I23" s="5">
        <v>-24.855</v>
      </c>
      <c r="J23" s="5">
        <v>-24.434000000000001</v>
      </c>
      <c r="K23" s="6">
        <v>-23.636388888888899</v>
      </c>
      <c r="L23" s="6">
        <v>-21.016944444444434</v>
      </c>
      <c r="M23" s="6">
        <v>-18.760777777777765</v>
      </c>
      <c r="N23" s="7">
        <v>-10.745388888888899</v>
      </c>
    </row>
    <row r="24" spans="1:29" ht="12.6" customHeight="1" x14ac:dyDescent="0.25">
      <c r="A24" s="3" t="s">
        <v>16</v>
      </c>
      <c r="B24" s="4" t="s">
        <v>5</v>
      </c>
      <c r="C24" s="4"/>
      <c r="D24" s="5">
        <v>-18.508333333333301</v>
      </c>
      <c r="E24" s="6">
        <v>-20.453333333333333</v>
      </c>
      <c r="F24" s="6">
        <v>-20.569166666666664</v>
      </c>
      <c r="G24" s="5">
        <v>-21.181944444444433</v>
      </c>
      <c r="H24" s="6">
        <v>-22.441388888888898</v>
      </c>
      <c r="I24" s="5">
        <v>-23.037777777777766</v>
      </c>
      <c r="J24" s="5">
        <v>-22.657499999999999</v>
      </c>
      <c r="K24" s="6">
        <v>-21.927499999999998</v>
      </c>
      <c r="L24" s="6">
        <v>-18.394555555555566</v>
      </c>
      <c r="M24" s="6">
        <v>-14.800166666666668</v>
      </c>
      <c r="N24" s="7">
        <v>-9.2893333333333334</v>
      </c>
    </row>
    <row r="25" spans="1:29" ht="12.6" customHeight="1" x14ac:dyDescent="0.25">
      <c r="A25" s="14" t="s">
        <v>15</v>
      </c>
      <c r="B25" s="9" t="s">
        <v>5</v>
      </c>
      <c r="C25" s="10">
        <v>-14.0133333333333</v>
      </c>
      <c r="D25" s="10">
        <v>-20.773888888888902</v>
      </c>
      <c r="E25" s="10">
        <v>-22.4575</v>
      </c>
      <c r="F25" s="10">
        <v>-23.522944444444434</v>
      </c>
      <c r="G25" s="10">
        <v>-24.734333333333336</v>
      </c>
      <c r="H25" s="11">
        <v>-24.220833333333331</v>
      </c>
      <c r="I25" s="11">
        <v>-24.563333333333333</v>
      </c>
      <c r="J25" s="6">
        <v>-23.781944444444434</v>
      </c>
      <c r="K25" s="6">
        <v>-22.145833333333332</v>
      </c>
      <c r="L25" s="6">
        <v>-18.017777777777766</v>
      </c>
      <c r="M25" s="12">
        <v>-14.962666666666669</v>
      </c>
      <c r="N25" s="12">
        <v>-9.9644444444444336</v>
      </c>
    </row>
    <row r="26" spans="1:29" ht="12.6" customHeight="1" x14ac:dyDescent="0.25">
      <c r="A26" s="14" t="s">
        <v>19</v>
      </c>
      <c r="B26" s="9" t="s">
        <v>5</v>
      </c>
      <c r="C26" s="10">
        <v>-15.349111111111101</v>
      </c>
      <c r="D26" s="10">
        <v>-20.806666666666668</v>
      </c>
      <c r="E26" s="10">
        <v>-22.721666666666664</v>
      </c>
      <c r="F26" s="10">
        <v>-23.254166666666666</v>
      </c>
      <c r="G26" s="10">
        <v>-23.387</v>
      </c>
      <c r="H26" s="11">
        <v>-24.394444444444435</v>
      </c>
      <c r="I26" s="11">
        <v>-24.854333333333333</v>
      </c>
      <c r="J26" s="6">
        <v>-23.756666666666664</v>
      </c>
      <c r="K26" s="6">
        <v>-23.6675</v>
      </c>
      <c r="L26" s="6">
        <v>-20.755999999999997</v>
      </c>
      <c r="M26" s="12">
        <v>-17.337333333333333</v>
      </c>
      <c r="N26" s="12">
        <v>-9.8341666666666665</v>
      </c>
    </row>
    <row r="27" spans="1:29" ht="12.6" customHeight="1" x14ac:dyDescent="0.25">
      <c r="A27" s="3" t="s">
        <v>11</v>
      </c>
      <c r="B27" s="4" t="s">
        <v>3</v>
      </c>
      <c r="C27" s="4"/>
      <c r="D27" s="5">
        <v>-19.735454545454498</v>
      </c>
      <c r="E27" s="6">
        <v>-21.792555555555566</v>
      </c>
      <c r="F27" s="6">
        <v>-21.918055555555565</v>
      </c>
      <c r="G27" s="5">
        <v>-22.961944444444431</v>
      </c>
      <c r="H27" s="6">
        <v>-24.227500000000003</v>
      </c>
      <c r="I27" s="5">
        <v>-24.5685</v>
      </c>
      <c r="J27" s="5">
        <v>-22.918833333333335</v>
      </c>
      <c r="K27" s="6">
        <v>-23.504166666666666</v>
      </c>
      <c r="L27" s="6">
        <v>-21.969666666666665</v>
      </c>
      <c r="M27" s="6">
        <v>-17.881333333333334</v>
      </c>
      <c r="N27" s="7">
        <v>-10.561666666666666</v>
      </c>
      <c r="P27" t="str">
        <f>(B27)</f>
        <v>Pinot noir</v>
      </c>
      <c r="Q27" s="94">
        <f>AVERAGE(C27:C29)</f>
        <v>-15.56633333333335</v>
      </c>
      <c r="R27" s="94">
        <f t="shared" ref="R27" si="37">AVERAGE(D27:D29)</f>
        <v>-19.848973063973055</v>
      </c>
      <c r="S27" s="94">
        <f t="shared" ref="S27" si="38">AVERAGE(E27:E29)</f>
        <v>-21.816777777777787</v>
      </c>
      <c r="T27" s="94">
        <f t="shared" ref="T27" si="39">AVERAGE(F27:F29)</f>
        <v>-21.95877777777778</v>
      </c>
      <c r="U27" s="94">
        <f t="shared" ref="U27" si="40">AVERAGE(G27:G29)</f>
        <v>-23.276148148148142</v>
      </c>
      <c r="V27" s="94">
        <f t="shared" ref="V27" si="41">AVERAGE(H27:H29)</f>
        <v>-23.38212962962962</v>
      </c>
      <c r="W27" s="94">
        <f t="shared" ref="W27" si="42">AVERAGE(I27:I29)</f>
        <v>-24.303759259259255</v>
      </c>
      <c r="X27" s="94">
        <f t="shared" ref="X27" si="43">AVERAGE(J27:J29)</f>
        <v>-23.014296296296305</v>
      </c>
      <c r="Y27" s="94">
        <f t="shared" ref="Y27" si="44">AVERAGE(K27:K29)</f>
        <v>-23.677166666666665</v>
      </c>
      <c r="Z27" s="94">
        <f t="shared" ref="Z27" si="45">AVERAGE(L27:L29)</f>
        <v>-20.351722222222222</v>
      </c>
      <c r="AA27" s="94">
        <f t="shared" ref="AA27" si="46">AVERAGE(M27:M29)</f>
        <v>-17.074148148148144</v>
      </c>
      <c r="AB27" s="94">
        <f t="shared" ref="AB27" si="47">AVERAGE(N27:N29)</f>
        <v>-10.9475</v>
      </c>
    </row>
    <row r="28" spans="1:29" ht="12.6" customHeight="1" x14ac:dyDescent="0.25">
      <c r="A28" s="14" t="s">
        <v>12</v>
      </c>
      <c r="B28" s="4" t="s">
        <v>3</v>
      </c>
      <c r="C28" s="4"/>
      <c r="D28" s="5">
        <v>-20.3609090909091</v>
      </c>
      <c r="E28" s="6">
        <v>-22.500555555555565</v>
      </c>
      <c r="F28" s="6">
        <v>-21.464111111111098</v>
      </c>
      <c r="G28" s="5">
        <v>-23.112333333333336</v>
      </c>
      <c r="H28" s="6">
        <v>-22.7561111111111</v>
      </c>
      <c r="I28" s="5">
        <v>-23.356666666666666</v>
      </c>
      <c r="J28" s="5">
        <v>-23.438722222222236</v>
      </c>
      <c r="K28" s="5"/>
      <c r="L28" s="5">
        <v>-18.257166666666667</v>
      </c>
      <c r="M28" s="6">
        <v>-15.662833333333333</v>
      </c>
      <c r="N28" s="5">
        <v>-10.691666666666668</v>
      </c>
    </row>
    <row r="29" spans="1:29" ht="12.6" customHeight="1" x14ac:dyDescent="0.25">
      <c r="A29" s="14" t="s">
        <v>18</v>
      </c>
      <c r="B29" s="9" t="s">
        <v>3</v>
      </c>
      <c r="C29" s="10">
        <v>-15.56633333333335</v>
      </c>
      <c r="D29" s="10">
        <v>-19.450555555555567</v>
      </c>
      <c r="E29" s="10">
        <v>-21.157222222222234</v>
      </c>
      <c r="F29" s="10">
        <v>-22.494166666666668</v>
      </c>
      <c r="G29" s="10">
        <v>-23.754166666666663</v>
      </c>
      <c r="H29" s="11">
        <v>-23.162777777777766</v>
      </c>
      <c r="I29" s="11">
        <v>-24.9861111111111</v>
      </c>
      <c r="J29" s="6">
        <v>-22.685333333333332</v>
      </c>
      <c r="K29" s="6">
        <v>-23.850166666666667</v>
      </c>
      <c r="L29" s="6">
        <v>-20.828333333333333</v>
      </c>
      <c r="M29" s="11">
        <v>-17.678277777777769</v>
      </c>
      <c r="N29" s="11">
        <v>-11.589166666666666</v>
      </c>
    </row>
    <row r="30" spans="1:29" ht="12.6" customHeight="1" x14ac:dyDescent="0.25">
      <c r="A30" s="3" t="s">
        <v>11</v>
      </c>
      <c r="B30" s="4" t="s">
        <v>6</v>
      </c>
      <c r="C30" s="4"/>
      <c r="D30" s="5">
        <v>-20.057777777777801</v>
      </c>
      <c r="E30" s="6">
        <v>-22.763333333333332</v>
      </c>
      <c r="F30" s="6">
        <v>-22.058888888888902</v>
      </c>
      <c r="G30" s="5">
        <v>-22.578666666666663</v>
      </c>
      <c r="H30" s="6">
        <v>-23.437222222222232</v>
      </c>
      <c r="I30" s="5">
        <v>-24.429999999999996</v>
      </c>
      <c r="J30" s="5">
        <v>-24.114333333333335</v>
      </c>
      <c r="K30" s="6">
        <v>-23.577333333333332</v>
      </c>
      <c r="L30" s="6">
        <v>-22.197500000000002</v>
      </c>
      <c r="M30" s="6">
        <v>-16.82</v>
      </c>
      <c r="N30" s="7">
        <v>-12.604166666666666</v>
      </c>
      <c r="P30" t="str">
        <f>(B30)</f>
        <v>Riesling</v>
      </c>
      <c r="Q30" s="94">
        <f>AVERAGE(C30:C32)</f>
        <v>-16.072666666666667</v>
      </c>
      <c r="R30" s="94">
        <f t="shared" ref="R30" si="48">AVERAGE(D30:D32)</f>
        <v>-19.589083333333345</v>
      </c>
      <c r="S30" s="94">
        <f t="shared" ref="S30" si="49">AVERAGE(E30:E32)</f>
        <v>-21.285055555555555</v>
      </c>
      <c r="T30" s="94">
        <f t="shared" ref="T30" si="50">AVERAGE(F30:F32)</f>
        <v>-22.123481481481488</v>
      </c>
      <c r="U30" s="94">
        <f t="shared" ref="U30" si="51">AVERAGE(G30:G32)</f>
        <v>-22.134555555555554</v>
      </c>
      <c r="V30" s="94">
        <f t="shared" ref="V30" si="52">AVERAGE(H30:H32)</f>
        <v>-22.747888888888884</v>
      </c>
      <c r="W30" s="94">
        <f t="shared" ref="W30" si="53">AVERAGE(I30:I32)</f>
        <v>-23.697999999999997</v>
      </c>
      <c r="X30" s="94">
        <f t="shared" ref="X30" si="54">AVERAGE(J30:J32)</f>
        <v>-22.265333333333334</v>
      </c>
      <c r="Y30" s="94">
        <f t="shared" ref="Y30" si="55">AVERAGE(K30:K32)</f>
        <v>-22.776333333333334</v>
      </c>
      <c r="Z30" s="94">
        <f t="shared" ref="Z30" si="56">AVERAGE(L30:L32)</f>
        <v>-21.169537037037045</v>
      </c>
      <c r="AA30" s="94">
        <f t="shared" ref="AA30" si="57">AVERAGE(M30:M32)</f>
        <v>-17.547777777777778</v>
      </c>
      <c r="AB30" s="94">
        <f t="shared" ref="AB30" si="58">AVERAGE(N30:N32)</f>
        <v>-10.974240740740742</v>
      </c>
    </row>
    <row r="31" spans="1:29" ht="12.6" customHeight="1" x14ac:dyDescent="0.25">
      <c r="A31" s="14" t="s">
        <v>13</v>
      </c>
      <c r="B31" s="4" t="s">
        <v>6</v>
      </c>
      <c r="C31" s="4"/>
      <c r="D31" s="5">
        <v>-18.791250000000002</v>
      </c>
      <c r="E31" s="6">
        <v>-20.175833333333333</v>
      </c>
      <c r="F31" s="6">
        <v>-21.1588888888889</v>
      </c>
      <c r="G31" s="5">
        <v>-21.730555555555565</v>
      </c>
      <c r="H31" s="6">
        <v>-22.143333333333334</v>
      </c>
      <c r="I31" s="5">
        <v>-23.833333333333332</v>
      </c>
      <c r="J31" s="5">
        <v>-21.960555555555569</v>
      </c>
      <c r="K31" s="5"/>
      <c r="L31" s="5">
        <v>-20.183888888888898</v>
      </c>
      <c r="M31" s="6">
        <v>-15.537333333333335</v>
      </c>
      <c r="N31" s="5">
        <v>-9.3302222222222237</v>
      </c>
    </row>
    <row r="32" spans="1:29" ht="12.6" customHeight="1" x14ac:dyDescent="0.25">
      <c r="A32" s="14" t="s">
        <v>19</v>
      </c>
      <c r="B32" s="9" t="s">
        <v>6</v>
      </c>
      <c r="C32" s="10">
        <v>-16.072666666666667</v>
      </c>
      <c r="D32" s="10">
        <v>-19.91822222222223</v>
      </c>
      <c r="E32" s="10">
        <v>-20.916</v>
      </c>
      <c r="F32" s="10">
        <v>-23.152666666666665</v>
      </c>
      <c r="G32" s="10">
        <v>-22.094444444444434</v>
      </c>
      <c r="H32" s="11">
        <v>-22.663111111111096</v>
      </c>
      <c r="I32" s="11">
        <v>-22.830666666666669</v>
      </c>
      <c r="J32" s="6">
        <v>-20.721111111111099</v>
      </c>
      <c r="K32" s="6">
        <v>-21.975333333333335</v>
      </c>
      <c r="L32" s="6">
        <v>-21.127222222222233</v>
      </c>
      <c r="M32" s="12">
        <v>-20.286000000000001</v>
      </c>
      <c r="N32" s="12">
        <v>-10.988333333333335</v>
      </c>
    </row>
    <row r="33" spans="1:28" ht="12.6" customHeight="1" x14ac:dyDescent="0.25">
      <c r="A33" s="3" t="s">
        <v>11</v>
      </c>
      <c r="B33" s="4" t="s">
        <v>21</v>
      </c>
      <c r="C33" s="4"/>
      <c r="D33" s="5">
        <v>-16.4933333333333</v>
      </c>
      <c r="E33" s="6">
        <v>-20.119</v>
      </c>
      <c r="F33" s="6">
        <v>-21.105</v>
      </c>
      <c r="G33" s="5">
        <v>-21.896166666666669</v>
      </c>
      <c r="H33" s="6">
        <v>-21.643388888888904</v>
      </c>
      <c r="I33" s="5">
        <v>-22.404166666666669</v>
      </c>
      <c r="J33" s="5">
        <v>-21.323333333333334</v>
      </c>
      <c r="K33" s="6">
        <v>-21.62166666666667</v>
      </c>
      <c r="L33" s="6">
        <v>-19.190000000000001</v>
      </c>
      <c r="M33" s="6">
        <v>-14.960111111111102</v>
      </c>
      <c r="N33" s="7">
        <v>-8.7850000000000001</v>
      </c>
      <c r="P33" t="str">
        <f>(B33)</f>
        <v>Sauvignon blanc</v>
      </c>
      <c r="Q33" s="94">
        <f>AVERAGE(C33:C35)</f>
        <v>-14.351666666666659</v>
      </c>
      <c r="R33" s="94">
        <f t="shared" ref="R33" si="59">AVERAGE(D33:D35)</f>
        <v>-18.874240740740735</v>
      </c>
      <c r="S33" s="94">
        <f t="shared" ref="S33" si="60">AVERAGE(E33:E35)</f>
        <v>-20.704629629629636</v>
      </c>
      <c r="T33" s="94">
        <f t="shared" ref="T33" si="61">AVERAGE(F33:F35)</f>
        <v>-21.7237962962963</v>
      </c>
      <c r="U33" s="94">
        <f t="shared" ref="U33" si="62">AVERAGE(G33:G35)</f>
        <v>-21.921962962962965</v>
      </c>
      <c r="V33" s="94">
        <f t="shared" ref="V33" si="63">AVERAGE(H33:H35)</f>
        <v>-22.698185185185192</v>
      </c>
      <c r="W33" s="94">
        <f t="shared" ref="W33" si="64">AVERAGE(I33:I35)</f>
        <v>-23.293500000000005</v>
      </c>
      <c r="X33" s="94">
        <f t="shared" ref="X33" si="65">AVERAGE(J33:J35)</f>
        <v>-21.900666666666666</v>
      </c>
      <c r="Y33" s="94">
        <f t="shared" ref="Y33" si="66">AVERAGE(K33:K35)</f>
        <v>-22.436148148148146</v>
      </c>
      <c r="Z33" s="94">
        <f t="shared" ref="Z33" si="67">AVERAGE(L33:L35)</f>
        <v>-20.53038888888889</v>
      </c>
      <c r="AA33" s="94">
        <f t="shared" ref="AA33" si="68">AVERAGE(M33:M35)</f>
        <v>-16.344870370370369</v>
      </c>
      <c r="AB33" s="94">
        <f t="shared" ref="AB33" si="69">AVERAGE(N33:N35)</f>
        <v>-9.2298148148148105</v>
      </c>
    </row>
    <row r="34" spans="1:28" ht="12.6" customHeight="1" x14ac:dyDescent="0.25">
      <c r="A34" s="8" t="s">
        <v>19</v>
      </c>
      <c r="B34" s="9" t="s">
        <v>21</v>
      </c>
      <c r="C34" s="10">
        <v>-14.54166666666665</v>
      </c>
      <c r="D34" s="10">
        <v>-19.68555555555557</v>
      </c>
      <c r="E34" s="10">
        <v>-20.7438888888889</v>
      </c>
      <c r="F34" s="10">
        <v>-21.577500000000001</v>
      </c>
      <c r="G34" s="10">
        <v>-21.558333333333334</v>
      </c>
      <c r="H34" s="11">
        <v>-23.551666666666666</v>
      </c>
      <c r="I34" s="11">
        <v>-23.906833333333335</v>
      </c>
      <c r="J34" s="6">
        <v>-21.60166666666667</v>
      </c>
      <c r="K34" s="6">
        <v>-22.947111111111099</v>
      </c>
      <c r="L34" s="6">
        <v>-20.935333333333332</v>
      </c>
      <c r="M34" s="12">
        <v>-17.14</v>
      </c>
      <c r="N34" s="12">
        <v>-9.245000000000001</v>
      </c>
    </row>
    <row r="35" spans="1:28" ht="12.6" customHeight="1" x14ac:dyDescent="0.25">
      <c r="A35" s="14" t="s">
        <v>19</v>
      </c>
      <c r="B35" s="9" t="s">
        <v>21</v>
      </c>
      <c r="C35" s="10">
        <v>-14.161666666666667</v>
      </c>
      <c r="D35" s="10">
        <v>-20.443833333333334</v>
      </c>
      <c r="E35" s="10">
        <v>-21.251000000000001</v>
      </c>
      <c r="F35" s="10">
        <v>-22.488888888888898</v>
      </c>
      <c r="G35" s="10">
        <v>-22.311388888888899</v>
      </c>
      <c r="H35" s="11">
        <v>-22.8995</v>
      </c>
      <c r="I35" s="11">
        <v>-23.569500000000001</v>
      </c>
      <c r="J35" s="6">
        <v>-22.777000000000001</v>
      </c>
      <c r="K35" s="6">
        <v>-22.739666666666668</v>
      </c>
      <c r="L35" s="6">
        <v>-21.465833333333336</v>
      </c>
      <c r="M35" s="12">
        <v>-16.9345</v>
      </c>
      <c r="N35" s="12">
        <v>-9.6594444444444338</v>
      </c>
    </row>
    <row r="36" spans="1:28" ht="12.6" customHeight="1" x14ac:dyDescent="0.25">
      <c r="A36" s="13" t="s">
        <v>10</v>
      </c>
      <c r="B36" s="4" t="s">
        <v>2</v>
      </c>
      <c r="C36" s="4"/>
      <c r="D36" s="5">
        <v>-17.89</v>
      </c>
      <c r="E36" s="6">
        <v>-20.969444444444434</v>
      </c>
      <c r="F36" s="6">
        <v>-21.012499999999999</v>
      </c>
      <c r="G36" s="5">
        <v>-22.404444444444437</v>
      </c>
      <c r="H36" s="6">
        <v>-22.231666666666666</v>
      </c>
      <c r="I36" s="5">
        <v>-24.539444444444431</v>
      </c>
      <c r="J36" s="5">
        <v>-23.674444444444436</v>
      </c>
      <c r="K36" s="6">
        <v>-21.901666666666667</v>
      </c>
      <c r="L36" s="6">
        <v>-20.602777777777764</v>
      </c>
      <c r="M36" s="6">
        <v>-15.472777777777766</v>
      </c>
      <c r="N36" s="7">
        <v>-12.625999999999999</v>
      </c>
      <c r="P36" t="str">
        <f>(B36)</f>
        <v>Shiraz</v>
      </c>
      <c r="Q36" s="94">
        <f>AVERAGE(C36:C39)</f>
        <v>-12.068833333333332</v>
      </c>
      <c r="R36" s="94">
        <f t="shared" ref="R36" si="70">AVERAGE(D36:D39)</f>
        <v>-17.188097222222215</v>
      </c>
      <c r="S36" s="94">
        <f t="shared" ref="S36" si="71">AVERAGE(E36:E39)</f>
        <v>-19.640805555555552</v>
      </c>
      <c r="T36" s="94">
        <f t="shared" ref="T36" si="72">AVERAGE(F36:F39)</f>
        <v>-20.329694444444442</v>
      </c>
      <c r="U36" s="94">
        <f t="shared" ref="U36" si="73">AVERAGE(G36:G39)</f>
        <v>-21.190194444444444</v>
      </c>
      <c r="V36" s="94">
        <f t="shared" ref="V36" si="74">AVERAGE(H36:H39)</f>
        <v>-21.712222222222227</v>
      </c>
      <c r="W36" s="94">
        <f t="shared" ref="W36" si="75">AVERAGE(I36:I39)</f>
        <v>-23.528624999999998</v>
      </c>
      <c r="X36" s="94">
        <f t="shared" ref="X36" si="76">AVERAGE(J36:J39)</f>
        <v>-22.097027777777775</v>
      </c>
      <c r="Y36" s="94">
        <f t="shared" ref="Y36" si="77">AVERAGE(K36:K39)</f>
        <v>-22.00319444444445</v>
      </c>
      <c r="Z36" s="94">
        <f t="shared" ref="Z36" si="78">AVERAGE(L36:L39)</f>
        <v>-20.020902777777774</v>
      </c>
      <c r="AA36" s="94">
        <f t="shared" ref="AA36" si="79">AVERAGE(M36:M39)</f>
        <v>-15.834347222222217</v>
      </c>
      <c r="AB36" s="94">
        <f t="shared" ref="AB36" si="80">AVERAGE(N36:N39)</f>
        <v>-11.018388888888889</v>
      </c>
    </row>
    <row r="37" spans="1:28" ht="12.6" customHeight="1" x14ac:dyDescent="0.25">
      <c r="A37" s="3" t="s">
        <v>11</v>
      </c>
      <c r="B37" s="4" t="s">
        <v>2</v>
      </c>
      <c r="C37" s="4"/>
      <c r="D37" s="5">
        <v>-17.973333333333301</v>
      </c>
      <c r="E37" s="6">
        <v>-21.266666666666666</v>
      </c>
      <c r="F37" s="6">
        <v>-20.334444444444433</v>
      </c>
      <c r="G37" s="5">
        <v>-20.626611111111099</v>
      </c>
      <c r="H37" s="6">
        <v>-22.333888888888897</v>
      </c>
      <c r="I37" s="5">
        <v>-24.703888888888901</v>
      </c>
      <c r="J37" s="5">
        <v>-21.927777777777766</v>
      </c>
      <c r="K37" s="6">
        <v>-23.343888888888898</v>
      </c>
      <c r="L37" s="6">
        <v>-20.535833333333333</v>
      </c>
      <c r="M37" s="6">
        <v>-16.817222222222231</v>
      </c>
      <c r="N37" s="7">
        <v>-12.295000000000002</v>
      </c>
    </row>
    <row r="38" spans="1:28" ht="12.6" customHeight="1" x14ac:dyDescent="0.25">
      <c r="A38" s="13" t="s">
        <v>18</v>
      </c>
      <c r="B38" s="9" t="s">
        <v>2</v>
      </c>
      <c r="C38" s="10">
        <v>-11.775</v>
      </c>
      <c r="D38" s="10">
        <v>-15.946222222222232</v>
      </c>
      <c r="E38" s="10">
        <v>-18.263333333333332</v>
      </c>
      <c r="F38" s="10">
        <v>-20.326666666666664</v>
      </c>
      <c r="G38" s="10">
        <v>-20.948888888888899</v>
      </c>
      <c r="H38" s="11">
        <v>-20.83666666666667</v>
      </c>
      <c r="I38" s="11">
        <v>-22.573333333333334</v>
      </c>
      <c r="J38" s="6">
        <v>-21.5425</v>
      </c>
      <c r="K38" s="6">
        <v>-21.005833333333332</v>
      </c>
      <c r="L38" s="6">
        <v>-18.869166666666668</v>
      </c>
      <c r="M38" s="12">
        <v>-14.910444444444432</v>
      </c>
      <c r="N38" s="12">
        <v>-9.5738888888888862</v>
      </c>
    </row>
    <row r="39" spans="1:28" ht="12.6" customHeight="1" x14ac:dyDescent="0.25">
      <c r="A39" s="14" t="s">
        <v>18</v>
      </c>
      <c r="B39" s="9" t="s">
        <v>2</v>
      </c>
      <c r="C39" s="10">
        <v>-12.362666666666664</v>
      </c>
      <c r="D39" s="10">
        <v>-16.942833333333329</v>
      </c>
      <c r="E39" s="10">
        <v>-18.063777777777766</v>
      </c>
      <c r="F39" s="10">
        <v>-19.645166666666668</v>
      </c>
      <c r="G39" s="10">
        <v>-20.780833333333334</v>
      </c>
      <c r="H39" s="11">
        <v>-21.446666666666669</v>
      </c>
      <c r="I39" s="11">
        <v>-22.297833333333333</v>
      </c>
      <c r="J39" s="6">
        <v>-21.243388888888902</v>
      </c>
      <c r="K39" s="6">
        <v>-21.761388888888902</v>
      </c>
      <c r="L39" s="6">
        <v>-20.075833333333332</v>
      </c>
      <c r="M39" s="12">
        <v>-16.136944444444435</v>
      </c>
      <c r="N39" s="12">
        <v>-9.5786666666666669</v>
      </c>
    </row>
    <row r="40" spans="1:28" ht="12.6" customHeight="1" x14ac:dyDescent="0.25">
      <c r="A40" s="15" t="s">
        <v>22</v>
      </c>
      <c r="B40" s="16"/>
      <c r="C40" s="17">
        <f>AVERAGE(C4:C39)</f>
        <v>-14.41512345679012</v>
      </c>
      <c r="D40" s="17">
        <f t="shared" ref="D40:K40" si="81">AVERAGE(D4:D39)</f>
        <v>-19.133271912501083</v>
      </c>
      <c r="E40" s="17">
        <f t="shared" si="81"/>
        <v>-21.163138888888888</v>
      </c>
      <c r="F40" s="17">
        <f t="shared" si="81"/>
        <v>-21.841475308641979</v>
      </c>
      <c r="G40" s="17">
        <f t="shared" si="81"/>
        <v>-22.532810185185177</v>
      </c>
      <c r="H40" s="17">
        <f t="shared" si="81"/>
        <v>-22.84707098765432</v>
      </c>
      <c r="I40" s="17">
        <f t="shared" si="81"/>
        <v>-24.025895061728388</v>
      </c>
      <c r="J40" s="17">
        <f t="shared" si="81"/>
        <v>-22.854520061728397</v>
      </c>
      <c r="K40" s="17">
        <f t="shared" si="81"/>
        <v>-22.644236928104572</v>
      </c>
      <c r="L40" s="17">
        <f>AVERAGE(L4:L39)</f>
        <v>-20.2928024691358</v>
      </c>
      <c r="M40" s="17">
        <f>AVERAGE(M4:M39)</f>
        <v>-16.622801587301581</v>
      </c>
      <c r="N40" s="17">
        <f>AVERAGE(N4:N39)</f>
        <v>-10.22194761904762</v>
      </c>
    </row>
    <row r="42" spans="1:28" ht="38.450000000000003" customHeight="1" x14ac:dyDescent="0.25">
      <c r="A42" s="1" t="s">
        <v>32</v>
      </c>
      <c r="B42" s="1" t="s">
        <v>0</v>
      </c>
      <c r="C42" s="97">
        <v>41572</v>
      </c>
      <c r="D42" s="96">
        <v>41586</v>
      </c>
      <c r="E42" s="96">
        <v>41600</v>
      </c>
      <c r="F42" s="96">
        <v>41614</v>
      </c>
      <c r="G42" s="96">
        <v>41628</v>
      </c>
      <c r="H42" s="96">
        <v>41642</v>
      </c>
      <c r="I42" s="96">
        <v>41656</v>
      </c>
      <c r="J42" s="96">
        <v>41670</v>
      </c>
      <c r="K42" s="96">
        <v>41684</v>
      </c>
      <c r="L42" s="96">
        <v>41698</v>
      </c>
      <c r="M42" s="96">
        <v>41712</v>
      </c>
      <c r="N42" s="96">
        <v>41725</v>
      </c>
    </row>
    <row r="43" spans="1:28" ht="12" customHeight="1" x14ac:dyDescent="0.25">
      <c r="A43" s="18" t="s">
        <v>11</v>
      </c>
      <c r="B43" s="19" t="s">
        <v>9</v>
      </c>
      <c r="C43" s="20">
        <v>-12.905833333333334</v>
      </c>
      <c r="D43" s="21">
        <v>-17.705333333333336</v>
      </c>
      <c r="E43" s="20">
        <v>-22.421166666666664</v>
      </c>
      <c r="F43" s="20">
        <v>-23.777222222222232</v>
      </c>
      <c r="G43" s="21">
        <v>-23.908500000000004</v>
      </c>
      <c r="H43" s="20">
        <v>-23.468</v>
      </c>
      <c r="I43" s="20">
        <v>-22.581111111111102</v>
      </c>
      <c r="J43" s="21">
        <v>-23.742222222222235</v>
      </c>
      <c r="K43" s="20">
        <v>-22.955555555555566</v>
      </c>
      <c r="L43" s="20">
        <v>-23.009444444444465</v>
      </c>
      <c r="M43" s="20">
        <v>-17.614444444444469</v>
      </c>
      <c r="N43" s="20">
        <v>-13.347333333333333</v>
      </c>
      <c r="P43" t="str">
        <f>(B43)</f>
        <v>Cabernet Franc</v>
      </c>
      <c r="Q43" s="94">
        <f>AVERAGE(C43:C44)</f>
        <v>-12.988333333333333</v>
      </c>
      <c r="R43" s="94">
        <f t="shared" ref="R43" si="82">AVERAGE(D43:D44)</f>
        <v>-17.939083333333336</v>
      </c>
      <c r="S43" s="94">
        <f t="shared" ref="S43" si="83">AVERAGE(E43:E44)</f>
        <v>-22.512333333333331</v>
      </c>
      <c r="T43" s="94">
        <f t="shared" ref="T43" si="84">AVERAGE(F43:F44)</f>
        <v>-24.104583333333352</v>
      </c>
      <c r="U43" s="94">
        <f t="shared" ref="U43" si="85">AVERAGE(G43:G44)</f>
        <v>-24.000916666666669</v>
      </c>
      <c r="V43" s="94">
        <f t="shared" ref="V43" si="86">AVERAGE(H43:H44)</f>
        <v>-23.41</v>
      </c>
      <c r="W43" s="94">
        <f t="shared" ref="W43" si="87">AVERAGE(I43:I44)</f>
        <v>-22.734583333333333</v>
      </c>
      <c r="X43" s="94">
        <f t="shared" ref="X43" si="88">AVERAGE(J43:J44)</f>
        <v>-23.636277777777785</v>
      </c>
      <c r="Y43" s="94">
        <f t="shared" ref="Y43" si="89">AVERAGE(K43:K44)</f>
        <v>-22.031694444444447</v>
      </c>
      <c r="Z43" s="94">
        <f t="shared" ref="Z43" si="90">AVERAGE(L43:L44)</f>
        <v>-22.884888888888902</v>
      </c>
      <c r="AA43" s="94">
        <f t="shared" ref="AA43" si="91">AVERAGE(M43:M44)</f>
        <v>-18.0228888888889</v>
      </c>
      <c r="AB43" s="94">
        <f t="shared" ref="AB43" si="92">AVERAGE(N43:N44)</f>
        <v>-15.203500000000002</v>
      </c>
    </row>
    <row r="44" spans="1:28" ht="12" customHeight="1" x14ac:dyDescent="0.25">
      <c r="A44" s="23" t="s">
        <v>19</v>
      </c>
      <c r="B44" s="24" t="s">
        <v>9</v>
      </c>
      <c r="C44" s="25">
        <v>-13.070833333333335</v>
      </c>
      <c r="D44" s="25">
        <v>-18.172833333333333</v>
      </c>
      <c r="E44" s="26">
        <v>-22.6035</v>
      </c>
      <c r="F44" s="26">
        <v>-24.431944444444468</v>
      </c>
      <c r="G44" s="26">
        <v>-24.093333333333334</v>
      </c>
      <c r="H44" s="25">
        <v>-23.352</v>
      </c>
      <c r="I44" s="20">
        <v>-22.888055555555564</v>
      </c>
      <c r="J44" s="20">
        <v>-23.530333333333335</v>
      </c>
      <c r="K44" s="20">
        <v>-21.107833333333332</v>
      </c>
      <c r="L44" s="20">
        <v>-22.760333333333335</v>
      </c>
      <c r="M44" s="27">
        <v>-18.431333333333335</v>
      </c>
      <c r="N44" s="27">
        <v>-17.059666666666669</v>
      </c>
    </row>
    <row r="45" spans="1:28" ht="12" customHeight="1" x14ac:dyDescent="0.25">
      <c r="A45" s="28" t="s">
        <v>18</v>
      </c>
      <c r="B45" s="24" t="s">
        <v>20</v>
      </c>
      <c r="C45" s="25">
        <v>-12.9311111111111</v>
      </c>
      <c r="D45" s="25">
        <v>-17.010333333333335</v>
      </c>
      <c r="E45" s="26">
        <v>-22.253333333333334</v>
      </c>
      <c r="F45" s="26">
        <v>-23.922222222222235</v>
      </c>
      <c r="G45" s="26">
        <v>-22.751666666666665</v>
      </c>
      <c r="H45" s="25">
        <v>-22.3125</v>
      </c>
      <c r="I45" s="20">
        <v>-22.599166666666665</v>
      </c>
      <c r="J45" s="20">
        <v>-22.741833333333332</v>
      </c>
      <c r="K45" s="20">
        <v>-21.236000000000001</v>
      </c>
      <c r="L45" s="20">
        <v>-23.465333333333334</v>
      </c>
      <c r="M45" s="27">
        <v>-20.146666666666668</v>
      </c>
      <c r="N45" s="27">
        <v>-17.444999999999997</v>
      </c>
      <c r="P45" t="str">
        <f>(B45)</f>
        <v>Cabernet Sauvignon</v>
      </c>
      <c r="Q45" s="94">
        <f>AVERAGE(C45:C48)</f>
        <v>-11.972833333333334</v>
      </c>
      <c r="R45" s="94">
        <f t="shared" ref="R45" si="93">AVERAGE(D45:D48)</f>
        <v>-17.040847222222219</v>
      </c>
      <c r="S45" s="94">
        <f t="shared" ref="S45" si="94">AVERAGE(E45:E48)</f>
        <v>-22.127666666666666</v>
      </c>
      <c r="T45" s="94">
        <f t="shared" ref="T45" si="95">AVERAGE(F45:F48)</f>
        <v>-23.944861111111109</v>
      </c>
      <c r="U45" s="94">
        <f t="shared" ref="U45" si="96">AVERAGE(G45:G48)</f>
        <v>-22.871500000000001</v>
      </c>
      <c r="V45" s="94">
        <f t="shared" ref="V45" si="97">AVERAGE(H45:H48)</f>
        <v>-22.704458333333335</v>
      </c>
      <c r="W45" s="94">
        <f t="shared" ref="W45" si="98">AVERAGE(I45:I48)</f>
        <v>-22.320597222222215</v>
      </c>
      <c r="X45" s="94">
        <f t="shared" ref="X45" si="99">AVERAGE(J45:J48)</f>
        <v>-22.899972222222214</v>
      </c>
      <c r="Y45" s="94">
        <f t="shared" ref="Y45" si="100">AVERAGE(K45:K48)</f>
        <v>-21.824902777777776</v>
      </c>
      <c r="Z45" s="94">
        <f t="shared" ref="Z45" si="101">AVERAGE(L45:L48)</f>
        <v>-22.869555555555557</v>
      </c>
      <c r="AA45" s="94">
        <f t="shared" ref="AA45" si="102">AVERAGE(M45:M48)</f>
        <v>-19.24955555555556</v>
      </c>
      <c r="AB45" s="94">
        <f t="shared" ref="AB45" si="103">AVERAGE(N45:N48)</f>
        <v>-16.69423611111111</v>
      </c>
    </row>
    <row r="46" spans="1:28" ht="12" customHeight="1" x14ac:dyDescent="0.25">
      <c r="A46" s="28" t="s">
        <v>18</v>
      </c>
      <c r="B46" s="24" t="s">
        <v>20</v>
      </c>
      <c r="C46" s="25">
        <v>-11.928666666666667</v>
      </c>
      <c r="D46" s="25">
        <v>-15.779555555555534</v>
      </c>
      <c r="E46" s="26">
        <v>-21.723166666666668</v>
      </c>
      <c r="F46" s="26">
        <v>-23.487222222222201</v>
      </c>
      <c r="G46" s="26">
        <v>-23.083333333333332</v>
      </c>
      <c r="H46" s="25">
        <v>-22.748333333333331</v>
      </c>
      <c r="I46" s="20">
        <v>-21.963611111111096</v>
      </c>
      <c r="J46" s="20">
        <v>-22.266944444444434</v>
      </c>
      <c r="K46" s="20">
        <v>-21.326666666666668</v>
      </c>
      <c r="L46" s="20">
        <v>-21.801388888888898</v>
      </c>
      <c r="M46" s="27">
        <v>-18.190555555555566</v>
      </c>
      <c r="N46" s="27">
        <v>-15.145111111111099</v>
      </c>
    </row>
    <row r="47" spans="1:28" ht="12" customHeight="1" x14ac:dyDescent="0.25">
      <c r="A47" s="28" t="s">
        <v>10</v>
      </c>
      <c r="B47" s="19" t="s">
        <v>20</v>
      </c>
      <c r="C47" s="20">
        <v>-11.779333333333334</v>
      </c>
      <c r="D47" s="21">
        <v>-17.856333333333335</v>
      </c>
      <c r="E47" s="20">
        <v>-23.231666666666666</v>
      </c>
      <c r="F47" s="20">
        <v>-24.121333333333336</v>
      </c>
      <c r="G47" s="21">
        <v>-22.53316666666667</v>
      </c>
      <c r="H47" s="20">
        <v>-23.22966666666667</v>
      </c>
      <c r="I47" s="20">
        <v>-22.919166666666669</v>
      </c>
      <c r="J47" s="21">
        <v>-23.488333333333333</v>
      </c>
      <c r="K47" s="20">
        <v>-21.992499999999996</v>
      </c>
      <c r="L47" s="20">
        <v>-22.729833333333332</v>
      </c>
      <c r="M47" s="20">
        <v>-18.808499999999999</v>
      </c>
      <c r="N47" s="20">
        <v>-15.423166666666667</v>
      </c>
    </row>
    <row r="48" spans="1:28" ht="12" customHeight="1" thickBot="1" x14ac:dyDescent="0.3">
      <c r="A48" s="18" t="s">
        <v>11</v>
      </c>
      <c r="B48" s="19" t="s">
        <v>20</v>
      </c>
      <c r="C48" s="20">
        <v>-11.252222222222235</v>
      </c>
      <c r="D48" s="21">
        <v>-17.517166666666668</v>
      </c>
      <c r="E48" s="20">
        <v>-21.302499999999998</v>
      </c>
      <c r="F48" s="20">
        <v>-24.248666666666669</v>
      </c>
      <c r="G48" s="21">
        <v>-23.117833333333333</v>
      </c>
      <c r="H48" s="20">
        <v>-22.527333333333331</v>
      </c>
      <c r="I48" s="20">
        <v>-21.800444444444434</v>
      </c>
      <c r="J48" s="22">
        <v>-23.102777777777764</v>
      </c>
      <c r="K48" s="234">
        <v>-22.744444444444436</v>
      </c>
      <c r="L48" s="20">
        <v>-23.481666666666666</v>
      </c>
      <c r="M48" s="20">
        <v>-19.852499999999999</v>
      </c>
      <c r="N48" s="20">
        <v>-18.763666666666666</v>
      </c>
    </row>
    <row r="49" spans="1:28" ht="12" customHeight="1" thickBot="1" x14ac:dyDescent="0.3">
      <c r="A49" s="28" t="s">
        <v>10</v>
      </c>
      <c r="B49" s="19" t="s">
        <v>1</v>
      </c>
      <c r="C49" s="20">
        <v>-14.170166666666667</v>
      </c>
      <c r="D49" s="21">
        <v>-20.673333333333332</v>
      </c>
      <c r="E49" s="20">
        <v>-23.458166666666667</v>
      </c>
      <c r="F49" s="20">
        <v>-25.330055555555564</v>
      </c>
      <c r="G49" s="21">
        <v>-24.554999999999996</v>
      </c>
      <c r="H49" s="20">
        <v>-24.391833333333334</v>
      </c>
      <c r="I49" s="20">
        <v>-23.758111111111102</v>
      </c>
      <c r="J49" s="230">
        <v>-23.74666666666667</v>
      </c>
      <c r="K49" s="236">
        <v>-23.053333333333331</v>
      </c>
      <c r="L49" s="233">
        <v>-23.945722222222233</v>
      </c>
      <c r="M49" s="20">
        <v>-19.317333333333334</v>
      </c>
      <c r="N49" s="20">
        <v>-14.773</v>
      </c>
      <c r="P49" t="str">
        <f>(B49)</f>
        <v>Chardonnay</v>
      </c>
      <c r="Q49" s="94">
        <f>AVERAGE(C49:C53)</f>
        <v>-13.895244444444447</v>
      </c>
      <c r="R49" s="94">
        <f t="shared" ref="R49" si="104">AVERAGE(D49:D53)</f>
        <v>-19.422566666666665</v>
      </c>
      <c r="S49" s="94">
        <f t="shared" ref="S49" si="105">AVERAGE(E49:E53)</f>
        <v>-22.870133333333335</v>
      </c>
      <c r="T49" s="94">
        <f t="shared" ref="T49" si="106">AVERAGE(F49:F53)</f>
        <v>-24.059822222222223</v>
      </c>
      <c r="U49" s="94">
        <f t="shared" ref="U49" si="107">AVERAGE(G49:G53)</f>
        <v>-24.091111111111104</v>
      </c>
      <c r="V49" s="94">
        <f t="shared" ref="V49" si="108">AVERAGE(H49:H53)</f>
        <v>-23.058955555555553</v>
      </c>
      <c r="W49" s="94">
        <f t="shared" ref="W49" si="109">AVERAGE(I49:I53)</f>
        <v>-23.002433333333336</v>
      </c>
      <c r="X49" s="94">
        <f t="shared" ref="X49" si="110">AVERAGE(J49:J53)</f>
        <v>-23.457222222222221</v>
      </c>
      <c r="Y49" s="229">
        <f t="shared" ref="Y49" si="111">AVERAGE(K49:K53)</f>
        <v>-22.598244444444443</v>
      </c>
      <c r="Z49" s="94">
        <f t="shared" ref="Z49" si="112">AVERAGE(L49:L53)</f>
        <v>-22.759166666666669</v>
      </c>
      <c r="AA49" s="94">
        <f t="shared" ref="AA49" si="113">AVERAGE(M49:M53)</f>
        <v>-17.623600000000003</v>
      </c>
      <c r="AB49" s="94">
        <f t="shared" ref="AB49" si="114">AVERAGE(N49:N53)</f>
        <v>-14.893933333333333</v>
      </c>
    </row>
    <row r="50" spans="1:28" ht="12" customHeight="1" x14ac:dyDescent="0.25">
      <c r="A50" s="18" t="s">
        <v>11</v>
      </c>
      <c r="B50" s="19" t="s">
        <v>1</v>
      </c>
      <c r="C50" s="20">
        <v>-13.094222222222234</v>
      </c>
      <c r="D50" s="21">
        <v>-19.065555555555566</v>
      </c>
      <c r="E50" s="20">
        <v>-22.368666666666666</v>
      </c>
      <c r="F50" s="20">
        <v>-24.336833333333331</v>
      </c>
      <c r="G50" s="21">
        <v>-24.386333333333329</v>
      </c>
      <c r="H50" s="20">
        <v>-22.969444444444434</v>
      </c>
      <c r="I50" s="20">
        <v>-22.6065</v>
      </c>
      <c r="J50" s="231">
        <v>-23.175833333333333</v>
      </c>
      <c r="K50" s="237">
        <v>-22.949722222222235</v>
      </c>
      <c r="L50" s="233">
        <v>-22.560000000000002</v>
      </c>
      <c r="M50" s="20">
        <v>-18.252166666666668</v>
      </c>
      <c r="N50" s="20">
        <v>-15.163666666666666</v>
      </c>
    </row>
    <row r="51" spans="1:28" ht="12" customHeight="1" x14ac:dyDescent="0.25">
      <c r="A51" s="18" t="s">
        <v>16</v>
      </c>
      <c r="B51" s="19" t="s">
        <v>1</v>
      </c>
      <c r="C51" s="20">
        <v>-13.639499999999998</v>
      </c>
      <c r="D51" s="21">
        <v>-18.948277777777765</v>
      </c>
      <c r="E51" s="20">
        <v>-21.986666666666668</v>
      </c>
      <c r="F51" s="20">
        <v>-22.366666666666664</v>
      </c>
      <c r="G51" s="21">
        <v>-23.098055555555533</v>
      </c>
      <c r="H51" s="20">
        <v>-22.947833333333335</v>
      </c>
      <c r="I51" s="20">
        <v>-22.334722222222236</v>
      </c>
      <c r="J51" s="230">
        <v>-23.192777777777764</v>
      </c>
      <c r="K51" s="237">
        <v>-22.362833333333331</v>
      </c>
      <c r="L51" s="233">
        <v>-23.344333333333335</v>
      </c>
      <c r="M51" s="20">
        <v>-17.932833333333335</v>
      </c>
      <c r="N51" s="20">
        <v>-14.864333333333333</v>
      </c>
    </row>
    <row r="52" spans="1:28" ht="12" customHeight="1" x14ac:dyDescent="0.25">
      <c r="A52" s="29" t="s">
        <v>15</v>
      </c>
      <c r="B52" s="24" t="s">
        <v>1</v>
      </c>
      <c r="C52" s="25">
        <v>-14.203833333333334</v>
      </c>
      <c r="D52" s="25">
        <v>-19.432333333333332</v>
      </c>
      <c r="E52" s="26">
        <v>-23.762499999999999</v>
      </c>
      <c r="F52" s="26">
        <v>-24.580555555555566</v>
      </c>
      <c r="G52" s="26">
        <v>-24.448499999999999</v>
      </c>
      <c r="H52" s="25">
        <v>-21.893333333333334</v>
      </c>
      <c r="I52" s="20">
        <v>-22.854500000000002</v>
      </c>
      <c r="J52" s="232">
        <v>-24.032666666666668</v>
      </c>
      <c r="K52" s="237">
        <v>-21.932000000000002</v>
      </c>
      <c r="L52" s="233">
        <v>-22.464166666666667</v>
      </c>
      <c r="M52" s="27">
        <v>-16.953666666666667</v>
      </c>
      <c r="N52" s="27">
        <v>-14.729333333333335</v>
      </c>
    </row>
    <row r="53" spans="1:28" ht="12" customHeight="1" thickBot="1" x14ac:dyDescent="0.3">
      <c r="A53" s="29" t="s">
        <v>19</v>
      </c>
      <c r="B53" s="24" t="s">
        <v>1</v>
      </c>
      <c r="C53" s="25">
        <v>-14.368500000000003</v>
      </c>
      <c r="D53" s="25">
        <v>-18.993333333333336</v>
      </c>
      <c r="E53" s="26">
        <v>-22.774666666666665</v>
      </c>
      <c r="F53" s="26">
        <v>-23.685000000000002</v>
      </c>
      <c r="G53" s="26">
        <v>-23.96766666666667</v>
      </c>
      <c r="H53" s="25">
        <v>-23.092333333333329</v>
      </c>
      <c r="I53" s="20">
        <v>-23.458333333333332</v>
      </c>
      <c r="J53" s="232">
        <v>-23.138166666666667</v>
      </c>
      <c r="K53" s="238">
        <v>-22.693333333333332</v>
      </c>
      <c r="L53" s="233">
        <v>-21.481611111111103</v>
      </c>
      <c r="M53" s="27">
        <v>-15.662000000000001</v>
      </c>
      <c r="N53" s="27">
        <v>-14.939333333333332</v>
      </c>
    </row>
    <row r="54" spans="1:28" ht="12" customHeight="1" x14ac:dyDescent="0.25">
      <c r="A54" s="29" t="s">
        <v>14</v>
      </c>
      <c r="B54" s="24" t="s">
        <v>8</v>
      </c>
      <c r="C54" s="25">
        <v>-12.99</v>
      </c>
      <c r="D54" s="25">
        <v>-19.184333333333335</v>
      </c>
      <c r="E54" s="26">
        <v>-22.03533333333333</v>
      </c>
      <c r="F54" s="26">
        <v>-22.846666666666664</v>
      </c>
      <c r="G54" s="26">
        <v>-22.856166666666667</v>
      </c>
      <c r="H54" s="25"/>
      <c r="I54" s="20"/>
      <c r="J54" s="20">
        <v>-23.188500000000001</v>
      </c>
      <c r="K54" s="235">
        <v>-22.363666666666671</v>
      </c>
      <c r="L54" s="20">
        <v>-20.204999999999998</v>
      </c>
      <c r="M54" s="27">
        <v>-17.64</v>
      </c>
      <c r="N54" s="27">
        <v>-14.981333333333334</v>
      </c>
      <c r="P54" t="str">
        <f>(B54)</f>
        <v>Gewurztraminer</v>
      </c>
      <c r="Q54" s="94">
        <f>AVERAGE(C54:C55)</f>
        <v>-13.102833333333333</v>
      </c>
      <c r="R54" s="94">
        <f t="shared" ref="R54" si="115">AVERAGE(D54:D55)</f>
        <v>-19.554944444444452</v>
      </c>
      <c r="S54" s="94">
        <f t="shared" ref="S54" si="116">AVERAGE(E54:E55)</f>
        <v>-22.031694444444447</v>
      </c>
      <c r="T54" s="94">
        <f t="shared" ref="T54" si="117">AVERAGE(F54:F55)</f>
        <v>-23.035416666666663</v>
      </c>
      <c r="U54" s="94">
        <f t="shared" ref="U54" si="118">AVERAGE(G54:G55)</f>
        <v>-22.77341666666667</v>
      </c>
      <c r="V54" s="94">
        <f t="shared" ref="V54" si="119">AVERAGE(H54:H55)</f>
        <v>-22.52333333333333</v>
      </c>
      <c r="W54" s="94">
        <f t="shared" ref="W54" si="120">AVERAGE(I54:I55)</f>
        <v>-22.038666666666668</v>
      </c>
      <c r="X54" s="94">
        <f t="shared" ref="X54" si="121">AVERAGE(J54:J55)</f>
        <v>-22.928833333333333</v>
      </c>
      <c r="Y54" s="94">
        <f t="shared" ref="Y54" si="122">AVERAGE(K54:K55)</f>
        <v>-21.95141666666667</v>
      </c>
      <c r="Z54" s="94">
        <f t="shared" ref="Z54" si="123">AVERAGE(L54:L55)</f>
        <v>-21.486666666666665</v>
      </c>
      <c r="AA54" s="94">
        <f t="shared" ref="AA54" si="124">AVERAGE(M54:M55)</f>
        <v>-17.760083333333334</v>
      </c>
      <c r="AB54" s="94">
        <f t="shared" ref="AB54" si="125">AVERAGE(N54:N55)</f>
        <v>-15.5915</v>
      </c>
    </row>
    <row r="55" spans="1:28" ht="12" customHeight="1" x14ac:dyDescent="0.25">
      <c r="A55" s="29" t="s">
        <v>19</v>
      </c>
      <c r="B55" s="24" t="s">
        <v>8</v>
      </c>
      <c r="C55" s="25">
        <v>-13.215666666666666</v>
      </c>
      <c r="D55" s="25">
        <v>-19.925555555555565</v>
      </c>
      <c r="E55" s="26">
        <v>-22.028055555555568</v>
      </c>
      <c r="F55" s="26">
        <v>-23.224166666666665</v>
      </c>
      <c r="G55" s="26">
        <v>-22.690666666666669</v>
      </c>
      <c r="H55" s="25">
        <v>-22.52333333333333</v>
      </c>
      <c r="I55" s="20">
        <v>-22.038666666666668</v>
      </c>
      <c r="J55" s="20">
        <v>-22.669166666666666</v>
      </c>
      <c r="K55" s="20">
        <v>-21.53916666666667</v>
      </c>
      <c r="L55" s="20">
        <v>-22.768333333333334</v>
      </c>
      <c r="M55" s="27">
        <v>-17.880166666666664</v>
      </c>
      <c r="N55" s="27">
        <v>-16.201666666666668</v>
      </c>
    </row>
    <row r="56" spans="1:28" ht="12" customHeight="1" x14ac:dyDescent="0.25">
      <c r="A56" s="29" t="s">
        <v>17</v>
      </c>
      <c r="B56" s="19" t="s">
        <v>7</v>
      </c>
      <c r="C56" s="20">
        <v>-11.097</v>
      </c>
      <c r="D56" s="21">
        <v>-13.793333333333331</v>
      </c>
      <c r="E56" s="20">
        <v>-19.327888888888904</v>
      </c>
      <c r="F56" s="20">
        <v>-22.014888888888901</v>
      </c>
      <c r="G56" s="21">
        <v>-20.806888888888903</v>
      </c>
      <c r="H56" s="20">
        <v>-19.229666666666667</v>
      </c>
      <c r="I56" s="20">
        <v>-21.74355555555557</v>
      </c>
      <c r="J56" s="21">
        <v>-21.379333333333335</v>
      </c>
      <c r="K56" s="20">
        <v>-19.915166666666664</v>
      </c>
      <c r="L56" s="20">
        <v>-20.324999999999999</v>
      </c>
      <c r="M56" s="20">
        <v>-18.726500000000001</v>
      </c>
      <c r="N56" s="20">
        <v>-15.943333333333333</v>
      </c>
      <c r="P56" t="str">
        <f>(B56)</f>
        <v>Merlot</v>
      </c>
      <c r="Q56" s="94">
        <f>AVERAGE(C56:C58)</f>
        <v>-12.073555555555556</v>
      </c>
      <c r="R56" s="94">
        <f t="shared" ref="R56" si="126">AVERAGE(D56:D58)</f>
        <v>-17.044944444444443</v>
      </c>
      <c r="S56" s="94">
        <f t="shared" ref="S56" si="127">AVERAGE(E56:E58)</f>
        <v>-20.991925925925937</v>
      </c>
      <c r="T56" s="94">
        <f t="shared" ref="T56" si="128">AVERAGE(F56:F58)</f>
        <v>-22.519925925925936</v>
      </c>
      <c r="U56" s="94">
        <f t="shared" ref="U56" si="129">AVERAGE(G56:G58)</f>
        <v>-22.052592592592603</v>
      </c>
      <c r="V56" s="94">
        <f t="shared" ref="V56" si="130">AVERAGE(H56:H58)</f>
        <v>-21.5655</v>
      </c>
      <c r="W56" s="94">
        <f t="shared" ref="W56" si="131">AVERAGE(I56:I58)</f>
        <v>-22.306833333333334</v>
      </c>
      <c r="X56" s="94">
        <f t="shared" ref="X56" si="132">AVERAGE(J56:J58)</f>
        <v>-22.38</v>
      </c>
      <c r="Y56" s="94">
        <f t="shared" ref="Y56" si="133">AVERAGE(K56:K58)</f>
        <v>-21.139833333333328</v>
      </c>
      <c r="Z56" s="94">
        <f t="shared" ref="Z56" si="134">AVERAGE(L56:L58)</f>
        <v>-20.986037037037033</v>
      </c>
      <c r="AA56" s="94">
        <f t="shared" ref="AA56" si="135">AVERAGE(M56:M58)</f>
        <v>-18.954851851851856</v>
      </c>
      <c r="AB56" s="94">
        <f t="shared" ref="AB56" si="136">AVERAGE(N56:N58)</f>
        <v>-16.104055555555554</v>
      </c>
    </row>
    <row r="57" spans="1:28" ht="12" customHeight="1" x14ac:dyDescent="0.25">
      <c r="A57" s="29" t="s">
        <v>18</v>
      </c>
      <c r="B57" s="24" t="s">
        <v>7</v>
      </c>
      <c r="C57" s="25">
        <v>-12.648666666666665</v>
      </c>
      <c r="D57" s="25">
        <v>-17.882000000000001</v>
      </c>
      <c r="E57" s="26">
        <v>-21.255666666666666</v>
      </c>
      <c r="F57" s="26">
        <v>-22.289333333333332</v>
      </c>
      <c r="G57" s="26">
        <v>-23.091999999999999</v>
      </c>
      <c r="H57" s="25">
        <v>-22.242666666666665</v>
      </c>
      <c r="I57" s="20">
        <v>-22.337166666666665</v>
      </c>
      <c r="J57" s="20">
        <v>-22.800666666666668</v>
      </c>
      <c r="K57" s="20">
        <v>-20.90433333333333</v>
      </c>
      <c r="L57" s="20">
        <v>-20.803666666666668</v>
      </c>
      <c r="M57" s="25">
        <v>-19.0138888888889</v>
      </c>
      <c r="N57" s="25">
        <v>-16.835944444444433</v>
      </c>
    </row>
    <row r="58" spans="1:28" ht="12" customHeight="1" x14ac:dyDescent="0.25">
      <c r="A58" s="18" t="s">
        <v>11</v>
      </c>
      <c r="B58" s="24" t="s">
        <v>7</v>
      </c>
      <c r="C58" s="25">
        <v>-12.475</v>
      </c>
      <c r="D58" s="25">
        <v>-19.459500000000002</v>
      </c>
      <c r="E58" s="26">
        <v>-22.392222222222234</v>
      </c>
      <c r="F58" s="26">
        <v>-23.255555555555571</v>
      </c>
      <c r="G58" s="26">
        <v>-22.258888888888901</v>
      </c>
      <c r="H58" s="25">
        <v>-23.224166666666665</v>
      </c>
      <c r="I58" s="20">
        <v>-22.839777777777766</v>
      </c>
      <c r="J58" s="20">
        <v>-22.959999999999997</v>
      </c>
      <c r="K58" s="20">
        <v>-22.599999999999998</v>
      </c>
      <c r="L58" s="20">
        <v>-21.829444444444434</v>
      </c>
      <c r="M58" s="25">
        <v>-19.124166666666667</v>
      </c>
      <c r="N58" s="25">
        <v>-15.5328888888889</v>
      </c>
    </row>
    <row r="59" spans="1:28" ht="12" customHeight="1" x14ac:dyDescent="0.25">
      <c r="A59" s="18" t="s">
        <v>11</v>
      </c>
      <c r="B59" s="19" t="s">
        <v>4</v>
      </c>
      <c r="C59" s="20">
        <v>-13.558999999999999</v>
      </c>
      <c r="D59" s="21">
        <v>-19.284000000000002</v>
      </c>
      <c r="E59" s="20">
        <v>-24.482499999999998</v>
      </c>
      <c r="F59" s="20">
        <v>-23.025000000000002</v>
      </c>
      <c r="G59" s="21">
        <v>-23.436666666666667</v>
      </c>
      <c r="H59" s="20">
        <v>-22.819833333333335</v>
      </c>
      <c r="I59" s="20">
        <v>-22.997777777777767</v>
      </c>
      <c r="J59" s="21">
        <v>-24.321666666666669</v>
      </c>
      <c r="K59" s="20">
        <v>-23.159000000000002</v>
      </c>
      <c r="L59" s="20">
        <v>-22.774722222222234</v>
      </c>
      <c r="M59" s="20">
        <v>-20.055</v>
      </c>
      <c r="N59" s="20">
        <v>-18.467500000000001</v>
      </c>
      <c r="P59" t="str">
        <f>(B59)</f>
        <v>Pinot blanc</v>
      </c>
      <c r="Q59" s="94">
        <f>AVERAGE(C59:C60)</f>
        <v>-13.889611111111115</v>
      </c>
      <c r="R59" s="94">
        <f t="shared" ref="R59" si="137">AVERAGE(D59:D60)</f>
        <v>-19.978999999999999</v>
      </c>
      <c r="S59" s="94">
        <f t="shared" ref="S59" si="138">AVERAGE(E59:E60)</f>
        <v>-23.58808333333333</v>
      </c>
      <c r="T59" s="94">
        <f t="shared" ref="T59" si="139">AVERAGE(F59:F60)</f>
        <v>-23.060972222222219</v>
      </c>
      <c r="U59" s="94">
        <f t="shared" ref="U59" si="140">AVERAGE(G59:G60)</f>
        <v>-23.898222222222216</v>
      </c>
      <c r="V59" s="94">
        <f t="shared" ref="V59" si="141">AVERAGE(H59:H60)</f>
        <v>-22.492694444444453</v>
      </c>
      <c r="W59" s="94">
        <f t="shared" ref="W59" si="142">AVERAGE(I59:I60)</f>
        <v>-23.068750000000001</v>
      </c>
      <c r="X59" s="94">
        <f t="shared" ref="X59" si="143">AVERAGE(J59:J60)</f>
        <v>-24.198083333333336</v>
      </c>
      <c r="Y59" s="94">
        <f t="shared" ref="Y59" si="144">AVERAGE(K59:K60)</f>
        <v>-23.04977777777777</v>
      </c>
      <c r="Z59" s="94">
        <f t="shared" ref="Z59" si="145">AVERAGE(L59:L60)</f>
        <v>-22.653944444444452</v>
      </c>
      <c r="AA59" s="94">
        <f t="shared" ref="AA59" si="146">AVERAGE(M59:M60)</f>
        <v>-20.264111111111117</v>
      </c>
      <c r="AB59" s="94">
        <f t="shared" ref="AB59" si="147">AVERAGE(N59:N60)</f>
        <v>-17.396749999999997</v>
      </c>
    </row>
    <row r="60" spans="1:28" ht="12" customHeight="1" x14ac:dyDescent="0.25">
      <c r="A60" s="23" t="s">
        <v>19</v>
      </c>
      <c r="B60" s="24" t="s">
        <v>4</v>
      </c>
      <c r="C60" s="25">
        <v>-14.220222222222233</v>
      </c>
      <c r="D60" s="25">
        <v>-20.673999999999999</v>
      </c>
      <c r="E60" s="26">
        <v>-22.693666666666662</v>
      </c>
      <c r="F60" s="26">
        <v>-23.096944444444432</v>
      </c>
      <c r="G60" s="26">
        <v>-24.359777777777769</v>
      </c>
      <c r="H60" s="25">
        <v>-22.165555555555567</v>
      </c>
      <c r="I60" s="20">
        <v>-23.139722222222233</v>
      </c>
      <c r="J60" s="20">
        <v>-24.0745</v>
      </c>
      <c r="K60" s="20">
        <v>-22.940555555555534</v>
      </c>
      <c r="L60" s="20">
        <v>-22.53316666666667</v>
      </c>
      <c r="M60" s="27">
        <v>-20.473222222222233</v>
      </c>
      <c r="N60" s="27">
        <v>-16.325999999999997</v>
      </c>
    </row>
    <row r="61" spans="1:28" ht="12" customHeight="1" x14ac:dyDescent="0.25">
      <c r="A61" s="18" t="s">
        <v>11</v>
      </c>
      <c r="B61" s="19" t="s">
        <v>5</v>
      </c>
      <c r="C61" s="20">
        <v>-15.052333333333332</v>
      </c>
      <c r="D61" s="21">
        <v>-20.039166666666667</v>
      </c>
      <c r="E61" s="20">
        <v>-23.777666666666665</v>
      </c>
      <c r="F61" s="20">
        <v>-24.268888888888899</v>
      </c>
      <c r="G61" s="21">
        <v>-25.151555555555564</v>
      </c>
      <c r="H61" s="20">
        <v>-23.763222222222229</v>
      </c>
      <c r="I61" s="20">
        <v>-24.374444444444435</v>
      </c>
      <c r="J61" s="22">
        <v>-21.951666666666664</v>
      </c>
      <c r="K61" s="20">
        <v>-23.407666666666668</v>
      </c>
      <c r="L61" s="20">
        <v>-24.26</v>
      </c>
      <c r="M61" s="20">
        <v>-19.834722222222233</v>
      </c>
      <c r="N61" s="20">
        <v>-16.955333333333332</v>
      </c>
      <c r="P61" t="str">
        <f>(B61)</f>
        <v>Pinot gris</v>
      </c>
      <c r="Q61" s="94">
        <f>AVERAGE(C61:C65)</f>
        <v>-14.69905555555556</v>
      </c>
      <c r="R61" s="94">
        <f t="shared" ref="R61" si="148">AVERAGE(D61:D65)</f>
        <v>-19.512811111111105</v>
      </c>
      <c r="S61" s="94">
        <f t="shared" ref="S61" si="149">AVERAGE(E61:E65)</f>
        <v>-23.39447777777778</v>
      </c>
      <c r="T61" s="94">
        <f t="shared" ref="T61" si="150">AVERAGE(F61:F65)</f>
        <v>-23.495633333333334</v>
      </c>
      <c r="U61" s="94">
        <f t="shared" ref="U61" si="151">AVERAGE(G61:G65)</f>
        <v>-24.626777777777782</v>
      </c>
      <c r="V61" s="94">
        <f t="shared" ref="V61" si="152">AVERAGE(H61:H65)</f>
        <v>-23.122488888888892</v>
      </c>
      <c r="W61" s="94">
        <f t="shared" ref="W61" si="153">AVERAGE(I61:I65)</f>
        <v>-23.598488888888895</v>
      </c>
      <c r="X61" s="94">
        <f t="shared" ref="X61" si="154">AVERAGE(J61:J65)</f>
        <v>-23.327566666666669</v>
      </c>
      <c r="Y61" s="94">
        <f t="shared" ref="Y61" si="155">AVERAGE(K61:K65)</f>
        <v>-22.847655555555555</v>
      </c>
      <c r="Z61" s="94">
        <f t="shared" ref="Z61" si="156">AVERAGE(L61:L65)</f>
        <v>-23.244011111111114</v>
      </c>
      <c r="AA61" s="94">
        <f t="shared" ref="AA61" si="157">AVERAGE(M61:M65)</f>
        <v>-19.601066666666664</v>
      </c>
      <c r="AB61" s="94">
        <f t="shared" ref="AB61" si="158">AVERAGE(N61:N65)</f>
        <v>-17.403988888888893</v>
      </c>
    </row>
    <row r="62" spans="1:28" ht="12" customHeight="1" x14ac:dyDescent="0.25">
      <c r="A62" s="29" t="s">
        <v>19</v>
      </c>
      <c r="B62" s="19" t="s">
        <v>5</v>
      </c>
      <c r="C62" s="20">
        <v>-16.001555555555566</v>
      </c>
      <c r="D62" s="21">
        <v>-21.695555555555533</v>
      </c>
      <c r="E62" s="20">
        <v>-25.121111111111102</v>
      </c>
      <c r="F62" s="20">
        <v>-22.016666666666666</v>
      </c>
      <c r="G62" s="21">
        <v>-25.297777777777764</v>
      </c>
      <c r="H62" s="20">
        <v>-24.401388888888903</v>
      </c>
      <c r="I62" s="20">
        <v>-24.727777777777799</v>
      </c>
      <c r="J62" s="21">
        <v>-23.323888888888899</v>
      </c>
      <c r="K62" s="20">
        <v>-24.368333333333336</v>
      </c>
      <c r="L62" s="20">
        <v>-23.416666666666668</v>
      </c>
      <c r="M62" s="20">
        <v>-21.780222222222235</v>
      </c>
      <c r="N62" s="20">
        <v>-19.155000000000001</v>
      </c>
    </row>
    <row r="63" spans="1:28" ht="12" customHeight="1" x14ac:dyDescent="0.25">
      <c r="A63" s="18" t="s">
        <v>16</v>
      </c>
      <c r="B63" s="19" t="s">
        <v>5</v>
      </c>
      <c r="C63" s="20">
        <v>-12.185</v>
      </c>
      <c r="D63" s="21">
        <v>-16.284499999999998</v>
      </c>
      <c r="E63" s="20">
        <v>-21.804722222222235</v>
      </c>
      <c r="F63" s="20">
        <v>-22.681666666666668</v>
      </c>
      <c r="G63" s="21">
        <v>-23.948055555555566</v>
      </c>
      <c r="H63" s="20">
        <v>-21.787499999999998</v>
      </c>
      <c r="I63" s="20">
        <v>-22.591222222222232</v>
      </c>
      <c r="J63" s="21">
        <v>-23.277555555555566</v>
      </c>
      <c r="K63" s="20">
        <v>-22.094444444444434</v>
      </c>
      <c r="L63" s="20">
        <v>-22.578888888888901</v>
      </c>
      <c r="M63" s="20">
        <v>-19.281666666666666</v>
      </c>
      <c r="N63" s="20">
        <v>-16.214388888888902</v>
      </c>
    </row>
    <row r="64" spans="1:28" ht="12" customHeight="1" x14ac:dyDescent="0.25">
      <c r="A64" s="29" t="s">
        <v>15</v>
      </c>
      <c r="B64" s="24" t="s">
        <v>5</v>
      </c>
      <c r="C64" s="25">
        <v>-16.406388888888898</v>
      </c>
      <c r="D64" s="25">
        <v>-20.086833333333335</v>
      </c>
      <c r="E64" s="26">
        <v>-24.037499999999998</v>
      </c>
      <c r="F64" s="26">
        <v>-24.934444444444434</v>
      </c>
      <c r="G64" s="26">
        <v>-25.310833333333335</v>
      </c>
      <c r="H64" s="25">
        <v>-23.449444444444435</v>
      </c>
      <c r="I64" s="20">
        <v>-23.672499999999999</v>
      </c>
      <c r="J64" s="20">
        <v>-23.649166666666662</v>
      </c>
      <c r="K64" s="20">
        <v>-22.915666666666667</v>
      </c>
      <c r="L64" s="20">
        <v>-23.577833333333331</v>
      </c>
      <c r="M64" s="27">
        <v>-19.431777777777764</v>
      </c>
      <c r="N64" s="27">
        <v>-17.876388888888901</v>
      </c>
    </row>
    <row r="65" spans="1:28" ht="12" customHeight="1" x14ac:dyDescent="0.25">
      <c r="A65" s="29" t="s">
        <v>19</v>
      </c>
      <c r="B65" s="24" t="s">
        <v>5</v>
      </c>
      <c r="C65" s="25">
        <v>-13.85</v>
      </c>
      <c r="D65" s="25">
        <v>-19.458000000000002</v>
      </c>
      <c r="E65" s="26">
        <v>-22.231388888888901</v>
      </c>
      <c r="F65" s="26">
        <v>-23.576499999999999</v>
      </c>
      <c r="G65" s="26">
        <v>-23.425666666666668</v>
      </c>
      <c r="H65" s="25">
        <v>-22.210888888888899</v>
      </c>
      <c r="I65" s="20">
        <v>-22.626500000000004</v>
      </c>
      <c r="J65" s="20">
        <v>-24.435555555555567</v>
      </c>
      <c r="K65" s="20">
        <v>-21.452166666666667</v>
      </c>
      <c r="L65" s="20">
        <v>-22.386666666666667</v>
      </c>
      <c r="M65" s="27">
        <v>-17.67694444444443</v>
      </c>
      <c r="N65" s="27">
        <v>-16.818833333333334</v>
      </c>
    </row>
    <row r="66" spans="1:28" ht="12" customHeight="1" x14ac:dyDescent="0.25">
      <c r="A66" s="18" t="s">
        <v>11</v>
      </c>
      <c r="B66" s="19" t="s">
        <v>3</v>
      </c>
      <c r="C66" s="20">
        <v>-14.620833333333332</v>
      </c>
      <c r="D66" s="21">
        <v>-19.252333333333336</v>
      </c>
      <c r="E66" s="20">
        <v>-23.727222222222235</v>
      </c>
      <c r="F66" s="20">
        <v>-25.058333333333334</v>
      </c>
      <c r="G66" s="21">
        <v>-24.213888888888899</v>
      </c>
      <c r="H66" s="20">
        <v>-24.08</v>
      </c>
      <c r="I66" s="20">
        <v>-23.654444444444433</v>
      </c>
      <c r="J66" s="21">
        <v>-24.131</v>
      </c>
      <c r="K66" s="20">
        <v>-22.104166666666668</v>
      </c>
      <c r="L66" s="20">
        <v>-24.017555555555564</v>
      </c>
      <c r="M66" s="20">
        <v>-19.694999999999997</v>
      </c>
      <c r="N66" s="20">
        <v>-17.39233333333333</v>
      </c>
      <c r="P66" t="str">
        <f>(B66)</f>
        <v>Pinot noir</v>
      </c>
      <c r="Q66" s="94">
        <f>AVERAGE(C66:C68)</f>
        <v>-14.398111111111112</v>
      </c>
      <c r="R66" s="94">
        <f t="shared" ref="R66" si="159">AVERAGE(D66:D68)</f>
        <v>-19.955666666666669</v>
      </c>
      <c r="S66" s="94">
        <f t="shared" ref="S66" si="160">AVERAGE(E66:E68)</f>
        <v>-23.110407407407411</v>
      </c>
      <c r="T66" s="94">
        <f t="shared" ref="T66" si="161">AVERAGE(F66:F68)</f>
        <v>-24.000648148148144</v>
      </c>
      <c r="U66" s="94">
        <f t="shared" ref="U66" si="162">AVERAGE(G66:G68)</f>
        <v>-24.332518518518523</v>
      </c>
      <c r="V66" s="94">
        <f t="shared" ref="V66" si="163">AVERAGE(H66:H68)</f>
        <v>-23.607777777777773</v>
      </c>
      <c r="W66" s="94">
        <f t="shared" ref="W66" si="164">AVERAGE(I66:I68)</f>
        <v>-23.675851851851846</v>
      </c>
      <c r="X66" s="94">
        <f t="shared" ref="X66" si="165">AVERAGE(J66:J68)</f>
        <v>-23.478166666666667</v>
      </c>
      <c r="Y66" s="94">
        <f t="shared" ref="Y66" si="166">AVERAGE(K66:K68)</f>
        <v>-22.540629629629635</v>
      </c>
      <c r="Z66" s="94">
        <f t="shared" ref="Z66" si="167">AVERAGE(L66:L68)</f>
        <v>-22.482425925925934</v>
      </c>
      <c r="AA66" s="94">
        <f t="shared" ref="AA66" si="168">AVERAGE(M66:M68)</f>
        <v>-19.657555555555561</v>
      </c>
      <c r="AB66" s="94">
        <f t="shared" ref="AB66" si="169">AVERAGE(N66:N68)</f>
        <v>-17.134388888888889</v>
      </c>
    </row>
    <row r="67" spans="1:28" ht="12" customHeight="1" x14ac:dyDescent="0.25">
      <c r="A67" s="29" t="s">
        <v>12</v>
      </c>
      <c r="B67" s="19" t="s">
        <v>3</v>
      </c>
      <c r="C67" s="20">
        <v>-13.9885</v>
      </c>
      <c r="D67" s="21">
        <v>-20.031333333333333</v>
      </c>
      <c r="E67" s="20">
        <v>-22.57983333333333</v>
      </c>
      <c r="F67" s="20">
        <v>-23.729444444444436</v>
      </c>
      <c r="G67" s="21">
        <v>-24.361000000000001</v>
      </c>
      <c r="H67" s="20">
        <v>-23.140666666666664</v>
      </c>
      <c r="I67" s="20">
        <v>-22.934444444444434</v>
      </c>
      <c r="J67" s="21">
        <v>-23.020833333333332</v>
      </c>
      <c r="K67" s="21">
        <v>-23.235222222222234</v>
      </c>
      <c r="L67" s="21">
        <v>-22.929722222222235</v>
      </c>
      <c r="M67" s="20">
        <v>-19.314333333333334</v>
      </c>
      <c r="N67" s="20">
        <v>-16.003499999999999</v>
      </c>
    </row>
    <row r="68" spans="1:28" ht="12" customHeight="1" x14ac:dyDescent="0.25">
      <c r="A68" s="29" t="s">
        <v>18</v>
      </c>
      <c r="B68" s="24" t="s">
        <v>3</v>
      </c>
      <c r="C68" s="25">
        <v>-14.584999999999999</v>
      </c>
      <c r="D68" s="25">
        <v>-20.583333333333332</v>
      </c>
      <c r="E68" s="26">
        <v>-23.02416666666667</v>
      </c>
      <c r="F68" s="26">
        <v>-23.214166666666667</v>
      </c>
      <c r="G68" s="26">
        <v>-24.422666666666668</v>
      </c>
      <c r="H68" s="25">
        <v>-23.602666666666664</v>
      </c>
      <c r="I68" s="20">
        <v>-24.438666666666666</v>
      </c>
      <c r="J68" s="20">
        <v>-23.282666666666668</v>
      </c>
      <c r="K68" s="20">
        <v>-22.282499999999999</v>
      </c>
      <c r="L68" s="20">
        <v>-20.5</v>
      </c>
      <c r="M68" s="25">
        <v>-19.963333333333352</v>
      </c>
      <c r="N68" s="25">
        <v>-18.007333333333335</v>
      </c>
    </row>
    <row r="69" spans="1:28" ht="12" customHeight="1" x14ac:dyDescent="0.25">
      <c r="A69" s="18" t="s">
        <v>11</v>
      </c>
      <c r="B69" s="19" t="s">
        <v>6</v>
      </c>
      <c r="C69" s="20">
        <v>-13.409999999999998</v>
      </c>
      <c r="D69" s="21">
        <v>-21.483333333333334</v>
      </c>
      <c r="E69" s="20">
        <v>-22.806666666666668</v>
      </c>
      <c r="F69" s="20">
        <v>-25.105277777777768</v>
      </c>
      <c r="G69" s="21">
        <v>-24.139166666666668</v>
      </c>
      <c r="H69" s="20">
        <v>-23.988888888888898</v>
      </c>
      <c r="I69" s="20">
        <v>-23.687999999999999</v>
      </c>
      <c r="J69" s="21">
        <v>-23.827666666666669</v>
      </c>
      <c r="K69" s="20">
        <v>-22.310222222222233</v>
      </c>
      <c r="L69" s="20">
        <v>-24.061499999999999</v>
      </c>
      <c r="M69" s="20">
        <v>-21.251666666666665</v>
      </c>
      <c r="N69" s="20">
        <v>-18.7575</v>
      </c>
      <c r="P69" t="str">
        <f>(B69)</f>
        <v>Riesling</v>
      </c>
      <c r="Q69" s="94">
        <f>AVERAGE(C69:C71)</f>
        <v>-13.880833333333333</v>
      </c>
      <c r="R69" s="94">
        <f t="shared" ref="R69" si="170">AVERAGE(D69:D71)</f>
        <v>-19.730666666666664</v>
      </c>
      <c r="S69" s="94">
        <f t="shared" ref="S69" si="171">AVERAGE(E69:E71)</f>
        <v>-22.199555555555559</v>
      </c>
      <c r="T69" s="94">
        <f t="shared" ref="T69" si="172">AVERAGE(F69:F71)</f>
        <v>-23.669648148148145</v>
      </c>
      <c r="U69" s="94">
        <f t="shared" ref="U69" si="173">AVERAGE(G69:G71)</f>
        <v>-22.776944444444442</v>
      </c>
      <c r="V69" s="94">
        <f t="shared" ref="V69" si="174">AVERAGE(H69:H71)</f>
        <v>-22.880685185185186</v>
      </c>
      <c r="W69" s="94">
        <f t="shared" ref="W69" si="175">AVERAGE(I69:I71)</f>
        <v>-22.848277777777785</v>
      </c>
      <c r="X69" s="94">
        <f t="shared" ref="X69" si="176">AVERAGE(J69:J71)</f>
        <v>-23.181203703703702</v>
      </c>
      <c r="Y69" s="94">
        <f t="shared" ref="Y69" si="177">AVERAGE(K69:K71)</f>
        <v>-22.774907407407412</v>
      </c>
      <c r="Z69" s="94">
        <f t="shared" ref="Z69" si="178">AVERAGE(L69:L71)</f>
        <v>-23.341055555555545</v>
      </c>
      <c r="AA69" s="94">
        <f t="shared" ref="AA69" si="179">AVERAGE(M69:M71)</f>
        <v>-20.161333333333328</v>
      </c>
      <c r="AB69" s="94">
        <f t="shared" ref="AB69" si="180">AVERAGE(N69:N71)</f>
        <v>-18.171870370370367</v>
      </c>
    </row>
    <row r="70" spans="1:28" ht="12" customHeight="1" x14ac:dyDescent="0.25">
      <c r="A70" s="29" t="s">
        <v>13</v>
      </c>
      <c r="B70" s="19" t="s">
        <v>6</v>
      </c>
      <c r="C70" s="20">
        <v>-11.805000000000001</v>
      </c>
      <c r="D70" s="21">
        <v>-17.91</v>
      </c>
      <c r="E70" s="20">
        <v>-20.682500000000001</v>
      </c>
      <c r="F70" s="20">
        <v>-23.264444444444432</v>
      </c>
      <c r="G70" s="21">
        <v>-22.155000000000001</v>
      </c>
      <c r="H70" s="20">
        <v>-22.293333333333333</v>
      </c>
      <c r="I70" s="20">
        <v>-21.6877777777778</v>
      </c>
      <c r="J70" s="21">
        <v>-22.63444444444443</v>
      </c>
      <c r="K70" s="21">
        <v>-21.886666666666667</v>
      </c>
      <c r="L70" s="21">
        <v>-22.441666666666649</v>
      </c>
      <c r="M70" s="20">
        <v>-18.241666666666649</v>
      </c>
      <c r="N70" s="20">
        <v>-16.918333333333333</v>
      </c>
    </row>
    <row r="71" spans="1:28" ht="12" customHeight="1" x14ac:dyDescent="0.25">
      <c r="A71" s="29" t="s">
        <v>19</v>
      </c>
      <c r="B71" s="24" t="s">
        <v>6</v>
      </c>
      <c r="C71" s="25">
        <v>-16.427499999999998</v>
      </c>
      <c r="D71" s="25">
        <v>-19.798666666666666</v>
      </c>
      <c r="E71" s="26">
        <v>-23.109499999999997</v>
      </c>
      <c r="F71" s="26">
        <v>-22.63922222222223</v>
      </c>
      <c r="G71" s="26">
        <v>-22.036666666666662</v>
      </c>
      <c r="H71" s="25">
        <v>-22.359833333333331</v>
      </c>
      <c r="I71" s="20">
        <v>-23.169055555555563</v>
      </c>
      <c r="J71" s="20">
        <v>-23.081500000000002</v>
      </c>
      <c r="K71" s="20">
        <v>-24.127833333333331</v>
      </c>
      <c r="L71" s="20">
        <v>-23.52</v>
      </c>
      <c r="M71" s="27">
        <v>-20.990666666666666</v>
      </c>
      <c r="N71" s="27">
        <v>-18.839777777777766</v>
      </c>
    </row>
    <row r="72" spans="1:28" ht="12" customHeight="1" x14ac:dyDescent="0.25">
      <c r="A72" s="18" t="s">
        <v>11</v>
      </c>
      <c r="B72" s="19" t="s">
        <v>21</v>
      </c>
      <c r="C72" s="20">
        <v>-12.146944444444435</v>
      </c>
      <c r="D72" s="21">
        <v>-17.314</v>
      </c>
      <c r="E72" s="20">
        <v>-21.441500000000001</v>
      </c>
      <c r="F72" s="20">
        <v>-23.209388888888899</v>
      </c>
      <c r="G72" s="21">
        <v>-21.785277777777765</v>
      </c>
      <c r="H72" s="20">
        <v>-21.587111111111103</v>
      </c>
      <c r="I72" s="20">
        <v>-21.543777777777766</v>
      </c>
      <c r="J72" s="21">
        <v>-22.015000000000001</v>
      </c>
      <c r="K72" s="20">
        <v>-20.516999999999999</v>
      </c>
      <c r="L72" s="20">
        <v>-21.748666666666665</v>
      </c>
      <c r="M72" s="20">
        <v>-18.919666666666668</v>
      </c>
      <c r="N72" s="20">
        <v>-15.141833333333333</v>
      </c>
      <c r="P72" t="str">
        <f>(B72)</f>
        <v>Sauvignon blanc</v>
      </c>
      <c r="Q72" s="94">
        <f>AVERAGE(C72:C74)</f>
        <v>-13.427537037037034</v>
      </c>
      <c r="R72" s="94">
        <f t="shared" ref="R72" si="181">AVERAGE(D72:D74)</f>
        <v>-18.693037037037033</v>
      </c>
      <c r="S72" s="94">
        <f t="shared" ref="S72" si="182">AVERAGE(E72:E74)</f>
        <v>-22.298000000000002</v>
      </c>
      <c r="T72" s="94">
        <f t="shared" ref="T72" si="183">AVERAGE(F72:F74)</f>
        <v>-23.623777777777789</v>
      </c>
      <c r="U72" s="94">
        <f t="shared" ref="U72" si="184">AVERAGE(G72:G74)</f>
        <v>-22.649925925925924</v>
      </c>
      <c r="V72" s="94">
        <f t="shared" ref="V72" si="185">AVERAGE(H72:H74)</f>
        <v>-21.856759259259253</v>
      </c>
      <c r="W72" s="94">
        <f t="shared" ref="W72" si="186">AVERAGE(I72:I74)</f>
        <v>-22.129814814814811</v>
      </c>
      <c r="X72" s="94">
        <f t="shared" ref="X72" si="187">AVERAGE(J72:J74)</f>
        <v>-22.519166666666667</v>
      </c>
      <c r="Y72" s="94">
        <f t="shared" ref="Y72" si="188">AVERAGE(K72:K74)</f>
        <v>-21.078999999999997</v>
      </c>
      <c r="Z72" s="94">
        <f t="shared" ref="Z72" si="189">AVERAGE(L72:L74)</f>
        <v>-21.605055555555555</v>
      </c>
      <c r="AA72" s="94">
        <f t="shared" ref="AA72" si="190">AVERAGE(M72:M74)</f>
        <v>-18.85259259259259</v>
      </c>
      <c r="AB72" s="94">
        <f t="shared" ref="AB72" si="191">AVERAGE(N72:N74)</f>
        <v>-15.626055555555558</v>
      </c>
    </row>
    <row r="73" spans="1:28" ht="12" customHeight="1" x14ac:dyDescent="0.25">
      <c r="A73" s="23" t="s">
        <v>19</v>
      </c>
      <c r="B73" s="24" t="s">
        <v>21</v>
      </c>
      <c r="C73" s="25">
        <v>-15.218333333333334</v>
      </c>
      <c r="D73" s="25">
        <v>-18.885777777777768</v>
      </c>
      <c r="E73" s="26">
        <v>-22.53533333333333</v>
      </c>
      <c r="F73" s="26">
        <v>-23.515833333333333</v>
      </c>
      <c r="G73" s="26">
        <v>-23.0685</v>
      </c>
      <c r="H73" s="25">
        <v>-22.117333333333331</v>
      </c>
      <c r="I73" s="20">
        <v>-21.987055555555568</v>
      </c>
      <c r="J73" s="20">
        <v>-22.358666666666668</v>
      </c>
      <c r="K73" s="20">
        <v>-20.847999999999999</v>
      </c>
      <c r="L73" s="20">
        <v>-21.397500000000004</v>
      </c>
      <c r="M73" s="27">
        <v>-18.455833333333331</v>
      </c>
      <c r="N73" s="27">
        <v>-16.086833333333335</v>
      </c>
    </row>
    <row r="74" spans="1:28" ht="12" customHeight="1" x14ac:dyDescent="0.25">
      <c r="A74" s="29" t="s">
        <v>19</v>
      </c>
      <c r="B74" s="24" t="s">
        <v>21</v>
      </c>
      <c r="C74" s="25">
        <v>-12.917333333333334</v>
      </c>
      <c r="D74" s="25">
        <v>-19.879333333333335</v>
      </c>
      <c r="E74" s="26">
        <v>-22.91716666666667</v>
      </c>
      <c r="F74" s="26">
        <v>-24.146111111111136</v>
      </c>
      <c r="G74" s="26">
        <v>-23.096000000000004</v>
      </c>
      <c r="H74" s="25">
        <v>-21.865833333333331</v>
      </c>
      <c r="I74" s="20">
        <v>-22.858611111111102</v>
      </c>
      <c r="J74" s="20">
        <v>-23.183833333333336</v>
      </c>
      <c r="K74" s="20">
        <v>-21.872</v>
      </c>
      <c r="L74" s="20">
        <v>-21.669</v>
      </c>
      <c r="M74" s="27">
        <v>-19.18227777777777</v>
      </c>
      <c r="N74" s="27">
        <v>-15.649500000000002</v>
      </c>
    </row>
    <row r="75" spans="1:28" ht="12" customHeight="1" x14ac:dyDescent="0.25">
      <c r="A75" s="28" t="s">
        <v>10</v>
      </c>
      <c r="B75" s="19" t="s">
        <v>2</v>
      </c>
      <c r="C75" s="20">
        <v>-13.071333333333333</v>
      </c>
      <c r="D75" s="21">
        <v>-17.062000000000001</v>
      </c>
      <c r="E75" s="20">
        <v>-22.682500000000001</v>
      </c>
      <c r="F75" s="20">
        <v>-23.833888888888897</v>
      </c>
      <c r="G75" s="21">
        <v>-23.680833333333329</v>
      </c>
      <c r="H75" s="20">
        <v>-23.518166666666669</v>
      </c>
      <c r="I75" s="20">
        <v>-23.986666666666636</v>
      </c>
      <c r="J75" s="21">
        <v>-23.31883333333333</v>
      </c>
      <c r="K75" s="20">
        <v>-22.308999999999997</v>
      </c>
      <c r="L75" s="20">
        <v>-22.998055555555567</v>
      </c>
      <c r="M75" s="20">
        <v>-19.558333333333334</v>
      </c>
      <c r="N75" s="20">
        <v>-17.91566666666667</v>
      </c>
      <c r="P75" t="str">
        <f>(B75)</f>
        <v>Shiraz</v>
      </c>
      <c r="Q75" s="94">
        <f>AVERAGE(C75:C78)</f>
        <v>-12.430597222222223</v>
      </c>
      <c r="R75" s="94">
        <f t="shared" ref="R75" si="192">AVERAGE(D75:D78)</f>
        <v>-16.099583333333332</v>
      </c>
      <c r="S75" s="94">
        <f t="shared" ref="S75" si="193">AVERAGE(E75:E78)</f>
        <v>-20.518138888888892</v>
      </c>
      <c r="T75" s="94">
        <f t="shared" ref="T75" si="194">AVERAGE(F75:F78)</f>
        <v>-22.420666666666676</v>
      </c>
      <c r="U75" s="94">
        <f t="shared" ref="U75" si="195">AVERAGE(G75:G78)</f>
        <v>-22.450416666666666</v>
      </c>
      <c r="V75" s="94">
        <f t="shared" ref="V75" si="196">AVERAGE(H75:H78)</f>
        <v>-21.870222222222225</v>
      </c>
      <c r="W75" s="94">
        <f t="shared" ref="W75" si="197">AVERAGE(I75:I78)</f>
        <v>-22.13262499999999</v>
      </c>
      <c r="X75" s="94">
        <f t="shared" ref="X75" si="198">AVERAGE(J75:J78)</f>
        <v>-22.627263888888891</v>
      </c>
      <c r="Y75" s="94">
        <f t="shared" ref="Y75" si="199">AVERAGE(K75:K78)</f>
        <v>-20.708180555555558</v>
      </c>
      <c r="Z75" s="94">
        <f t="shared" ref="Z75" si="200">AVERAGE(L75:L78)</f>
        <v>-21.399916666666666</v>
      </c>
      <c r="AA75" s="94">
        <f t="shared" ref="AA75" si="201">AVERAGE(M75:M78)</f>
        <v>-19.250069444444442</v>
      </c>
      <c r="AB75" s="94">
        <f t="shared" ref="AB75" si="202">AVERAGE(N75:N78)</f>
        <v>-16.337958333333336</v>
      </c>
    </row>
    <row r="76" spans="1:28" ht="12" customHeight="1" x14ac:dyDescent="0.25">
      <c r="A76" s="18" t="s">
        <v>11</v>
      </c>
      <c r="B76" s="19" t="s">
        <v>2</v>
      </c>
      <c r="C76" s="20">
        <v>-12.515555555555565</v>
      </c>
      <c r="D76" s="21">
        <v>-16.156111111111098</v>
      </c>
      <c r="E76" s="20">
        <v>-20.215833333333332</v>
      </c>
      <c r="F76" s="20">
        <v>-22.87166666666667</v>
      </c>
      <c r="G76" s="21">
        <v>-23.165555555555567</v>
      </c>
      <c r="H76" s="20">
        <v>-21.800555555555565</v>
      </c>
      <c r="I76" s="20">
        <v>-21.712666666666667</v>
      </c>
      <c r="J76" s="21">
        <v>-23.425555555555565</v>
      </c>
      <c r="K76" s="20">
        <v>-20.212888888888898</v>
      </c>
      <c r="L76" s="20">
        <v>-20.035277777777768</v>
      </c>
      <c r="M76" s="20">
        <v>-20.013333333333332</v>
      </c>
      <c r="N76" s="20">
        <v>-16.438888888888901</v>
      </c>
    </row>
    <row r="77" spans="1:28" ht="12" customHeight="1" x14ac:dyDescent="0.25">
      <c r="A77" s="28" t="s">
        <v>18</v>
      </c>
      <c r="B77" s="24" t="s">
        <v>2</v>
      </c>
      <c r="C77" s="25">
        <v>-11.270666666666665</v>
      </c>
      <c r="D77" s="25">
        <v>-15.229555555555566</v>
      </c>
      <c r="E77" s="26">
        <v>-20.363333333333333</v>
      </c>
      <c r="F77" s="26">
        <v>-21.591555555555569</v>
      </c>
      <c r="G77" s="26">
        <v>-21.916833333333329</v>
      </c>
      <c r="H77" s="25">
        <v>-21.110833333333332</v>
      </c>
      <c r="I77" s="20">
        <v>-21.032</v>
      </c>
      <c r="J77" s="20">
        <v>-21.998666666666669</v>
      </c>
      <c r="K77" s="20">
        <v>-21.624166666666667</v>
      </c>
      <c r="L77" s="20">
        <v>-21.270500000000002</v>
      </c>
      <c r="M77" s="27">
        <v>-18.380833333333332</v>
      </c>
      <c r="N77" s="27">
        <v>-14.036444444444433</v>
      </c>
    </row>
    <row r="78" spans="1:28" ht="12" customHeight="1" x14ac:dyDescent="0.25">
      <c r="A78" s="29" t="s">
        <v>18</v>
      </c>
      <c r="B78" s="24" t="s">
        <v>2</v>
      </c>
      <c r="C78" s="25">
        <v>-12.864833333333332</v>
      </c>
      <c r="D78" s="25">
        <v>-15.950666666666669</v>
      </c>
      <c r="E78" s="26">
        <v>-18.810888888888897</v>
      </c>
      <c r="F78" s="26">
        <v>-21.385555555555566</v>
      </c>
      <c r="G78" s="26">
        <v>-21.038444444444433</v>
      </c>
      <c r="H78" s="25">
        <v>-21.051333333333332</v>
      </c>
      <c r="I78" s="20">
        <v>-21.799166666666665</v>
      </c>
      <c r="J78" s="20">
        <v>-21.766000000000002</v>
      </c>
      <c r="K78" s="20">
        <v>-18.686666666666667</v>
      </c>
      <c r="L78" s="20">
        <v>-21.295833333333334</v>
      </c>
      <c r="M78" s="27">
        <v>-19.047777777777767</v>
      </c>
      <c r="N78" s="27">
        <v>-16.960833333333337</v>
      </c>
    </row>
    <row r="79" spans="1:28" ht="13.5" customHeight="1" x14ac:dyDescent="0.25">
      <c r="A79" s="30" t="s">
        <v>22</v>
      </c>
      <c r="B79" s="31"/>
      <c r="C79" s="32">
        <f t="shared" ref="C79:N79" si="203">AVERAGE(C43:C78)</f>
        <v>-13.385746913580245</v>
      </c>
      <c r="D79" s="32">
        <f t="shared" si="203"/>
        <v>-18.568266975308639</v>
      </c>
      <c r="E79" s="32">
        <f t="shared" si="203"/>
        <v>-22.332504629629636</v>
      </c>
      <c r="F79" s="32">
        <f t="shared" si="203"/>
        <v>-23.474537037037042</v>
      </c>
      <c r="G79" s="32">
        <f t="shared" si="203"/>
        <v>-23.379393518518516</v>
      </c>
      <c r="H79" s="32">
        <f t="shared" si="203"/>
        <v>-22.664766666666665</v>
      </c>
      <c r="I79" s="32">
        <f t="shared" si="203"/>
        <v>-22.781290476190485</v>
      </c>
      <c r="J79" s="32">
        <f t="shared" si="203"/>
        <v>-23.117635802469135</v>
      </c>
      <c r="K79" s="32">
        <f t="shared" si="203"/>
        <v>-22.056408950617286</v>
      </c>
      <c r="L79" s="32">
        <f t="shared" si="203"/>
        <v>-22.399680555555555</v>
      </c>
      <c r="M79" s="32">
        <f t="shared" si="203"/>
        <v>-19.030416666666671</v>
      </c>
      <c r="N79" s="32">
        <f t="shared" si="203"/>
        <v>-16.419750000000001</v>
      </c>
    </row>
    <row r="81" spans="1:28" ht="15.75" thickBot="1" x14ac:dyDescent="0.3">
      <c r="C81" s="36">
        <v>41940</v>
      </c>
      <c r="D81" s="36">
        <v>41954</v>
      </c>
      <c r="E81" s="36">
        <v>41967</v>
      </c>
      <c r="F81" s="36">
        <v>41981</v>
      </c>
      <c r="G81" s="36">
        <v>41995</v>
      </c>
      <c r="H81" s="36">
        <v>42009</v>
      </c>
      <c r="I81" s="36">
        <v>42023</v>
      </c>
      <c r="J81" s="36">
        <v>42037</v>
      </c>
      <c r="K81" s="36">
        <v>42051</v>
      </c>
      <c r="L81" s="36">
        <v>42067</v>
      </c>
      <c r="M81" s="36">
        <v>42081</v>
      </c>
    </row>
    <row r="82" spans="1:28" ht="15.75" thickBot="1" x14ac:dyDescent="0.3">
      <c r="A82" s="70" t="s">
        <v>31</v>
      </c>
      <c r="B82" s="33" t="s">
        <v>0</v>
      </c>
      <c r="C82" s="34" t="s">
        <v>24</v>
      </c>
      <c r="D82" s="34" t="s">
        <v>24</v>
      </c>
      <c r="E82" s="34" t="s">
        <v>24</v>
      </c>
      <c r="F82" s="34" t="s">
        <v>24</v>
      </c>
      <c r="G82" s="34" t="s">
        <v>24</v>
      </c>
      <c r="H82" s="34" t="s">
        <v>24</v>
      </c>
      <c r="I82" s="35" t="s">
        <v>24</v>
      </c>
      <c r="J82" s="34" t="s">
        <v>24</v>
      </c>
      <c r="K82" s="34" t="s">
        <v>24</v>
      </c>
      <c r="L82" s="34" t="s">
        <v>24</v>
      </c>
      <c r="M82" s="34" t="s">
        <v>24</v>
      </c>
    </row>
    <row r="83" spans="1:28" x14ac:dyDescent="0.25">
      <c r="A83" s="71" t="s">
        <v>10</v>
      </c>
      <c r="B83" s="37" t="s">
        <v>9</v>
      </c>
      <c r="C83" s="38"/>
      <c r="D83" s="38">
        <v>-14.172833333333335</v>
      </c>
      <c r="E83" s="39">
        <v>-20.973666666666663</v>
      </c>
      <c r="F83" s="39">
        <v>-23.522000000000002</v>
      </c>
      <c r="G83" s="40">
        <v>-23.125</v>
      </c>
      <c r="H83" s="41"/>
      <c r="I83" s="42">
        <v>-23.539444444444438</v>
      </c>
      <c r="J83" s="43"/>
      <c r="K83" s="44">
        <v>-19.27</v>
      </c>
      <c r="L83" s="44">
        <v>-20.254833333333334</v>
      </c>
      <c r="M83" s="45">
        <v>-11.150333333333334</v>
      </c>
      <c r="P83" t="str">
        <f>(B83)</f>
        <v>Cabernet Franc</v>
      </c>
      <c r="Q83" s="94">
        <f>AVERAGE(C83:C85)</f>
        <v>-11.698</v>
      </c>
      <c r="R83" s="94">
        <f t="shared" ref="R83" si="204">AVERAGE(D83:D85)</f>
        <v>-16.124722222222221</v>
      </c>
      <c r="S83" s="94">
        <f t="shared" ref="S83" si="205">AVERAGE(E83:E85)</f>
        <v>-19.452981481481476</v>
      </c>
      <c r="T83" s="94">
        <f t="shared" ref="T83" si="206">AVERAGE(F83:F85)</f>
        <v>-21.580055555555557</v>
      </c>
      <c r="U83" s="94">
        <f t="shared" ref="U83" si="207">AVERAGE(G83:G85)</f>
        <v>-21.987018518518525</v>
      </c>
      <c r="V83" s="94">
        <f t="shared" ref="V83" si="208">AVERAGE(H83:H85)</f>
        <v>-22.743333333333332</v>
      </c>
      <c r="W83" s="94">
        <f t="shared" ref="W83" si="209">AVERAGE(I83:I85)</f>
        <v>-22.373814814814825</v>
      </c>
      <c r="X83" s="94">
        <f t="shared" ref="X83" si="210">AVERAGE(J83:J85)</f>
        <v>-22.125166666666665</v>
      </c>
      <c r="Y83" s="94">
        <f t="shared" ref="Y83" si="211">AVERAGE(K83:K85)</f>
        <v>-18.269962962962968</v>
      </c>
      <c r="Z83" s="94">
        <f t="shared" ref="Z83" si="212">AVERAGE(L83:L85)</f>
        <v>-19.275759259259257</v>
      </c>
      <c r="AA83" s="94">
        <f t="shared" ref="AA83" si="213">AVERAGE(M83:M85)</f>
        <v>-11.951833333333333</v>
      </c>
      <c r="AB83" s="94"/>
    </row>
    <row r="84" spans="1:28" x14ac:dyDescent="0.25">
      <c r="A84" s="73" t="s">
        <v>11</v>
      </c>
      <c r="B84" s="46" t="s">
        <v>9</v>
      </c>
      <c r="C84" s="44">
        <v>-12.182</v>
      </c>
      <c r="D84" s="44">
        <v>-16.646000000000001</v>
      </c>
      <c r="E84" s="39">
        <v>-18.910444444444433</v>
      </c>
      <c r="F84" s="39">
        <v>-20.375</v>
      </c>
      <c r="G84" s="47">
        <v>-21.947166666666671</v>
      </c>
      <c r="H84" s="44">
        <v>-22.825833333333332</v>
      </c>
      <c r="I84" s="39">
        <v>-22.594444444444466</v>
      </c>
      <c r="J84" s="48">
        <v>-21.917000000000002</v>
      </c>
      <c r="K84" s="44">
        <v>-17.711555555555567</v>
      </c>
      <c r="L84" s="44">
        <v>-18.049444444444433</v>
      </c>
      <c r="M84" s="27">
        <v>-10.299999999999999</v>
      </c>
    </row>
    <row r="85" spans="1:28" x14ac:dyDescent="0.25">
      <c r="A85" s="73" t="s">
        <v>26</v>
      </c>
      <c r="B85" s="49" t="s">
        <v>9</v>
      </c>
      <c r="C85" s="50">
        <v>-11.214</v>
      </c>
      <c r="D85" s="50">
        <v>-17.555333333333333</v>
      </c>
      <c r="E85" s="50">
        <v>-18.474833333333333</v>
      </c>
      <c r="F85" s="51">
        <v>-20.843166666666665</v>
      </c>
      <c r="G85" s="47">
        <v>-20.8888888888889</v>
      </c>
      <c r="H85" s="50">
        <v>-22.660833333333333</v>
      </c>
      <c r="I85" s="39">
        <v>-20.98755555555557</v>
      </c>
      <c r="J85" s="48">
        <v>-22.333333333333332</v>
      </c>
      <c r="K85" s="51">
        <v>-17.828333333333333</v>
      </c>
      <c r="L85" s="50">
        <v>-19.523</v>
      </c>
      <c r="M85" s="27">
        <v>-14.405166666666668</v>
      </c>
    </row>
    <row r="86" spans="1:28" x14ac:dyDescent="0.25">
      <c r="A86" s="73" t="s">
        <v>10</v>
      </c>
      <c r="B86" s="46" t="s">
        <v>20</v>
      </c>
      <c r="C86" s="44">
        <v>-12.243166666666667</v>
      </c>
      <c r="D86" s="44">
        <v>-15.746388888888902</v>
      </c>
      <c r="E86" s="39">
        <v>-19.331666666666667</v>
      </c>
      <c r="F86" s="39">
        <v>-20.219000000000001</v>
      </c>
      <c r="G86" s="47">
        <v>-21.339166666666667</v>
      </c>
      <c r="H86" s="44">
        <v>-22.673999999999996</v>
      </c>
      <c r="I86" s="39">
        <v>-22.2</v>
      </c>
      <c r="J86" s="48">
        <v>-21.518333333333331</v>
      </c>
      <c r="K86" s="44">
        <v>-17.636222222222234</v>
      </c>
      <c r="L86" s="44">
        <v>-19.447666666666667</v>
      </c>
      <c r="M86" s="27">
        <v>-13.588611111111101</v>
      </c>
      <c r="P86" t="str">
        <f>(B86)</f>
        <v>Cabernet Sauvignon</v>
      </c>
      <c r="Q86" s="94">
        <f>AVERAGE(C86:C89)</f>
        <v>-11.985458333333334</v>
      </c>
      <c r="R86" s="94">
        <f t="shared" ref="R86" si="214">AVERAGE(D86:D89)</f>
        <v>-15.949750000000002</v>
      </c>
      <c r="S86" s="94">
        <f t="shared" ref="S86" si="215">AVERAGE(E86:E89)</f>
        <v>-19.250736111111117</v>
      </c>
      <c r="T86" s="94">
        <f t="shared" ref="T86" si="216">AVERAGE(F86:F89)</f>
        <v>-20.394222222222222</v>
      </c>
      <c r="U86" s="94">
        <f t="shared" ref="U86" si="217">AVERAGE(G86:G89)</f>
        <v>-21.018763888888891</v>
      </c>
      <c r="V86" s="94">
        <f t="shared" ref="V86" si="218">AVERAGE(H86:H89)</f>
        <v>-21.52484722222222</v>
      </c>
      <c r="W86" s="94">
        <f t="shared" ref="W86" si="219">AVERAGE(I86:I89)</f>
        <v>-22.973604166666668</v>
      </c>
      <c r="X86" s="94">
        <f t="shared" ref="X86" si="220">AVERAGE(J86:J89)</f>
        <v>-21.481166666666667</v>
      </c>
      <c r="Y86" s="94">
        <f t="shared" ref="Y86" si="221">AVERAGE(K86:K89)</f>
        <v>-17.931194444444444</v>
      </c>
      <c r="Z86" s="94">
        <f t="shared" ref="Z86" si="222">AVERAGE(L86:L89)</f>
        <v>-19.186638888888883</v>
      </c>
      <c r="AA86" s="94">
        <f t="shared" ref="AA86" si="223">AVERAGE(M86:M89)</f>
        <v>-14.750208333333335</v>
      </c>
      <c r="AB86" s="94"/>
    </row>
    <row r="87" spans="1:28" x14ac:dyDescent="0.25">
      <c r="A87" s="73" t="s">
        <v>11</v>
      </c>
      <c r="B87" s="46" t="s">
        <v>20</v>
      </c>
      <c r="C87" s="44">
        <v>-12.250833333333333</v>
      </c>
      <c r="D87" s="44">
        <v>-16.247333333333334</v>
      </c>
      <c r="E87" s="39">
        <v>-19.192222222222231</v>
      </c>
      <c r="F87" s="39">
        <v>-19.2451111111111</v>
      </c>
      <c r="G87" s="52">
        <v>-20.925888888888903</v>
      </c>
      <c r="H87" s="44">
        <v>-21.689833333333329</v>
      </c>
      <c r="I87" s="39">
        <v>-24.430000000000003</v>
      </c>
      <c r="J87" s="53">
        <v>-21.143611111111102</v>
      </c>
      <c r="K87" s="44">
        <v>-16.965277777777768</v>
      </c>
      <c r="L87" s="44">
        <v>-19.423333333333332</v>
      </c>
      <c r="M87" s="54">
        <v>-16.741388888888903</v>
      </c>
    </row>
    <row r="88" spans="1:28" x14ac:dyDescent="0.25">
      <c r="A88" s="73" t="s">
        <v>27</v>
      </c>
      <c r="B88" s="49" t="s">
        <v>20</v>
      </c>
      <c r="C88" s="50">
        <v>-11.808</v>
      </c>
      <c r="D88" s="50">
        <v>-14.991444444444435</v>
      </c>
      <c r="E88" s="50">
        <v>-19.543555555555567</v>
      </c>
      <c r="F88" s="51">
        <v>-20.889666666666649</v>
      </c>
      <c r="G88" s="52">
        <v>-20.244999999999997</v>
      </c>
      <c r="H88" s="50">
        <v>-21.8063888888889</v>
      </c>
      <c r="I88" s="39">
        <v>-22.348166666666668</v>
      </c>
      <c r="J88" s="53">
        <v>-21.650000000000002</v>
      </c>
      <c r="K88" s="51">
        <v>-19.177500000000002</v>
      </c>
      <c r="L88" s="50">
        <v>-19.737499999999997</v>
      </c>
      <c r="M88" s="54">
        <v>-14.106666666666667</v>
      </c>
    </row>
    <row r="89" spans="1:28" x14ac:dyDescent="0.25">
      <c r="A89" s="73" t="s">
        <v>27</v>
      </c>
      <c r="B89" s="49" t="s">
        <v>20</v>
      </c>
      <c r="C89" s="50">
        <v>-11.639833333333334</v>
      </c>
      <c r="D89" s="50">
        <v>-16.813833333333331</v>
      </c>
      <c r="E89" s="50">
        <v>-18.935500000000001</v>
      </c>
      <c r="F89" s="51">
        <v>-21.223111111111134</v>
      </c>
      <c r="G89" s="52">
        <v>-21.564999999999998</v>
      </c>
      <c r="H89" s="50">
        <v>-19.929166666666667</v>
      </c>
      <c r="I89" s="39">
        <v>-22.916249999999998</v>
      </c>
      <c r="J89" s="53">
        <v>-21.612722222222231</v>
      </c>
      <c r="K89" s="51">
        <v>-17.945777777777764</v>
      </c>
      <c r="L89" s="50">
        <v>-18.138055555555535</v>
      </c>
      <c r="M89" s="54">
        <v>-14.564166666666667</v>
      </c>
    </row>
    <row r="90" spans="1:28" x14ac:dyDescent="0.25">
      <c r="A90" s="73" t="s">
        <v>10</v>
      </c>
      <c r="B90" s="55" t="s">
        <v>1</v>
      </c>
      <c r="C90" s="44">
        <v>-13.960333333333333</v>
      </c>
      <c r="D90" s="44">
        <v>-17.616</v>
      </c>
      <c r="E90" s="39">
        <v>-23.03422222222223</v>
      </c>
      <c r="F90" s="39">
        <v>-23.577666666666669</v>
      </c>
      <c r="G90" s="52">
        <v>-23.925333333333338</v>
      </c>
      <c r="H90" s="44"/>
      <c r="I90" s="39">
        <v>-22.014166666666668</v>
      </c>
      <c r="J90" s="53"/>
      <c r="K90" s="44">
        <v>-20.418666666666667</v>
      </c>
      <c r="L90" s="44">
        <v>-20.230222222222235</v>
      </c>
      <c r="M90" s="54">
        <v>-11.988166666666666</v>
      </c>
      <c r="P90" t="str">
        <f>(B90)</f>
        <v>Chardonnay</v>
      </c>
      <c r="Q90" s="94">
        <f>AVERAGE(C90:C94)</f>
        <v>-13.578611111111112</v>
      </c>
      <c r="R90" s="94">
        <f t="shared" ref="R90" si="224">AVERAGE(D90:D94)</f>
        <v>-18.257788888888893</v>
      </c>
      <c r="S90" s="94">
        <f t="shared" ref="S90" si="225">AVERAGE(E90:E94)</f>
        <v>-21.299455555555557</v>
      </c>
      <c r="T90" s="94">
        <f t="shared" ref="T90" si="226">AVERAGE(F90:F94)</f>
        <v>-22.499100000000002</v>
      </c>
      <c r="U90" s="94">
        <f t="shared" ref="U90" si="227">AVERAGE(G90:G94)</f>
        <v>-22.67207777777778</v>
      </c>
      <c r="V90" s="94">
        <f t="shared" ref="V90" si="228">AVERAGE(H90:H94)</f>
        <v>-23.600777777777786</v>
      </c>
      <c r="W90" s="94">
        <f t="shared" ref="W90" si="229">AVERAGE(I90:I94)</f>
        <v>-22.115533333333332</v>
      </c>
      <c r="X90" s="94">
        <f t="shared" ref="X90" si="230">AVERAGE(J90:J94)</f>
        <v>-22.166666666666668</v>
      </c>
      <c r="Y90" s="94">
        <f t="shared" ref="Y90" si="231">AVERAGE(K90:K94)</f>
        <v>-18.501088888888891</v>
      </c>
      <c r="Z90" s="94">
        <f t="shared" ref="Z90" si="232">AVERAGE(L90:L94)</f>
        <v>-18.819300000000002</v>
      </c>
      <c r="AA90" s="94">
        <f t="shared" ref="AA90" si="233">AVERAGE(M90:M94)</f>
        <v>-11.552777777777772</v>
      </c>
      <c r="AB90" s="94"/>
    </row>
    <row r="91" spans="1:28" x14ac:dyDescent="0.25">
      <c r="A91" s="73" t="s">
        <v>11</v>
      </c>
      <c r="B91" s="55" t="s">
        <v>1</v>
      </c>
      <c r="C91" s="44">
        <v>-12.566222222222232</v>
      </c>
      <c r="D91" s="44">
        <v>-13.900222222222233</v>
      </c>
      <c r="E91" s="39">
        <v>-20.289666666666665</v>
      </c>
      <c r="F91" s="39">
        <v>-23.201666666666668</v>
      </c>
      <c r="G91" s="52">
        <v>-22.23</v>
      </c>
      <c r="H91" s="44"/>
      <c r="I91" s="39">
        <v>-22.766000000000002</v>
      </c>
      <c r="J91" s="53"/>
      <c r="K91" s="44">
        <v>-18.235555555555564</v>
      </c>
      <c r="L91" s="44">
        <v>-19.0911111111111</v>
      </c>
      <c r="M91" s="54">
        <v>-11.484999999999999</v>
      </c>
    </row>
    <row r="92" spans="1:28" x14ac:dyDescent="0.25">
      <c r="A92" s="73" t="s">
        <v>28</v>
      </c>
      <c r="B92" s="46" t="s">
        <v>1</v>
      </c>
      <c r="C92" s="44">
        <v>-14.432499999999999</v>
      </c>
      <c r="D92" s="44">
        <v>-20.152222222222235</v>
      </c>
      <c r="E92" s="39">
        <v>-20.8675</v>
      </c>
      <c r="F92" s="39">
        <v>-22.146666666666665</v>
      </c>
      <c r="G92" s="47">
        <v>-22.645055555555569</v>
      </c>
      <c r="H92" s="44"/>
      <c r="I92" s="39">
        <v>-21.268888888888899</v>
      </c>
      <c r="J92" s="48">
        <v>-21.967500000000001</v>
      </c>
      <c r="K92" s="44">
        <v>-19.074222222222232</v>
      </c>
      <c r="L92" s="44">
        <v>-17.3671111111111</v>
      </c>
      <c r="M92" s="27">
        <v>-13.074999999999999</v>
      </c>
    </row>
    <row r="93" spans="1:28" x14ac:dyDescent="0.25">
      <c r="A93" s="73" t="s">
        <v>15</v>
      </c>
      <c r="B93" s="49" t="s">
        <v>1</v>
      </c>
      <c r="C93" s="50">
        <v>-13.927333333333332</v>
      </c>
      <c r="D93" s="50">
        <v>-19.811166666666669</v>
      </c>
      <c r="E93" s="50">
        <v>-20.456388888888899</v>
      </c>
      <c r="F93" s="51">
        <v>-21.605555555555565</v>
      </c>
      <c r="G93" s="47">
        <v>-21.845333333333333</v>
      </c>
      <c r="H93" s="50">
        <v>-22.890555555555569</v>
      </c>
      <c r="I93" s="39">
        <v>-20.462777777777767</v>
      </c>
      <c r="J93" s="48">
        <v>-21.629166666666666</v>
      </c>
      <c r="K93" s="51">
        <v>-17.892333333333333</v>
      </c>
      <c r="L93" s="50">
        <v>-18.104888888888901</v>
      </c>
      <c r="M93" s="27">
        <v>-10.449944444444434</v>
      </c>
    </row>
    <row r="94" spans="1:28" x14ac:dyDescent="0.25">
      <c r="A94" s="73" t="s">
        <v>26</v>
      </c>
      <c r="B94" s="49" t="s">
        <v>1</v>
      </c>
      <c r="C94" s="50">
        <v>-13.006666666666668</v>
      </c>
      <c r="D94" s="50">
        <v>-19.809333333333331</v>
      </c>
      <c r="E94" s="50">
        <v>-21.849499999999995</v>
      </c>
      <c r="F94" s="51">
        <v>-21.963944444444433</v>
      </c>
      <c r="G94" s="47">
        <v>-22.714666666666663</v>
      </c>
      <c r="H94" s="50">
        <v>-24.311000000000003</v>
      </c>
      <c r="I94" s="39">
        <v>-24.06583333333333</v>
      </c>
      <c r="J94" s="48">
        <v>-22.903333333333336</v>
      </c>
      <c r="K94" s="51">
        <v>-16.884666666666664</v>
      </c>
      <c r="L94" s="50">
        <v>-19.303166666666666</v>
      </c>
      <c r="M94" s="27">
        <v>-10.765777777777766</v>
      </c>
    </row>
    <row r="95" spans="1:28" x14ac:dyDescent="0.25">
      <c r="A95" s="73" t="s">
        <v>12</v>
      </c>
      <c r="B95" s="46" t="s">
        <v>8</v>
      </c>
      <c r="C95" s="44"/>
      <c r="D95" s="44">
        <v>-16.11</v>
      </c>
      <c r="E95" s="39">
        <v>-17.997500000000002</v>
      </c>
      <c r="F95" s="39">
        <v>-20.298333333333332</v>
      </c>
      <c r="G95" s="47">
        <v>-21.183666666666667</v>
      </c>
      <c r="H95" s="44">
        <v>-22.504999999999999</v>
      </c>
      <c r="I95" s="39">
        <v>-21.916666666666668</v>
      </c>
      <c r="J95" s="48">
        <v>-21.112500000000001</v>
      </c>
      <c r="K95" s="44">
        <v>-18.072222222222234</v>
      </c>
      <c r="L95" s="44">
        <v>-18.362666666666669</v>
      </c>
      <c r="M95" s="27">
        <v>-11.328000000000001</v>
      </c>
      <c r="P95" t="str">
        <f>(B95)</f>
        <v>Gewurztraminer</v>
      </c>
      <c r="Q95" s="94">
        <f>AVERAGE(C95:C97)</f>
        <v>-12.855166666666666</v>
      </c>
      <c r="R95" s="94">
        <f t="shared" ref="R95" si="234">AVERAGE(D95:D97)</f>
        <v>-18.470740740740748</v>
      </c>
      <c r="S95" s="94">
        <f t="shared" ref="S95" si="235">AVERAGE(E95:E97)</f>
        <v>-20.088851851851857</v>
      </c>
      <c r="T95" s="94">
        <f t="shared" ref="T95" si="236">AVERAGE(F95:F97)</f>
        <v>-21.512148148148142</v>
      </c>
      <c r="U95" s="94">
        <f t="shared" ref="U95" si="237">AVERAGE(G95:G97)</f>
        <v>-21.183666666666667</v>
      </c>
      <c r="V95" s="94">
        <f t="shared" ref="V95" si="238">AVERAGE(H95:H97)</f>
        <v>-22.775500000000001</v>
      </c>
      <c r="W95" s="94">
        <f t="shared" ref="W95" si="239">AVERAGE(I95:I97)</f>
        <v>-21.806666666666668</v>
      </c>
      <c r="X95" s="94">
        <f t="shared" ref="X95" si="240">AVERAGE(J95:J97)</f>
        <v>-21.730462962962964</v>
      </c>
      <c r="Y95" s="94">
        <f t="shared" ref="Y95" si="241">AVERAGE(K95:K97)</f>
        <v>-18.428648148148145</v>
      </c>
      <c r="Z95" s="94">
        <f t="shared" ref="Z95" si="242">AVERAGE(L95:L97)</f>
        <v>-18.551611111111114</v>
      </c>
      <c r="AA95" s="94">
        <f t="shared" ref="AA95" si="243">AVERAGE(M95:M97)</f>
        <v>-12.264777777777779</v>
      </c>
      <c r="AB95" s="94"/>
    </row>
    <row r="96" spans="1:28" x14ac:dyDescent="0.25">
      <c r="A96" s="73" t="s">
        <v>14</v>
      </c>
      <c r="B96" s="49" t="s">
        <v>8</v>
      </c>
      <c r="C96" s="50">
        <v>-12.829333333333333</v>
      </c>
      <c r="D96" s="50">
        <v>-19.673500000000001</v>
      </c>
      <c r="E96" s="50">
        <v>-21.464222222222233</v>
      </c>
      <c r="F96" s="51">
        <v>-22.589333333333332</v>
      </c>
      <c r="G96" s="52"/>
      <c r="H96" s="50"/>
      <c r="I96" s="39">
        <v>-21.695833333333336</v>
      </c>
      <c r="J96" s="53">
        <v>-21.34</v>
      </c>
      <c r="K96" s="51">
        <v>-16.801777777777769</v>
      </c>
      <c r="L96" s="50">
        <v>-18.201333333333334</v>
      </c>
      <c r="M96" s="54">
        <v>-11.040333333333335</v>
      </c>
    </row>
    <row r="97" spans="1:28" x14ac:dyDescent="0.25">
      <c r="A97" s="73" t="s">
        <v>26</v>
      </c>
      <c r="B97" s="49" t="s">
        <v>8</v>
      </c>
      <c r="C97" s="50">
        <v>-12.881</v>
      </c>
      <c r="D97" s="50">
        <v>-19.628722222222233</v>
      </c>
      <c r="E97" s="50">
        <v>-20.804833333333331</v>
      </c>
      <c r="F97" s="51">
        <v>-21.648777777777767</v>
      </c>
      <c r="G97" s="47"/>
      <c r="H97" s="50">
        <v>-23.046000000000003</v>
      </c>
      <c r="I97" s="39">
        <v>-21.807500000000001</v>
      </c>
      <c r="J97" s="48">
        <v>-22.738888888888898</v>
      </c>
      <c r="K97" s="51">
        <v>-20.411944444444433</v>
      </c>
      <c r="L97" s="50">
        <v>-19.090833333333332</v>
      </c>
      <c r="M97" s="27">
        <v>-14.426</v>
      </c>
    </row>
    <row r="98" spans="1:28" x14ac:dyDescent="0.25">
      <c r="A98" s="75" t="s">
        <v>29</v>
      </c>
      <c r="B98" s="46" t="s">
        <v>7</v>
      </c>
      <c r="C98" s="44"/>
      <c r="D98" s="44">
        <v>-14.397333333333334</v>
      </c>
      <c r="E98" s="39">
        <v>-20.108000000000001</v>
      </c>
      <c r="F98" s="39">
        <v>-22.455333333333332</v>
      </c>
      <c r="G98" s="47">
        <v>-21.524000000000001</v>
      </c>
      <c r="H98" s="44"/>
      <c r="I98" s="39">
        <v>-23.66416666666667</v>
      </c>
      <c r="J98" s="48"/>
      <c r="K98" s="44">
        <v>-19.457333333333334</v>
      </c>
      <c r="L98" s="44">
        <v>-19.276666666666667</v>
      </c>
      <c r="M98" s="27">
        <v>-12.514666666666665</v>
      </c>
      <c r="P98" t="str">
        <f>(B98)</f>
        <v>Merlot</v>
      </c>
      <c r="Q98" s="94">
        <f>AVERAGE(C98:C101)</f>
        <v>-12.588259259259255</v>
      </c>
      <c r="R98" s="94">
        <f t="shared" ref="R98" si="244">AVERAGE(D98:D101)</f>
        <v>-16.122277777777775</v>
      </c>
      <c r="S98" s="94">
        <f t="shared" ref="S98" si="245">AVERAGE(E98:E101)</f>
        <v>-19.257527777777785</v>
      </c>
      <c r="T98" s="94">
        <f t="shared" ref="T98" si="246">AVERAGE(F98:F101)</f>
        <v>-20.934444444444441</v>
      </c>
      <c r="U98" s="94">
        <f t="shared" ref="U98" si="247">AVERAGE(G98:G101)</f>
        <v>-20.986833333333333</v>
      </c>
      <c r="V98" s="94">
        <f t="shared" ref="V98" si="248">AVERAGE(H98:H101)</f>
        <v>-22.235000000000007</v>
      </c>
      <c r="W98" s="94">
        <f t="shared" ref="W98" si="249">AVERAGE(I98:I101)</f>
        <v>-23.492277777777783</v>
      </c>
      <c r="X98" s="94">
        <f t="shared" ref="X98" si="250">AVERAGE(J98:J101)</f>
        <v>-22.015805555555566</v>
      </c>
      <c r="Y98" s="94">
        <f t="shared" ref="Y98" si="251">AVERAGE(K98:K101)</f>
        <v>-19.413458333333335</v>
      </c>
      <c r="Z98" s="94">
        <f t="shared" ref="Z98" si="252">AVERAGE(L98:L101)</f>
        <v>-18.682013888888893</v>
      </c>
      <c r="AA98" s="94">
        <f t="shared" ref="AA98" si="253">AVERAGE(M98:M101)</f>
        <v>-12.559180555555558</v>
      </c>
      <c r="AB98" s="94"/>
    </row>
    <row r="99" spans="1:28" x14ac:dyDescent="0.25">
      <c r="A99" s="73" t="s">
        <v>17</v>
      </c>
      <c r="B99" s="46" t="s">
        <v>7</v>
      </c>
      <c r="C99" s="44">
        <v>-11.868944444444432</v>
      </c>
      <c r="D99" s="44">
        <v>-14.813611111111101</v>
      </c>
      <c r="E99" s="39">
        <v>-16.535555555555565</v>
      </c>
      <c r="F99" s="39">
        <v>-19.996666666666666</v>
      </c>
      <c r="G99" s="52">
        <v>-19.850000000000001</v>
      </c>
      <c r="H99" s="44">
        <v>-21.913333333333348</v>
      </c>
      <c r="I99" s="39">
        <v>-22.904166666666669</v>
      </c>
      <c r="J99" s="53"/>
      <c r="K99" s="44">
        <v>-19.265000000000001</v>
      </c>
      <c r="L99" s="44">
        <v>-18.300555555555565</v>
      </c>
      <c r="M99" s="54">
        <v>-12.698055555555564</v>
      </c>
    </row>
    <row r="100" spans="1:28" x14ac:dyDescent="0.25">
      <c r="A100" s="73" t="s">
        <v>27</v>
      </c>
      <c r="B100" s="49" t="s">
        <v>7</v>
      </c>
      <c r="C100" s="50">
        <v>-13.518666666666666</v>
      </c>
      <c r="D100" s="50">
        <v>-18.41</v>
      </c>
      <c r="E100" s="50">
        <v>-20.665000000000003</v>
      </c>
      <c r="F100" s="51">
        <v>-21.786333333333335</v>
      </c>
      <c r="G100" s="47">
        <v>-21.005333333333336</v>
      </c>
      <c r="H100" s="50">
        <v>-22.556666666666668</v>
      </c>
      <c r="I100" s="39"/>
      <c r="J100" s="48">
        <v>-21.943833333333334</v>
      </c>
      <c r="K100" s="51">
        <v>-19.576499999999999</v>
      </c>
      <c r="L100" s="50">
        <v>-18.675666666666668</v>
      </c>
      <c r="M100" s="27">
        <v>-13.079000000000001</v>
      </c>
    </row>
    <row r="101" spans="1:28" x14ac:dyDescent="0.25">
      <c r="A101" s="73" t="s">
        <v>11</v>
      </c>
      <c r="B101" s="49" t="s">
        <v>7</v>
      </c>
      <c r="C101" s="50">
        <v>-12.377166666666668</v>
      </c>
      <c r="D101" s="50">
        <v>-16.868166666666667</v>
      </c>
      <c r="E101" s="50">
        <v>-19.721555555555568</v>
      </c>
      <c r="F101" s="51">
        <v>-19.499444444444432</v>
      </c>
      <c r="G101" s="52">
        <v>-21.568000000000001</v>
      </c>
      <c r="H101" s="50"/>
      <c r="I101" s="39">
        <v>-23.9085</v>
      </c>
      <c r="J101" s="53">
        <v>-22.087777777777802</v>
      </c>
      <c r="K101" s="51">
        <v>-19.355</v>
      </c>
      <c r="L101" s="50">
        <v>-18.475166666666667</v>
      </c>
      <c r="M101" s="54">
        <v>-11.945</v>
      </c>
    </row>
    <row r="102" spans="1:28" x14ac:dyDescent="0.25">
      <c r="A102" s="73" t="s">
        <v>11</v>
      </c>
      <c r="B102" s="46" t="s">
        <v>4</v>
      </c>
      <c r="C102" s="44">
        <v>-14.1986111111111</v>
      </c>
      <c r="D102" s="44">
        <v>-17.731111111111101</v>
      </c>
      <c r="E102" s="39">
        <v>-18.63827777777777</v>
      </c>
      <c r="F102" s="39">
        <v>-20.433111111111099</v>
      </c>
      <c r="G102" s="52">
        <v>-20.234999999999999</v>
      </c>
      <c r="H102" s="44">
        <v>-22.300833333333333</v>
      </c>
      <c r="I102" s="39">
        <v>-23.843055555555566</v>
      </c>
      <c r="J102" s="53">
        <v>-20.936388888888899</v>
      </c>
      <c r="K102" s="44">
        <v>-17.6113888888889</v>
      </c>
      <c r="L102" s="44">
        <v>-17.879166666666666</v>
      </c>
      <c r="M102" s="54">
        <v>-12.853333333333333</v>
      </c>
      <c r="P102" t="str">
        <f>(B102)</f>
        <v>Pinot blanc</v>
      </c>
      <c r="Q102" s="94">
        <f>AVERAGE(C102:C103)</f>
        <v>-14.1986111111111</v>
      </c>
      <c r="R102" s="94">
        <f t="shared" ref="R102" si="254">AVERAGE(D102:D103)</f>
        <v>-19.077138888888882</v>
      </c>
      <c r="S102" s="94">
        <f t="shared" ref="S102" si="255">AVERAGE(E102:E103)</f>
        <v>-20.632305555555554</v>
      </c>
      <c r="T102" s="94">
        <f t="shared" ref="T102" si="256">AVERAGE(F102:F103)</f>
        <v>-21.575222222222216</v>
      </c>
      <c r="U102" s="94">
        <f t="shared" ref="U102" si="257">AVERAGE(G102:G103)</f>
        <v>-20.234999999999999</v>
      </c>
      <c r="V102" s="94">
        <f t="shared" ref="V102" si="258">AVERAGE(H102:H103)</f>
        <v>-23.055</v>
      </c>
      <c r="W102" s="94">
        <f t="shared" ref="W102" si="259">AVERAGE(I102:I103)</f>
        <v>-23.532777777777781</v>
      </c>
      <c r="X102" s="94">
        <f t="shared" ref="X102" si="260">AVERAGE(J102:J103)</f>
        <v>-22.135972222222236</v>
      </c>
      <c r="Y102" s="94">
        <f t="shared" ref="Y102" si="261">AVERAGE(K102:K103)</f>
        <v>-18.302694444444448</v>
      </c>
      <c r="Z102" s="94">
        <f t="shared" ref="Z102" si="262">AVERAGE(L102:L103)</f>
        <v>-19.429861111111116</v>
      </c>
      <c r="AA102" s="94">
        <f t="shared" ref="AA102" si="263">AVERAGE(M102:M103)</f>
        <v>-13.658083333333332</v>
      </c>
      <c r="AB102" s="94"/>
    </row>
    <row r="103" spans="1:28" x14ac:dyDescent="0.25">
      <c r="A103" s="73" t="s">
        <v>26</v>
      </c>
      <c r="B103" s="49" t="s">
        <v>4</v>
      </c>
      <c r="C103" s="50"/>
      <c r="D103" s="50">
        <v>-20.423166666666667</v>
      </c>
      <c r="E103" s="50">
        <v>-22.626333333333335</v>
      </c>
      <c r="F103" s="51">
        <v>-22.717333333333332</v>
      </c>
      <c r="G103" s="52"/>
      <c r="H103" s="50">
        <v>-23.809166666666666</v>
      </c>
      <c r="I103" s="39">
        <v>-23.2225</v>
      </c>
      <c r="J103" s="53">
        <v>-23.335555555555569</v>
      </c>
      <c r="K103" s="51">
        <v>-18.994</v>
      </c>
      <c r="L103" s="50">
        <v>-20.980555555555565</v>
      </c>
      <c r="M103" s="54">
        <v>-14.462833333333331</v>
      </c>
    </row>
    <row r="104" spans="1:28" x14ac:dyDescent="0.25">
      <c r="A104" s="73" t="s">
        <v>26</v>
      </c>
      <c r="B104" s="46" t="s">
        <v>5</v>
      </c>
      <c r="C104" s="44">
        <v>-14.3861111111111</v>
      </c>
      <c r="D104" s="44">
        <v>-15.758333333333333</v>
      </c>
      <c r="E104" s="39">
        <v>-22.741333333333333</v>
      </c>
      <c r="F104" s="39">
        <v>-22.468888888888898</v>
      </c>
      <c r="G104" s="47">
        <v>-22.625277777777768</v>
      </c>
      <c r="H104" s="44"/>
      <c r="I104" s="39">
        <v>-20.701999999999998</v>
      </c>
      <c r="J104" s="48"/>
      <c r="K104" s="44">
        <v>-20.998777777777764</v>
      </c>
      <c r="L104" s="44">
        <v>-22.015277777777765</v>
      </c>
      <c r="M104" s="27">
        <v>-15.185333333333332</v>
      </c>
      <c r="P104" t="str">
        <f>(B104)</f>
        <v>Pinot gris</v>
      </c>
      <c r="Q104" s="94">
        <f>AVERAGE(C104:C108)</f>
        <v>-13.898888888888887</v>
      </c>
      <c r="R104" s="94">
        <f t="shared" ref="R104" si="264">AVERAGE(D104:D108)</f>
        <v>-18.989022222222225</v>
      </c>
      <c r="S104" s="94">
        <f t="shared" ref="S104" si="265">AVERAGE(E104:E108)</f>
        <v>-20.984122222222219</v>
      </c>
      <c r="T104" s="94">
        <f t="shared" ref="T104" si="266">AVERAGE(F104:F108)</f>
        <v>-21.96862222222223</v>
      </c>
      <c r="U104" s="94">
        <f t="shared" ref="U104" si="267">AVERAGE(G104:G108)</f>
        <v>-22.549477777777781</v>
      </c>
      <c r="V104" s="94">
        <f t="shared" ref="V104" si="268">AVERAGE(H104:H108)</f>
        <v>-23.805444444444444</v>
      </c>
      <c r="W104" s="94">
        <f t="shared" ref="W104" si="269">AVERAGE(I104:I108)</f>
        <v>-21.724605555555552</v>
      </c>
      <c r="X104" s="94">
        <f t="shared" ref="X104" si="270">AVERAGE(J104:J108)</f>
        <v>-22.328791666666664</v>
      </c>
      <c r="Y104" s="94">
        <f t="shared" ref="Y104" si="271">AVERAGE(K104:K108)</f>
        <v>-18.891688888888886</v>
      </c>
      <c r="Z104" s="94">
        <f t="shared" ref="Z104" si="272">AVERAGE(L104:L108)</f>
        <v>-19.333355555555553</v>
      </c>
      <c r="AA104" s="94">
        <f t="shared" ref="AA104" si="273">AVERAGE(M104:M108)</f>
        <v>-13.660333333333336</v>
      </c>
      <c r="AB104" s="94"/>
    </row>
    <row r="105" spans="1:28" x14ac:dyDescent="0.25">
      <c r="A105" s="73" t="s">
        <v>11</v>
      </c>
      <c r="B105" s="46" t="s">
        <v>5</v>
      </c>
      <c r="C105" s="44">
        <v>-13.713888888888901</v>
      </c>
      <c r="D105" s="44">
        <v>-18.878055555555566</v>
      </c>
      <c r="E105" s="39">
        <v>-19.433722222222233</v>
      </c>
      <c r="F105" s="39">
        <v>-21.683833333333336</v>
      </c>
      <c r="G105" s="47">
        <v>-22.371111111111134</v>
      </c>
      <c r="H105" s="44">
        <v>-23.838333333333335</v>
      </c>
      <c r="I105" s="39">
        <v>-20.045833333333334</v>
      </c>
      <c r="J105" s="48">
        <v>-22.3871111111111</v>
      </c>
      <c r="K105" s="44">
        <v>-17.84266666666667</v>
      </c>
      <c r="L105" s="44">
        <v>-19.634</v>
      </c>
      <c r="M105" s="27">
        <v>-13.016388888888898</v>
      </c>
    </row>
    <row r="106" spans="1:28" x14ac:dyDescent="0.25">
      <c r="A106" s="73" t="s">
        <v>28</v>
      </c>
      <c r="B106" s="46" t="s">
        <v>5</v>
      </c>
      <c r="C106" s="44">
        <v>-13.184444444444432</v>
      </c>
      <c r="D106" s="44">
        <v>-19.148888888888902</v>
      </c>
      <c r="E106" s="39">
        <v>-19.8186111111111</v>
      </c>
      <c r="F106" s="39">
        <v>-20.354166666666668</v>
      </c>
      <c r="G106" s="52">
        <v>-21.783333333333331</v>
      </c>
      <c r="H106" s="44"/>
      <c r="I106" s="39">
        <v>-22.31925</v>
      </c>
      <c r="J106" s="53">
        <v>-21.0427777777778</v>
      </c>
      <c r="K106" s="44">
        <v>-16.565166666666666</v>
      </c>
      <c r="L106" s="44">
        <v>-14.938888888888899</v>
      </c>
      <c r="M106" s="54">
        <v>-10.5525</v>
      </c>
    </row>
    <row r="107" spans="1:28" x14ac:dyDescent="0.25">
      <c r="A107" s="73" t="s">
        <v>15</v>
      </c>
      <c r="B107" s="49" t="s">
        <v>5</v>
      </c>
      <c r="C107" s="50">
        <v>-14.042000000000002</v>
      </c>
      <c r="D107" s="50">
        <v>-21.473666666666663</v>
      </c>
      <c r="E107" s="50">
        <v>-21.826666666666664</v>
      </c>
      <c r="F107" s="51">
        <v>-22.453888888888901</v>
      </c>
      <c r="G107" s="52">
        <v>-23.302833333333336</v>
      </c>
      <c r="H107" s="50">
        <v>-23.66333333333333</v>
      </c>
      <c r="I107" s="39">
        <v>-21.441500000000001</v>
      </c>
      <c r="J107" s="53">
        <v>-22.862777777777769</v>
      </c>
      <c r="K107" s="51">
        <v>-20.417166666666667</v>
      </c>
      <c r="L107" s="50">
        <v>-20.438888888888865</v>
      </c>
      <c r="M107" s="54">
        <v>-14.272777777777767</v>
      </c>
    </row>
    <row r="108" spans="1:28" x14ac:dyDescent="0.25">
      <c r="A108" s="73" t="s">
        <v>26</v>
      </c>
      <c r="B108" s="49" t="s">
        <v>5</v>
      </c>
      <c r="C108" s="50">
        <v>-14.167999999999999</v>
      </c>
      <c r="D108" s="50">
        <v>-19.686166666666665</v>
      </c>
      <c r="E108" s="50">
        <v>-21.100277777777766</v>
      </c>
      <c r="F108" s="51">
        <v>-22.882333333333332</v>
      </c>
      <c r="G108" s="47">
        <v>-22.664833333333334</v>
      </c>
      <c r="H108" s="50">
        <v>-23.914666666666665</v>
      </c>
      <c r="I108" s="39">
        <v>-24.114444444444434</v>
      </c>
      <c r="J108" s="48">
        <v>-23.022499999999997</v>
      </c>
      <c r="K108" s="51">
        <v>-18.634666666666664</v>
      </c>
      <c r="L108" s="50">
        <v>-19.639722222222233</v>
      </c>
      <c r="M108" s="27">
        <v>-15.274666666666668</v>
      </c>
    </row>
    <row r="109" spans="1:28" x14ac:dyDescent="0.25">
      <c r="A109" s="73" t="s">
        <v>28</v>
      </c>
      <c r="B109" s="46" t="s">
        <v>3</v>
      </c>
      <c r="C109" s="44"/>
      <c r="D109" s="44">
        <v>-18.626000000000001</v>
      </c>
      <c r="E109" s="56">
        <v>-21.846666666666668</v>
      </c>
      <c r="F109" s="56">
        <v>-22.200666666666667</v>
      </c>
      <c r="G109" s="52">
        <v>-23.593666666666664</v>
      </c>
      <c r="H109" s="44"/>
      <c r="I109" s="39">
        <v>-22.14727777777777</v>
      </c>
      <c r="J109" s="53">
        <v>-21.123333333333335</v>
      </c>
      <c r="K109" s="52">
        <v>-15.734444444444433</v>
      </c>
      <c r="L109" s="52">
        <v>-14.840499999999999</v>
      </c>
      <c r="M109" s="54">
        <v>-10.163333333333334</v>
      </c>
      <c r="P109" t="str">
        <f>(B109)</f>
        <v>Pinot noir</v>
      </c>
      <c r="Q109" s="94">
        <f>AVERAGE(C109:C112)</f>
        <v>-14.010703703703699</v>
      </c>
      <c r="R109" s="94">
        <f t="shared" ref="R109" si="274">AVERAGE(D109:D112)</f>
        <v>-18.987097222222218</v>
      </c>
      <c r="S109" s="94">
        <f t="shared" ref="S109" si="275">AVERAGE(E109:E112)</f>
        <v>-21.314361111111108</v>
      </c>
      <c r="T109" s="94">
        <f t="shared" ref="T109" si="276">AVERAGE(F109:F112)</f>
        <v>-22.323555555555547</v>
      </c>
      <c r="U109" s="94">
        <f t="shared" ref="U109" si="277">AVERAGE(G109:G112)</f>
        <v>-23.153819444444448</v>
      </c>
      <c r="V109" s="94">
        <f t="shared" ref="V109" si="278">AVERAGE(H109:H112)</f>
        <v>-23.206027777777784</v>
      </c>
      <c r="W109" s="94">
        <f t="shared" ref="W109" si="279">AVERAGE(I109:I112)</f>
        <v>-22.837736111111113</v>
      </c>
      <c r="X109" s="94">
        <f t="shared" ref="X109" si="280">AVERAGE(J109:J112)</f>
        <v>-22.247277777777782</v>
      </c>
      <c r="Y109" s="94">
        <f t="shared" ref="Y109" si="281">AVERAGE(K109:K112)</f>
        <v>-18.656305555555555</v>
      </c>
      <c r="Z109" s="94">
        <f t="shared" ref="Z109" si="282">AVERAGE(L109:L112)</f>
        <v>-18.4085</v>
      </c>
      <c r="AA109" s="94">
        <f t="shared" ref="AA109" si="283">AVERAGE(M109:M112)</f>
        <v>-12.480097222222227</v>
      </c>
      <c r="AB109" s="94"/>
    </row>
    <row r="110" spans="1:28" x14ac:dyDescent="0.25">
      <c r="A110" s="73" t="s">
        <v>11</v>
      </c>
      <c r="B110" s="46" t="s">
        <v>3</v>
      </c>
      <c r="C110" s="44">
        <v>-14.326000000000001</v>
      </c>
      <c r="D110" s="44">
        <v>-20.091333333333335</v>
      </c>
      <c r="E110" s="56">
        <v>-20.837333333333333</v>
      </c>
      <c r="F110" s="56">
        <v>-23.128611111111098</v>
      </c>
      <c r="G110" s="52">
        <v>-23.763555555555566</v>
      </c>
      <c r="H110" s="44">
        <v>-23.603166666666667</v>
      </c>
      <c r="I110" s="39">
        <v>-23.467500000000001</v>
      </c>
      <c r="J110" s="53">
        <v>-23.88</v>
      </c>
      <c r="K110" s="52">
        <v>-21.540499999999998</v>
      </c>
      <c r="L110" s="52">
        <v>-20.735500000000002</v>
      </c>
      <c r="M110" s="54">
        <v>-15.221166666666667</v>
      </c>
    </row>
    <row r="111" spans="1:28" x14ac:dyDescent="0.25">
      <c r="A111" s="73" t="s">
        <v>12</v>
      </c>
      <c r="B111" s="46" t="s">
        <v>3</v>
      </c>
      <c r="C111" s="44">
        <v>-14.450277777777766</v>
      </c>
      <c r="D111" s="44">
        <v>-19.7072222222222</v>
      </c>
      <c r="E111" s="56">
        <v>-21.628</v>
      </c>
      <c r="F111" s="56">
        <v>-22.462777777777763</v>
      </c>
      <c r="G111" s="47">
        <v>-22.548055555555568</v>
      </c>
      <c r="H111" s="44">
        <v>-22.808888888888902</v>
      </c>
      <c r="I111" s="39">
        <v>-22.401666666666667</v>
      </c>
      <c r="J111" s="48">
        <v>-21.5413888888889</v>
      </c>
      <c r="K111" s="52">
        <v>-17.691388888888898</v>
      </c>
      <c r="L111" s="52">
        <v>-18.523833333333332</v>
      </c>
      <c r="M111" s="27">
        <v>-11.338666666666667</v>
      </c>
    </row>
    <row r="112" spans="1:28" x14ac:dyDescent="0.25">
      <c r="A112" s="73" t="s">
        <v>27</v>
      </c>
      <c r="B112" s="49" t="s">
        <v>3</v>
      </c>
      <c r="C112" s="50">
        <v>-13.255833333333333</v>
      </c>
      <c r="D112" s="50">
        <v>-17.523833333333332</v>
      </c>
      <c r="E112" s="57">
        <v>-20.945444444444433</v>
      </c>
      <c r="F112" s="58">
        <v>-21.502166666666668</v>
      </c>
      <c r="G112" s="52">
        <v>-22.709999999999997</v>
      </c>
      <c r="H112" s="50"/>
      <c r="I112" s="39">
        <v>-23.334500000000002</v>
      </c>
      <c r="J112" s="53">
        <v>-22.444388888888898</v>
      </c>
      <c r="K112" s="58">
        <v>-19.6588888888889</v>
      </c>
      <c r="L112" s="57">
        <v>-19.534166666666668</v>
      </c>
      <c r="M112" s="54">
        <v>-13.197222222222235</v>
      </c>
    </row>
    <row r="113" spans="1:28" x14ac:dyDescent="0.25">
      <c r="A113" s="73" t="s">
        <v>28</v>
      </c>
      <c r="B113" s="46" t="s">
        <v>6</v>
      </c>
      <c r="C113" s="44"/>
      <c r="D113" s="44">
        <v>-20.244499999999999</v>
      </c>
      <c r="E113" s="56">
        <v>-21.435999999999996</v>
      </c>
      <c r="F113" s="56">
        <v>-23.457722222222234</v>
      </c>
      <c r="G113" s="47">
        <v>-23.242500000000003</v>
      </c>
      <c r="H113" s="44"/>
      <c r="I113" s="39">
        <v>-24.088055555555567</v>
      </c>
      <c r="J113" s="48">
        <v>-23.215000000000003</v>
      </c>
      <c r="K113" s="52">
        <v>-18.992833333333333</v>
      </c>
      <c r="L113" s="52">
        <v>-17.935277777777767</v>
      </c>
      <c r="M113" s="27">
        <v>-11.393333333333336</v>
      </c>
      <c r="P113" t="str">
        <f>(B113)</f>
        <v>Riesling</v>
      </c>
      <c r="Q113" s="94">
        <f>AVERAGE(C113:C117)</f>
        <v>-13.270129629629622</v>
      </c>
      <c r="R113" s="94">
        <f t="shared" ref="R113" si="284">AVERAGE(D113:D117)</f>
        <v>-19.813055555555561</v>
      </c>
      <c r="S113" s="94">
        <f t="shared" ref="S113" si="285">AVERAGE(E113:E117)</f>
        <v>-21.203988888888887</v>
      </c>
      <c r="T113" s="94">
        <f t="shared" ref="T113" si="286">AVERAGE(F113:F117)</f>
        <v>-22.709088888888893</v>
      </c>
      <c r="U113" s="94">
        <f t="shared" ref="U113" si="287">AVERAGE(G113:G117)</f>
        <v>-23.033000000000001</v>
      </c>
      <c r="V113" s="94">
        <f t="shared" ref="V113" si="288">AVERAGE(H113:H117)</f>
        <v>-23.746187500000001</v>
      </c>
      <c r="W113" s="94">
        <f t="shared" ref="W113" si="289">AVERAGE(I113:I117)</f>
        <v>-23.380544444444446</v>
      </c>
      <c r="X113" s="94">
        <f t="shared" ref="X113" si="290">AVERAGE(J113:J117)</f>
        <v>-23.065333333333335</v>
      </c>
      <c r="Y113" s="94">
        <f t="shared" ref="Y113" si="291">AVERAGE(K113:K117)</f>
        <v>-20.390544444444448</v>
      </c>
      <c r="Z113" s="94">
        <f t="shared" ref="Z113" si="292">AVERAGE(L113:L117)</f>
        <v>-20.349866666666667</v>
      </c>
      <c r="AA113" s="94">
        <f t="shared" ref="AA113" si="293">AVERAGE(M113:M117)</f>
        <v>-13.889966666666666</v>
      </c>
      <c r="AB113" s="94"/>
    </row>
    <row r="114" spans="1:28" x14ac:dyDescent="0.25">
      <c r="A114" s="73" t="s">
        <v>11</v>
      </c>
      <c r="B114" s="46" t="s">
        <v>6</v>
      </c>
      <c r="C114" s="44"/>
      <c r="D114" s="44">
        <v>-17.552499999999998</v>
      </c>
      <c r="E114" s="52">
        <v>-21.280666666666665</v>
      </c>
      <c r="F114" s="52">
        <v>-22.078222222222234</v>
      </c>
      <c r="G114" s="47">
        <v>-23.196666666666669</v>
      </c>
      <c r="H114" s="44">
        <v>-23.969444444444463</v>
      </c>
      <c r="I114" s="39">
        <v>-22.45</v>
      </c>
      <c r="J114" s="48">
        <v>-22.855833333333333</v>
      </c>
      <c r="K114" s="52">
        <v>-20.18</v>
      </c>
      <c r="L114" s="52">
        <v>-20.448666666666668</v>
      </c>
      <c r="M114" s="27">
        <v>-15.406000000000001</v>
      </c>
    </row>
    <row r="115" spans="1:28" x14ac:dyDescent="0.25">
      <c r="A115" s="73" t="s">
        <v>11</v>
      </c>
      <c r="B115" s="46" t="s">
        <v>6</v>
      </c>
      <c r="C115" s="44">
        <v>-13.670000000000002</v>
      </c>
      <c r="D115" s="44">
        <v>-21.576555555555569</v>
      </c>
      <c r="E115" s="59">
        <v>-21.710666666666665</v>
      </c>
      <c r="F115" s="52">
        <v>-23.489000000000001</v>
      </c>
      <c r="G115" s="52">
        <v>-23.666</v>
      </c>
      <c r="H115" s="44">
        <v>-23.955555555555566</v>
      </c>
      <c r="I115" s="39">
        <v>-22.910833333333333</v>
      </c>
      <c r="J115" s="53">
        <v>-23.614666666666665</v>
      </c>
      <c r="K115" s="52">
        <v>-21.470055555555565</v>
      </c>
      <c r="L115" s="52">
        <v>-21.5915</v>
      </c>
      <c r="M115" s="54">
        <v>-14.889333333333333</v>
      </c>
    </row>
    <row r="116" spans="1:28" x14ac:dyDescent="0.25">
      <c r="A116" s="73" t="s">
        <v>13</v>
      </c>
      <c r="B116" s="46" t="s">
        <v>6</v>
      </c>
      <c r="C116" s="44">
        <v>-13.331944444444433</v>
      </c>
      <c r="D116" s="44">
        <v>-19.870555555555569</v>
      </c>
      <c r="E116" s="52">
        <v>-21.925944444444436</v>
      </c>
      <c r="F116" s="52">
        <v>-22.229833333333332</v>
      </c>
      <c r="G116" s="52">
        <v>-22.026833333333332</v>
      </c>
      <c r="H116" s="44">
        <v>-22.897916666666649</v>
      </c>
      <c r="I116" s="39">
        <v>-23.602833333333336</v>
      </c>
      <c r="J116" s="53">
        <v>-22.950833333333332</v>
      </c>
      <c r="K116" s="52">
        <v>-20.864000000000001</v>
      </c>
      <c r="L116" s="52">
        <v>-20.992222222222235</v>
      </c>
      <c r="M116" s="54">
        <v>-13.513833333333332</v>
      </c>
    </row>
    <row r="117" spans="1:28" x14ac:dyDescent="0.25">
      <c r="A117" s="73" t="s">
        <v>26</v>
      </c>
      <c r="B117" s="49" t="s">
        <v>6</v>
      </c>
      <c r="C117" s="50">
        <v>-12.808444444444433</v>
      </c>
      <c r="D117" s="50">
        <v>-19.821166666666667</v>
      </c>
      <c r="E117" s="57">
        <v>-19.666666666666668</v>
      </c>
      <c r="F117" s="58">
        <v>-22.290666666666667</v>
      </c>
      <c r="G117" s="47"/>
      <c r="H117" s="50">
        <v>-24.161833333333334</v>
      </c>
      <c r="I117" s="39">
        <v>-23.850999999999999</v>
      </c>
      <c r="J117" s="48">
        <v>-22.690333333333331</v>
      </c>
      <c r="K117" s="58">
        <v>-20.445833333333336</v>
      </c>
      <c r="L117" s="57">
        <v>-20.781666666666666</v>
      </c>
      <c r="M117" s="27">
        <v>-14.247333333333332</v>
      </c>
    </row>
    <row r="118" spans="1:28" x14ac:dyDescent="0.25">
      <c r="A118" s="73" t="s">
        <v>26</v>
      </c>
      <c r="B118" s="49" t="s">
        <v>21</v>
      </c>
      <c r="C118" s="50">
        <v>-12.285666666666666</v>
      </c>
      <c r="D118" s="50">
        <v>-17.990277777777766</v>
      </c>
      <c r="E118" s="57">
        <v>-20.808666666666667</v>
      </c>
      <c r="F118" s="58">
        <v>-21.677777777777766</v>
      </c>
      <c r="G118" s="47">
        <v>-21.552000000000003</v>
      </c>
      <c r="H118" s="50">
        <v>-23.012499999999999</v>
      </c>
      <c r="I118" s="39">
        <v>-22.103333333333335</v>
      </c>
      <c r="J118" s="48">
        <v>-21.845111111111098</v>
      </c>
      <c r="K118" s="58">
        <v>-19.774000000000001</v>
      </c>
      <c r="L118" s="57">
        <v>-19.620166666666666</v>
      </c>
      <c r="M118" s="27">
        <v>-13.611833333333331</v>
      </c>
      <c r="P118" t="str">
        <f>(B118)</f>
        <v>Sauvignon blanc</v>
      </c>
      <c r="Q118" s="94">
        <f>AVERAGE(C118:C119)</f>
        <v>-12.758333333333333</v>
      </c>
      <c r="R118" s="94">
        <f t="shared" ref="R118" si="294">AVERAGE(D118:D119)</f>
        <v>-18.157638888888883</v>
      </c>
      <c r="S118" s="94">
        <f t="shared" ref="S118" si="295">AVERAGE(E118:E119)</f>
        <v>-20.446916666666667</v>
      </c>
      <c r="T118" s="94">
        <f t="shared" ref="T118" si="296">AVERAGE(F118:F119)</f>
        <v>-21.719805555555549</v>
      </c>
      <c r="U118" s="94">
        <f t="shared" ref="U118" si="297">AVERAGE(G118:G119)</f>
        <v>-21.667666666666669</v>
      </c>
      <c r="V118" s="94">
        <f t="shared" ref="V118" si="298">AVERAGE(H118:H119)</f>
        <v>-23.164916666666667</v>
      </c>
      <c r="W118" s="94">
        <f t="shared" ref="W118" si="299">AVERAGE(I118:I119)</f>
        <v>-22.48522222222222</v>
      </c>
      <c r="X118" s="94">
        <f t="shared" ref="X118" si="300">AVERAGE(J118:J119)</f>
        <v>-22.129888888888882</v>
      </c>
      <c r="Y118" s="94">
        <f t="shared" ref="Y118" si="301">AVERAGE(K118:K119)</f>
        <v>-19.399166666666666</v>
      </c>
      <c r="Z118" s="94">
        <f t="shared" ref="Z118" si="302">AVERAGE(L118:L119)</f>
        <v>-20.358750000000001</v>
      </c>
      <c r="AA118" s="94">
        <f t="shared" ref="AA118" si="303">AVERAGE(M118:M119)</f>
        <v>-14.151916666666665</v>
      </c>
      <c r="AB118" s="94"/>
    </row>
    <row r="119" spans="1:28" x14ac:dyDescent="0.25">
      <c r="A119" s="73" t="s">
        <v>26</v>
      </c>
      <c r="B119" s="49" t="s">
        <v>21</v>
      </c>
      <c r="C119" s="50">
        <v>-13.231</v>
      </c>
      <c r="D119" s="50">
        <v>-18.324999999999999</v>
      </c>
      <c r="E119" s="57">
        <v>-20.085166666666666</v>
      </c>
      <c r="F119" s="58">
        <v>-21.761833333333332</v>
      </c>
      <c r="G119" s="47">
        <v>-21.783333333333331</v>
      </c>
      <c r="H119" s="50">
        <v>-23.317333333333334</v>
      </c>
      <c r="I119" s="39">
        <v>-22.8671111111111</v>
      </c>
      <c r="J119" s="48">
        <v>-22.414666666666665</v>
      </c>
      <c r="K119" s="58">
        <v>-19.024333333333335</v>
      </c>
      <c r="L119" s="57">
        <v>-21.097333333333335</v>
      </c>
      <c r="M119" s="27">
        <v>-14.692</v>
      </c>
    </row>
    <row r="120" spans="1:28" x14ac:dyDescent="0.25">
      <c r="A120" s="73" t="s">
        <v>10</v>
      </c>
      <c r="B120" s="46" t="s">
        <v>2</v>
      </c>
      <c r="C120" s="44"/>
      <c r="D120" s="44">
        <v>-13.146666666666667</v>
      </c>
      <c r="E120" s="52">
        <v>-19.213166666666666</v>
      </c>
      <c r="F120" s="52">
        <v>-19.949555555555566</v>
      </c>
      <c r="G120" s="47">
        <v>-20.837777777777767</v>
      </c>
      <c r="H120" s="44"/>
      <c r="I120" s="39">
        <v>-22.023888888888902</v>
      </c>
      <c r="J120" s="48"/>
      <c r="K120" s="52">
        <v>-18.961333333333332</v>
      </c>
      <c r="L120" s="52">
        <v>-19.773611111111098</v>
      </c>
      <c r="M120" s="27">
        <v>-10.537222222222233</v>
      </c>
      <c r="P120" t="str">
        <f>(B120)</f>
        <v>Shiraz</v>
      </c>
      <c r="Q120" s="94">
        <f>AVERAGE(C120:C125)</f>
        <v>-12.522208333333333</v>
      </c>
      <c r="R120" s="94">
        <f t="shared" ref="R120" si="304">AVERAGE(D120:D125)</f>
        <v>-15.75587962962963</v>
      </c>
      <c r="S120" s="94">
        <f t="shared" ref="S120" si="305">AVERAGE(E120:E125)</f>
        <v>-18.859481481481481</v>
      </c>
      <c r="T120" s="94">
        <f t="shared" ref="T120" si="306">AVERAGE(F120:F125)</f>
        <v>-20.174560185185186</v>
      </c>
      <c r="U120" s="94">
        <f t="shared" ref="U120" si="307">AVERAGE(G120:G125)</f>
        <v>-20.458305555555558</v>
      </c>
      <c r="V120" s="94">
        <f t="shared" ref="V120" si="308">AVERAGE(H120:H125)</f>
        <v>-21.754999999999999</v>
      </c>
      <c r="W120" s="94">
        <f t="shared" ref="W120" si="309">AVERAGE(I120:I125)</f>
        <v>-22.068046296296291</v>
      </c>
      <c r="X120" s="94">
        <f t="shared" ref="X120" si="310">AVERAGE(J120:J125)</f>
        <v>-21.71768055555556</v>
      </c>
      <c r="Y120" s="94">
        <f t="shared" ref="Y120" si="311">AVERAGE(K120:K125)</f>
        <v>-18.374435185185185</v>
      </c>
      <c r="Z120" s="94">
        <f t="shared" ref="Z120" si="312">AVERAGE(L120:L125)</f>
        <v>-18.797740740740732</v>
      </c>
      <c r="AA120" s="94">
        <f t="shared" ref="AA120" si="313">AVERAGE(M120:M125)</f>
        <v>-12.166888888888886</v>
      </c>
      <c r="AB120" s="94"/>
    </row>
    <row r="121" spans="1:28" x14ac:dyDescent="0.25">
      <c r="A121" s="73" t="s">
        <v>10</v>
      </c>
      <c r="B121" s="55" t="s">
        <v>2</v>
      </c>
      <c r="C121" s="44"/>
      <c r="D121" s="44">
        <v>-12.795666666666667</v>
      </c>
      <c r="E121" s="52">
        <v>-18.111999999999998</v>
      </c>
      <c r="F121" s="52">
        <v>-20.22325</v>
      </c>
      <c r="G121" s="47">
        <v>-20.030166666666666</v>
      </c>
      <c r="H121" s="44"/>
      <c r="I121" s="39">
        <v>-22.018333333333331</v>
      </c>
      <c r="J121" s="48"/>
      <c r="K121" s="52">
        <v>-18.028444444444432</v>
      </c>
      <c r="L121" s="52">
        <v>-19.5486111111111</v>
      </c>
      <c r="M121" s="27">
        <v>-11.118666666666664</v>
      </c>
    </row>
    <row r="122" spans="1:28" x14ac:dyDescent="0.25">
      <c r="A122" s="73" t="s">
        <v>10</v>
      </c>
      <c r="B122" s="46" t="s">
        <v>2</v>
      </c>
      <c r="C122" s="44">
        <v>-14.1138888888889</v>
      </c>
      <c r="D122" s="44">
        <v>-18.910277777777765</v>
      </c>
      <c r="E122" s="52">
        <v>-20.907555555555565</v>
      </c>
      <c r="F122" s="52">
        <v>-20.345333333333333</v>
      </c>
      <c r="G122" s="47">
        <v>-21.982500000000002</v>
      </c>
      <c r="H122" s="44">
        <v>-23.710222222222232</v>
      </c>
      <c r="I122" s="39">
        <v>-21.871944444444434</v>
      </c>
      <c r="J122" s="48">
        <v>-23.129166666666666</v>
      </c>
      <c r="K122" s="52">
        <v>-19.231666666666666</v>
      </c>
      <c r="L122" s="52">
        <v>-18.779166666666669</v>
      </c>
      <c r="M122" s="27">
        <v>-14.009166666666667</v>
      </c>
    </row>
    <row r="123" spans="1:28" x14ac:dyDescent="0.25">
      <c r="A123" s="73" t="s">
        <v>11</v>
      </c>
      <c r="B123" s="46" t="s">
        <v>2</v>
      </c>
      <c r="C123" s="44">
        <v>-11.4411111111111</v>
      </c>
      <c r="D123" s="44">
        <v>-17.098166666666668</v>
      </c>
      <c r="E123" s="52">
        <v>-19.174722222222233</v>
      </c>
      <c r="F123" s="52">
        <v>-21.211111111111101</v>
      </c>
      <c r="G123" s="47">
        <v>-21.046333333333333</v>
      </c>
      <c r="H123" s="44">
        <v>-20.497277777777768</v>
      </c>
      <c r="I123" s="39">
        <v>-21.239111111111097</v>
      </c>
      <c r="J123" s="48">
        <v>-22.180333333333333</v>
      </c>
      <c r="K123" s="52">
        <v>-18.706500000000002</v>
      </c>
      <c r="L123" s="52">
        <v>-18.875444444444437</v>
      </c>
      <c r="M123" s="27">
        <v>-13.120444444444432</v>
      </c>
    </row>
    <row r="124" spans="1:28" x14ac:dyDescent="0.25">
      <c r="A124" s="73" t="s">
        <v>27</v>
      </c>
      <c r="B124" s="49" t="s">
        <v>2</v>
      </c>
      <c r="C124" s="50">
        <v>-12.198</v>
      </c>
      <c r="D124" s="50">
        <v>-16.083666666666669</v>
      </c>
      <c r="E124" s="57">
        <v>-17.356944444444434</v>
      </c>
      <c r="F124" s="58">
        <v>-19.273666666666667</v>
      </c>
      <c r="G124" s="47">
        <v>-19.024722222222234</v>
      </c>
      <c r="H124" s="50"/>
      <c r="I124" s="39">
        <v>-22.251999999999999</v>
      </c>
      <c r="J124" s="48">
        <v>-20.721555555555565</v>
      </c>
      <c r="K124" s="58">
        <v>-17.416444444444434</v>
      </c>
      <c r="L124" s="57">
        <v>-16.6646111111111</v>
      </c>
      <c r="M124" s="27">
        <v>-11.568333333333333</v>
      </c>
    </row>
    <row r="125" spans="1:28" x14ac:dyDescent="0.25">
      <c r="A125" s="73" t="s">
        <v>27</v>
      </c>
      <c r="B125" s="49" t="s">
        <v>2</v>
      </c>
      <c r="C125" s="50">
        <v>-12.335833333333333</v>
      </c>
      <c r="D125" s="50">
        <v>-16.500833333333333</v>
      </c>
      <c r="E125" s="57">
        <v>-18.392499999999998</v>
      </c>
      <c r="F125" s="58">
        <v>-20.044444444444434</v>
      </c>
      <c r="G125" s="47">
        <v>-19.828333333333333</v>
      </c>
      <c r="H125" s="50">
        <v>-21.057500000000001</v>
      </c>
      <c r="I125" s="39">
        <v>-23.003</v>
      </c>
      <c r="J125" s="48">
        <v>-20.83966666666667</v>
      </c>
      <c r="K125" s="58">
        <v>-17.902222222222235</v>
      </c>
      <c r="L125" s="57">
        <v>-19.145</v>
      </c>
      <c r="M125" s="27">
        <v>-12.647500000000001</v>
      </c>
    </row>
    <row r="126" spans="1:28" ht="15.75" thickBot="1" x14ac:dyDescent="0.3">
      <c r="A126" s="76" t="s">
        <v>29</v>
      </c>
      <c r="B126" s="60" t="s">
        <v>25</v>
      </c>
      <c r="C126" s="61"/>
      <c r="D126" s="61">
        <v>-14.961166666666665</v>
      </c>
      <c r="E126" s="52">
        <v>-19.999666666666666</v>
      </c>
      <c r="F126" s="52">
        <v>-21.985333333333333</v>
      </c>
      <c r="G126" s="62">
        <v>-22.294</v>
      </c>
      <c r="H126" s="63"/>
      <c r="I126" s="64">
        <v>-21.764166666666664</v>
      </c>
      <c r="J126" s="65"/>
      <c r="K126" s="52">
        <v>-20.727249999999998</v>
      </c>
      <c r="L126" s="52">
        <v>-20.975999999999999</v>
      </c>
      <c r="M126" s="66">
        <v>-12.475999999999999</v>
      </c>
    </row>
    <row r="127" spans="1:28" ht="15.75" thickBot="1" x14ac:dyDescent="0.3">
      <c r="A127" s="77" t="s">
        <v>22</v>
      </c>
      <c r="B127" s="67"/>
      <c r="C127" s="68">
        <f t="shared" ref="C127" si="314">AVERAGE(C83:C126)</f>
        <v>-13.054325163398691</v>
      </c>
      <c r="D127" s="68">
        <f t="shared" ref="D127:M127" si="315">AVERAGE(D83:D126)</f>
        <v>-17.665641414141419</v>
      </c>
      <c r="E127" s="68">
        <f t="shared" si="315"/>
        <v>-20.242473484848492</v>
      </c>
      <c r="F127" s="68">
        <f t="shared" si="315"/>
        <v>-21.577097853535353</v>
      </c>
      <c r="G127" s="68">
        <f t="shared" si="315"/>
        <v>-21.865908333333337</v>
      </c>
      <c r="H127" s="68">
        <f t="shared" si="315"/>
        <v>-22.833092261904767</v>
      </c>
      <c r="I127" s="69">
        <f t="shared" si="315"/>
        <v>-22.525011627906981</v>
      </c>
      <c r="J127" s="68">
        <f t="shared" si="315"/>
        <v>-22.140896825396826</v>
      </c>
      <c r="K127" s="68">
        <f t="shared" si="315"/>
        <v>-18.849860479797979</v>
      </c>
      <c r="L127" s="68">
        <f t="shared" si="315"/>
        <v>-19.19188636363636</v>
      </c>
      <c r="M127" s="68">
        <f t="shared" si="315"/>
        <v>-12.918647727272731</v>
      </c>
    </row>
    <row r="129" spans="1:28" ht="15.75" thickBot="1" x14ac:dyDescent="0.3">
      <c r="C129" s="79">
        <v>42304</v>
      </c>
      <c r="D129" s="79">
        <v>42318</v>
      </c>
      <c r="E129" s="79">
        <v>42332</v>
      </c>
      <c r="F129" s="79">
        <v>42346</v>
      </c>
      <c r="G129" s="79">
        <f>(F129+14)</f>
        <v>42360</v>
      </c>
      <c r="H129" s="83">
        <f>(G129+14)</f>
        <v>42374</v>
      </c>
      <c r="I129" s="79">
        <f>(G129+28)</f>
        <v>42388</v>
      </c>
      <c r="J129" s="79">
        <f>(I129+14)</f>
        <v>42402</v>
      </c>
      <c r="K129" s="79">
        <f>(I129+28)</f>
        <v>42416</v>
      </c>
      <c r="L129" s="79">
        <f>(J129+28)</f>
        <v>42430</v>
      </c>
      <c r="M129" s="79">
        <f>(L129+14)</f>
        <v>42444</v>
      </c>
      <c r="N129" s="79">
        <f>(M129+14)</f>
        <v>42458</v>
      </c>
    </row>
    <row r="130" spans="1:28" ht="15.75" thickBot="1" x14ac:dyDescent="0.3">
      <c r="A130" s="70" t="s">
        <v>30</v>
      </c>
      <c r="B130" s="33" t="s">
        <v>0</v>
      </c>
      <c r="C130" s="34" t="s">
        <v>24</v>
      </c>
      <c r="D130" s="34" t="s">
        <v>24</v>
      </c>
      <c r="E130" s="34" t="s">
        <v>24</v>
      </c>
      <c r="F130" s="34" t="s">
        <v>24</v>
      </c>
      <c r="G130" s="34" t="s">
        <v>24</v>
      </c>
      <c r="H130" s="34" t="s">
        <v>24</v>
      </c>
      <c r="I130" s="34" t="s">
        <v>24</v>
      </c>
      <c r="J130" s="78" t="s">
        <v>24</v>
      </c>
      <c r="K130" s="34" t="s">
        <v>24</v>
      </c>
      <c r="L130" s="34" t="s">
        <v>24</v>
      </c>
      <c r="M130" s="34" t="s">
        <v>24</v>
      </c>
      <c r="N130" s="34" t="s">
        <v>24</v>
      </c>
    </row>
    <row r="131" spans="1:28" x14ac:dyDescent="0.25">
      <c r="A131" s="71" t="s">
        <v>10</v>
      </c>
      <c r="B131" s="37" t="s">
        <v>9</v>
      </c>
      <c r="C131" s="72"/>
      <c r="D131" s="72">
        <v>-15.9513888888889</v>
      </c>
      <c r="E131" s="39">
        <v>-20.504444444444466</v>
      </c>
      <c r="F131" s="39">
        <v>-22.415333333333333</v>
      </c>
      <c r="G131" s="40">
        <v>-23.711111111111098</v>
      </c>
      <c r="H131" s="41"/>
      <c r="I131" s="42">
        <v>-22.283333333333331</v>
      </c>
      <c r="J131" s="80"/>
      <c r="K131" s="44">
        <v>-22.733333333333334</v>
      </c>
      <c r="L131" s="44">
        <v>-18.447500000000002</v>
      </c>
      <c r="M131" s="81">
        <v>-15.949333333333334</v>
      </c>
      <c r="N131" s="82">
        <v>-10.688333333333333</v>
      </c>
      <c r="P131" t="str">
        <f>(B131)</f>
        <v>Cabernet Franc</v>
      </c>
      <c r="Q131" s="94">
        <f>AVERAGE(C131:C133)</f>
        <v>-14.247</v>
      </c>
      <c r="R131" s="94">
        <f t="shared" ref="R131" si="316">AVERAGE(D131:D133)</f>
        <v>-17.730074074074079</v>
      </c>
      <c r="S131" s="94">
        <f t="shared" ref="S131" si="317">AVERAGE(E131:E133)</f>
        <v>-21.682037037037045</v>
      </c>
      <c r="T131" s="94">
        <f t="shared" ref="T131" si="318">AVERAGE(F131:F133)</f>
        <v>-22.045703703703698</v>
      </c>
      <c r="U131" s="94">
        <f t="shared" ref="U131" si="319">AVERAGE(G131:G133)</f>
        <v>-23.937870370370362</v>
      </c>
      <c r="V131" s="94">
        <f t="shared" ref="V131" si="320">AVERAGE(H131:H133)</f>
        <v>-25.196861111111112</v>
      </c>
      <c r="W131" s="94">
        <f t="shared" ref="W131" si="321">AVERAGE(I131:I133)</f>
        <v>-23.107722222222222</v>
      </c>
      <c r="X131" s="94">
        <f t="shared" ref="X131" si="322">AVERAGE(J131:J133)</f>
        <v>-23.881333333333338</v>
      </c>
      <c r="Y131" s="94">
        <f t="shared" ref="Y131" si="323">AVERAGE(K131:K133)</f>
        <v>-21.675111111111111</v>
      </c>
      <c r="Z131" s="94">
        <f t="shared" ref="Z131" si="324">AVERAGE(L131:L133)</f>
        <v>-18.659388888888895</v>
      </c>
      <c r="AA131" s="94">
        <f t="shared" ref="AA131" si="325">AVERAGE(M131:M133)</f>
        <v>-15.291555555555556</v>
      </c>
      <c r="AB131" s="94">
        <f t="shared" ref="AB131" si="326">AVERAGE(N131:N133)</f>
        <v>-11.375666666666666</v>
      </c>
    </row>
    <row r="132" spans="1:28" x14ac:dyDescent="0.25">
      <c r="A132" s="73" t="s">
        <v>11</v>
      </c>
      <c r="B132" s="46" t="s">
        <v>9</v>
      </c>
      <c r="C132" s="72">
        <v>-14.081333333333333</v>
      </c>
      <c r="D132" s="72">
        <v>-19.097999999999999</v>
      </c>
      <c r="E132" s="39">
        <v>-22.054000000000002</v>
      </c>
      <c r="F132" s="39">
        <v>-21.968666666666664</v>
      </c>
      <c r="G132" s="47">
        <v>-23.44083333333333</v>
      </c>
      <c r="H132" s="44">
        <v>-25.17</v>
      </c>
      <c r="I132" s="39">
        <v>-23.277333333333331</v>
      </c>
      <c r="J132" s="84">
        <v>-23.500833333333333</v>
      </c>
      <c r="K132" s="44">
        <v>-21.605500000000003</v>
      </c>
      <c r="L132" s="44">
        <v>-18.177333333333337</v>
      </c>
      <c r="M132" s="57">
        <v>-12.497999999999999</v>
      </c>
      <c r="N132" s="50">
        <v>-11.273333333333333</v>
      </c>
    </row>
    <row r="133" spans="1:28" x14ac:dyDescent="0.25">
      <c r="A133" s="73" t="s">
        <v>26</v>
      </c>
      <c r="B133" s="49" t="s">
        <v>9</v>
      </c>
      <c r="C133" s="74">
        <v>-14.412666666666667</v>
      </c>
      <c r="D133" s="72">
        <v>-18.140833333333333</v>
      </c>
      <c r="E133" s="50">
        <v>-22.487666666666666</v>
      </c>
      <c r="F133" s="51">
        <v>-21.7531111111111</v>
      </c>
      <c r="G133" s="47">
        <v>-24.661666666666665</v>
      </c>
      <c r="H133" s="50">
        <v>-25.223722222222221</v>
      </c>
      <c r="I133" s="39">
        <v>-23.762499999999999</v>
      </c>
      <c r="J133" s="84">
        <v>-24.261833333333339</v>
      </c>
      <c r="K133" s="51">
        <v>-20.686499999999999</v>
      </c>
      <c r="L133" s="50">
        <v>-19.353333333333335</v>
      </c>
      <c r="M133" s="57">
        <v>-17.427333333333333</v>
      </c>
      <c r="N133" s="50">
        <v>-12.165333333333331</v>
      </c>
    </row>
    <row r="134" spans="1:28" x14ac:dyDescent="0.25">
      <c r="A134" s="73" t="s">
        <v>10</v>
      </c>
      <c r="B134" s="46" t="s">
        <v>20</v>
      </c>
      <c r="C134" s="72"/>
      <c r="D134" s="72">
        <v>-17.249333333333333</v>
      </c>
      <c r="E134" s="39">
        <v>-19.338666666666668</v>
      </c>
      <c r="F134" s="39">
        <v>-20.996388888888898</v>
      </c>
      <c r="G134" s="47">
        <v>-21.597666666666665</v>
      </c>
      <c r="H134" s="44">
        <v>-24.103333333333335</v>
      </c>
      <c r="I134" s="39">
        <v>-21.981833333333338</v>
      </c>
      <c r="J134" s="84">
        <v>-22.335222222222232</v>
      </c>
      <c r="K134" s="44">
        <v>-21.751666666666665</v>
      </c>
      <c r="L134" s="44">
        <v>-18.5565</v>
      </c>
      <c r="M134" s="57">
        <v>-14.694166666666668</v>
      </c>
      <c r="N134" s="50">
        <v>-11.398222222222236</v>
      </c>
      <c r="P134" t="str">
        <f>(B134)</f>
        <v>Cabernet Sauvignon</v>
      </c>
      <c r="Q134" s="94">
        <f>AVERAGE(C134:C137)</f>
        <v>-13.356222222222222</v>
      </c>
      <c r="R134" s="94">
        <f t="shared" ref="R134" si="327">AVERAGE(D134:D137)</f>
        <v>-17.497930555555548</v>
      </c>
      <c r="S134" s="94">
        <f t="shared" ref="S134" si="328">AVERAGE(E134:E137)</f>
        <v>-20.477777777777774</v>
      </c>
      <c r="T134" s="94">
        <f t="shared" ref="T134" si="329">AVERAGE(F134:F137)</f>
        <v>-21.053458333333332</v>
      </c>
      <c r="U134" s="94">
        <f t="shared" ref="U134" si="330">AVERAGE(G134:G137)</f>
        <v>-22.580666666666669</v>
      </c>
      <c r="V134" s="94">
        <f t="shared" ref="V134" si="331">AVERAGE(H134:H137)</f>
        <v>-24.242569444444445</v>
      </c>
      <c r="W134" s="94">
        <f t="shared" ref="W134" si="332">AVERAGE(I134:I137)</f>
        <v>-22.612333333333336</v>
      </c>
      <c r="X134" s="94">
        <f t="shared" ref="X134" si="333">AVERAGE(J134:J137)</f>
        <v>-22.472333333333331</v>
      </c>
      <c r="Y134" s="94">
        <f t="shared" ref="Y134" si="334">AVERAGE(K134:K137)</f>
        <v>-21.922527777777777</v>
      </c>
      <c r="Z134" s="94">
        <f t="shared" ref="Z134" si="335">AVERAGE(L134:L137)</f>
        <v>-19.087361111111111</v>
      </c>
      <c r="AA134" s="94">
        <f t="shared" ref="AA134" si="336">AVERAGE(M134:M137)</f>
        <v>-16.644124999999999</v>
      </c>
      <c r="AB134" s="94">
        <f t="shared" ref="AB134" si="337">AVERAGE(N134:N137)</f>
        <v>-12.044444444444451</v>
      </c>
    </row>
    <row r="135" spans="1:28" x14ac:dyDescent="0.25">
      <c r="A135" s="73" t="s">
        <v>11</v>
      </c>
      <c r="B135" s="46" t="s">
        <v>20</v>
      </c>
      <c r="C135" s="72">
        <v>-13.015333333333333</v>
      </c>
      <c r="D135" s="72">
        <v>-16.617499999999996</v>
      </c>
      <c r="E135" s="39">
        <v>-20.455000000000002</v>
      </c>
      <c r="F135" s="39">
        <v>-20.551500000000001</v>
      </c>
      <c r="G135" s="52">
        <v>-23.280555555555566</v>
      </c>
      <c r="H135" s="44">
        <v>-23.890277777777779</v>
      </c>
      <c r="I135" s="39">
        <v>-23.127499999999998</v>
      </c>
      <c r="J135" s="85">
        <v>-21.442666666666668</v>
      </c>
      <c r="K135" s="44">
        <v>-22.889333333333337</v>
      </c>
      <c r="L135" s="44">
        <v>-18.916222222222199</v>
      </c>
      <c r="M135" s="56">
        <v>-17.436333333333334</v>
      </c>
      <c r="N135" s="86">
        <v>-11.188666666666668</v>
      </c>
    </row>
    <row r="136" spans="1:28" x14ac:dyDescent="0.25">
      <c r="A136" s="73" t="s">
        <v>27</v>
      </c>
      <c r="B136" s="49" t="s">
        <v>20</v>
      </c>
      <c r="C136" s="74">
        <v>-14.342000000000001</v>
      </c>
      <c r="D136" s="72">
        <v>-18.555555555555532</v>
      </c>
      <c r="E136" s="50">
        <v>-21.174777777777766</v>
      </c>
      <c r="F136" s="51">
        <v>-20.83777777777777</v>
      </c>
      <c r="G136" s="52">
        <v>-22.183333333333334</v>
      </c>
      <c r="H136" s="50">
        <v>-24.528333333333336</v>
      </c>
      <c r="I136" s="39">
        <v>-22.580833333333334</v>
      </c>
      <c r="J136" s="85">
        <v>-23.170333333333332</v>
      </c>
      <c r="K136" s="51">
        <v>-22.69777777777777</v>
      </c>
      <c r="L136" s="50">
        <v>-19.0425</v>
      </c>
      <c r="M136" s="56">
        <v>-16.583333333333332</v>
      </c>
      <c r="N136" s="86">
        <v>-11.363333333333335</v>
      </c>
    </row>
    <row r="137" spans="1:28" x14ac:dyDescent="0.25">
      <c r="A137" s="73" t="s">
        <v>27</v>
      </c>
      <c r="B137" s="49" t="s">
        <v>20</v>
      </c>
      <c r="C137" s="74">
        <v>-12.711333333333334</v>
      </c>
      <c r="D137" s="72">
        <v>-17.569333333333333</v>
      </c>
      <c r="E137" s="50">
        <v>-20.942666666666668</v>
      </c>
      <c r="F137" s="51">
        <v>-21.828166666666664</v>
      </c>
      <c r="G137" s="52">
        <v>-23.261111111111102</v>
      </c>
      <c r="H137" s="50">
        <v>-24.448333333333334</v>
      </c>
      <c r="I137" s="39">
        <v>-22.759166666666669</v>
      </c>
      <c r="J137" s="85">
        <v>-22.941111111111098</v>
      </c>
      <c r="K137" s="51">
        <v>-20.351333333333333</v>
      </c>
      <c r="L137" s="50">
        <v>-19.834222222222234</v>
      </c>
      <c r="M137" s="56">
        <v>-17.862666666666666</v>
      </c>
      <c r="N137" s="86">
        <v>-14.227555555555567</v>
      </c>
    </row>
    <row r="138" spans="1:28" x14ac:dyDescent="0.25">
      <c r="A138" s="73" t="s">
        <v>10</v>
      </c>
      <c r="B138" s="55" t="s">
        <v>1</v>
      </c>
      <c r="C138" s="72"/>
      <c r="D138" s="72">
        <v>-20.6525</v>
      </c>
      <c r="E138" s="39">
        <v>-22.231666666666666</v>
      </c>
      <c r="F138" s="39">
        <v>-22.5915</v>
      </c>
      <c r="G138" s="52">
        <v>-23.937333333333331</v>
      </c>
      <c r="H138" s="44"/>
      <c r="I138" s="39">
        <v>-23.231333333333335</v>
      </c>
      <c r="J138" s="85"/>
      <c r="K138" s="44">
        <v>-20.431000000000001</v>
      </c>
      <c r="L138" s="44">
        <v>-17.9635</v>
      </c>
      <c r="M138" s="56">
        <v>-16.133333333333333</v>
      </c>
      <c r="N138" s="86">
        <v>-9.9763888888888985</v>
      </c>
      <c r="P138" t="str">
        <f>(B138)</f>
        <v>Chardonnay</v>
      </c>
      <c r="Q138" s="94">
        <f>AVERAGE(C138:C142)</f>
        <v>-15.762666666666668</v>
      </c>
      <c r="R138" s="94">
        <f t="shared" ref="R138" si="338">AVERAGE(D138:D142)</f>
        <v>-20.520922222222222</v>
      </c>
      <c r="S138" s="94">
        <f t="shared" ref="S138" si="339">AVERAGE(E138:E142)</f>
        <v>-22.506366666666668</v>
      </c>
      <c r="T138" s="94">
        <f t="shared" ref="T138" si="340">AVERAGE(F138:F142)</f>
        <v>-22.772466666666666</v>
      </c>
      <c r="U138" s="94">
        <f t="shared" ref="U138" si="341">AVERAGE(G138:G142)</f>
        <v>-22.988411111111112</v>
      </c>
      <c r="V138" s="94">
        <f t="shared" ref="V138" si="342">AVERAGE(H138:H142)</f>
        <v>-24.20911111111111</v>
      </c>
      <c r="W138" s="94">
        <f t="shared" ref="W138" si="343">AVERAGE(I138:I142)</f>
        <v>-23.376899999999999</v>
      </c>
      <c r="X138" s="94">
        <f t="shared" ref="X138" si="344">AVERAGE(J138:J142)</f>
        <v>-22.844055555555556</v>
      </c>
      <c r="Y138" s="94">
        <f t="shared" ref="Y138" si="345">AVERAGE(K138:K142)</f>
        <v>-21.922633333333334</v>
      </c>
      <c r="Z138" s="94">
        <f t="shared" ref="Z138" si="346">AVERAGE(L138:L142)</f>
        <v>-18.000044444444448</v>
      </c>
      <c r="AA138" s="94">
        <f t="shared" ref="AA138" si="347">AVERAGE(M138:M142)</f>
        <v>-14.987911111111112</v>
      </c>
      <c r="AB138" s="94">
        <f t="shared" ref="AB138" si="348">AVERAGE(N138:N142)</f>
        <v>-11.161847222222224</v>
      </c>
    </row>
    <row r="139" spans="1:28" x14ac:dyDescent="0.25">
      <c r="A139" s="73" t="s">
        <v>11</v>
      </c>
      <c r="B139" s="55" t="s">
        <v>1</v>
      </c>
      <c r="C139" s="72">
        <v>-15.048</v>
      </c>
      <c r="D139" s="72">
        <v>-19.024000000000001</v>
      </c>
      <c r="E139" s="39">
        <v>-22.015500000000003</v>
      </c>
      <c r="F139" s="39">
        <v>-23.038</v>
      </c>
      <c r="G139" s="52">
        <v>-23.731333333333335</v>
      </c>
      <c r="H139" s="44"/>
      <c r="I139" s="39">
        <v>-23.218666666666667</v>
      </c>
      <c r="J139" s="85"/>
      <c r="K139" s="44">
        <v>-21.782666666666668</v>
      </c>
      <c r="L139" s="44">
        <v>-18.128</v>
      </c>
      <c r="M139" s="56">
        <v>-15.322666666666665</v>
      </c>
      <c r="N139" s="86">
        <v>-10.58</v>
      </c>
    </row>
    <row r="140" spans="1:28" x14ac:dyDescent="0.25">
      <c r="A140" s="73" t="s">
        <v>28</v>
      </c>
      <c r="B140" s="46" t="s">
        <v>1</v>
      </c>
      <c r="C140" s="72"/>
      <c r="D140" s="72">
        <v>-20.231999999999999</v>
      </c>
      <c r="E140" s="39">
        <v>-22.124666666666666</v>
      </c>
      <c r="F140" s="39">
        <v>-22.518055555555566</v>
      </c>
      <c r="G140" s="47">
        <v>-22.033333333333331</v>
      </c>
      <c r="H140" s="44">
        <v>-23.417111111111112</v>
      </c>
      <c r="I140" s="39">
        <v>-23.175333333333331</v>
      </c>
      <c r="J140" s="84">
        <v>-23.074666666666669</v>
      </c>
      <c r="K140" s="44">
        <v>-20.594666666666665</v>
      </c>
      <c r="L140" s="44">
        <v>-19.311333333333334</v>
      </c>
      <c r="M140" s="57">
        <v>-15.459333333333333</v>
      </c>
      <c r="N140" s="50"/>
    </row>
    <row r="141" spans="1:28" x14ac:dyDescent="0.25">
      <c r="A141" s="73" t="s">
        <v>15</v>
      </c>
      <c r="B141" s="49" t="s">
        <v>1</v>
      </c>
      <c r="C141" s="74">
        <v>-15.695333333333336</v>
      </c>
      <c r="D141" s="72">
        <v>-22.01</v>
      </c>
      <c r="E141" s="50">
        <v>-22.827333333333332</v>
      </c>
      <c r="F141" s="51">
        <v>-23.489444444444434</v>
      </c>
      <c r="G141" s="47">
        <v>-21.833666666666669</v>
      </c>
      <c r="H141" s="50">
        <v>-24.257999999999999</v>
      </c>
      <c r="I141" s="39">
        <v>-23.344166666666666</v>
      </c>
      <c r="J141" s="84">
        <v>-22.294</v>
      </c>
      <c r="K141" s="51">
        <v>-22.462833333333332</v>
      </c>
      <c r="L141" s="50">
        <v>-16.635166666666667</v>
      </c>
      <c r="M141" s="57">
        <v>-12.718222222222233</v>
      </c>
      <c r="N141" s="50">
        <v>-12.041555555555567</v>
      </c>
    </row>
    <row r="142" spans="1:28" x14ac:dyDescent="0.25">
      <c r="A142" s="73" t="s">
        <v>26</v>
      </c>
      <c r="B142" s="49" t="s">
        <v>1</v>
      </c>
      <c r="C142" s="74">
        <v>-16.544666666666668</v>
      </c>
      <c r="D142" s="72">
        <v>-20.686111111111099</v>
      </c>
      <c r="E142" s="50">
        <v>-23.332666666666668</v>
      </c>
      <c r="F142" s="134">
        <v>-22.225333333333335</v>
      </c>
      <c r="G142" s="47">
        <v>-23.406388888888898</v>
      </c>
      <c r="H142" s="50">
        <v>-24.952222222222222</v>
      </c>
      <c r="I142" s="39">
        <v>-23.914999999999996</v>
      </c>
      <c r="J142" s="84">
        <v>-23.163499999999999</v>
      </c>
      <c r="K142" s="51">
        <v>-24.341999999999999</v>
      </c>
      <c r="L142" s="50">
        <v>-17.962222222222234</v>
      </c>
      <c r="M142" s="57">
        <v>-15.305999999999999</v>
      </c>
      <c r="N142" s="50">
        <v>-12.049444444444433</v>
      </c>
    </row>
    <row r="143" spans="1:28" x14ac:dyDescent="0.25">
      <c r="A143" s="73" t="s">
        <v>12</v>
      </c>
      <c r="B143" s="46" t="s">
        <v>8</v>
      </c>
      <c r="C143" s="72"/>
      <c r="D143" s="72">
        <v>-17.563611111111101</v>
      </c>
      <c r="E143" s="39">
        <v>-20.223333333333333</v>
      </c>
      <c r="F143" s="39">
        <v>-21.239444444444434</v>
      </c>
      <c r="G143" s="47">
        <v>-21.130833333333335</v>
      </c>
      <c r="H143" s="44">
        <v>-23.05</v>
      </c>
      <c r="I143" s="39">
        <v>-21.584</v>
      </c>
      <c r="J143" s="84">
        <v>-21.748333333333335</v>
      </c>
      <c r="K143" s="44">
        <v>-22.193666666666669</v>
      </c>
      <c r="L143" s="44">
        <v>-16.816666666666666</v>
      </c>
      <c r="M143" s="57">
        <v>-13.012</v>
      </c>
      <c r="N143" s="50"/>
      <c r="P143" t="str">
        <f>(B143)</f>
        <v>Gewurztraminer</v>
      </c>
      <c r="Q143" s="94">
        <f>AVERAGE(C143:C145)</f>
        <v>-15.296999999999999</v>
      </c>
      <c r="R143" s="94">
        <f t="shared" ref="R143" si="349">AVERAGE(D143:D145)</f>
        <v>-19.414166666666667</v>
      </c>
      <c r="S143" s="94">
        <f t="shared" ref="S143" si="350">AVERAGE(E143:E145)</f>
        <v>-21.600166666666667</v>
      </c>
      <c r="T143" s="94">
        <f t="shared" ref="T143" si="351">AVERAGE(F143:F145)</f>
        <v>-21.623444444444445</v>
      </c>
      <c r="U143" s="94">
        <f t="shared" ref="U143" si="352">AVERAGE(G143:G145)</f>
        <v>-21.955370370370378</v>
      </c>
      <c r="V143" s="94">
        <f t="shared" ref="V143" si="353">AVERAGE(H143:H145)</f>
        <v>-23.939666666666668</v>
      </c>
      <c r="W143" s="94">
        <f t="shared" ref="W143" si="354">AVERAGE(I143:I145)</f>
        <v>-22.660000000000011</v>
      </c>
      <c r="X143" s="94">
        <f t="shared" ref="X143" si="355">AVERAGE(J143:J145)</f>
        <v>-22.954407407407412</v>
      </c>
      <c r="Y143" s="94">
        <f t="shared" ref="Y143" si="356">AVERAGE(K143:K145)</f>
        <v>-20.985518518518521</v>
      </c>
      <c r="Z143" s="94">
        <f t="shared" ref="Z143" si="357">AVERAGE(L143:L145)</f>
        <v>-18.191611111111111</v>
      </c>
      <c r="AA143" s="94">
        <f t="shared" ref="AA143" si="358">AVERAGE(M143:M145)</f>
        <v>-14.065944444444446</v>
      </c>
      <c r="AB143" s="94">
        <f t="shared" ref="AB143" si="359">AVERAGE(N143:N145)</f>
        <v>-11.889666666666667</v>
      </c>
    </row>
    <row r="144" spans="1:28" x14ac:dyDescent="0.25">
      <c r="A144" s="73" t="s">
        <v>14</v>
      </c>
      <c r="B144" s="49" t="s">
        <v>8</v>
      </c>
      <c r="C144" s="74">
        <v>-13.905999999999999</v>
      </c>
      <c r="D144" s="72">
        <v>-19.619555555555568</v>
      </c>
      <c r="E144" s="50">
        <v>-22.001999999999999</v>
      </c>
      <c r="F144" s="51">
        <v>-21.614222222222235</v>
      </c>
      <c r="G144" s="52">
        <v>-22.113055555555565</v>
      </c>
      <c r="H144" s="50">
        <v>-23.683333333333334</v>
      </c>
      <c r="I144" s="39">
        <v>-22.573555555555568</v>
      </c>
      <c r="J144" s="85">
        <v>-23.506</v>
      </c>
      <c r="K144" s="51">
        <v>-19.596</v>
      </c>
      <c r="L144" s="50">
        <v>-18.434666666666669</v>
      </c>
      <c r="M144" s="56">
        <v>-13.847833333333334</v>
      </c>
      <c r="N144" s="86">
        <v>-11.651333333333334</v>
      </c>
    </row>
    <row r="145" spans="1:28" x14ac:dyDescent="0.25">
      <c r="A145" s="73" t="s">
        <v>26</v>
      </c>
      <c r="B145" s="49" t="s">
        <v>8</v>
      </c>
      <c r="C145" s="74">
        <v>-16.687999999999999</v>
      </c>
      <c r="D145" s="72">
        <v>-21.059333333333335</v>
      </c>
      <c r="E145" s="50">
        <v>-22.575166666666664</v>
      </c>
      <c r="F145" s="51">
        <v>-22.016666666666666</v>
      </c>
      <c r="G145" s="47">
        <v>-22.622222222222234</v>
      </c>
      <c r="H145" s="50">
        <v>-25.085666666666668</v>
      </c>
      <c r="I145" s="39">
        <v>-23.822444444444468</v>
      </c>
      <c r="J145" s="84">
        <v>-23.608888888888902</v>
      </c>
      <c r="K145" s="51">
        <v>-21.166888888888902</v>
      </c>
      <c r="L145" s="50">
        <v>-19.323499999999999</v>
      </c>
      <c r="M145" s="57">
        <v>-15.337999999999999</v>
      </c>
      <c r="N145" s="87">
        <v>-12.128</v>
      </c>
    </row>
    <row r="146" spans="1:28" x14ac:dyDescent="0.25">
      <c r="A146" s="75" t="s">
        <v>29</v>
      </c>
      <c r="B146" s="46" t="s">
        <v>7</v>
      </c>
      <c r="C146" s="72"/>
      <c r="D146" s="72">
        <v>-16.984666666666666</v>
      </c>
      <c r="E146" s="39">
        <v>-20.092222222222233</v>
      </c>
      <c r="F146" s="39">
        <v>-19.562666666666669</v>
      </c>
      <c r="G146" s="47">
        <v>-22.792166666666663</v>
      </c>
      <c r="H146" s="44"/>
      <c r="I146" s="39">
        <v>-21.262</v>
      </c>
      <c r="J146" s="84"/>
      <c r="K146" s="44">
        <v>-23.076666666666668</v>
      </c>
      <c r="L146" s="44">
        <v>-18.198055555555566</v>
      </c>
      <c r="M146" s="57">
        <v>-15.892666666666665</v>
      </c>
      <c r="N146" s="87">
        <v>-10.692444444444433</v>
      </c>
      <c r="P146" t="str">
        <f>(B146)</f>
        <v>Merlot</v>
      </c>
      <c r="Q146" s="94">
        <f>AVERAGE(C146:C149)</f>
        <v>-14.372277777777777</v>
      </c>
      <c r="R146" s="94">
        <f t="shared" ref="R146" si="360">AVERAGE(D146:D149)</f>
        <v>-18.358208333333334</v>
      </c>
      <c r="S146" s="94">
        <f t="shared" ref="S146" si="361">AVERAGE(E146:E149)</f>
        <v>-20.902680555555559</v>
      </c>
      <c r="T146" s="94">
        <f t="shared" ref="T146" si="362">AVERAGE(F146:F149)</f>
        <v>-20.93161111111111</v>
      </c>
      <c r="U146" s="94">
        <f t="shared" ref="U146" si="363">AVERAGE(G146:G149)</f>
        <v>-22.612652777777772</v>
      </c>
      <c r="V146" s="94">
        <f t="shared" ref="V146" si="364">AVERAGE(H146:H149)</f>
        <v>-23.921037037037038</v>
      </c>
      <c r="W146" s="94">
        <f t="shared" ref="W146" si="365">AVERAGE(I146:I149)</f>
        <v>-22.122083333333332</v>
      </c>
      <c r="X146" s="94">
        <f t="shared" ref="X146" si="366">AVERAGE(J146:J149)</f>
        <v>-22.522722222222217</v>
      </c>
      <c r="Y146" s="94">
        <f t="shared" ref="Y146" si="367">AVERAGE(K146:K149)</f>
        <v>-22.22561111111111</v>
      </c>
      <c r="Z146" s="94">
        <f t="shared" ref="Z146" si="368">AVERAGE(L146:L149)</f>
        <v>-18.744805555555558</v>
      </c>
      <c r="AA146" s="94">
        <f t="shared" ref="AA146" si="369">AVERAGE(M146:M149)</f>
        <v>-15.355541666666667</v>
      </c>
      <c r="AB146" s="94">
        <f t="shared" ref="AB146" si="370">AVERAGE(N146:N149)</f>
        <v>-11.482611111111108</v>
      </c>
    </row>
    <row r="147" spans="1:28" x14ac:dyDescent="0.25">
      <c r="A147" s="73" t="s">
        <v>17</v>
      </c>
      <c r="B147" s="46" t="s">
        <v>7</v>
      </c>
      <c r="C147" s="72">
        <v>-12.812666666666667</v>
      </c>
      <c r="D147" s="72">
        <v>-17.394000000000002</v>
      </c>
      <c r="E147" s="39">
        <v>-20.28</v>
      </c>
      <c r="F147" s="39">
        <v>-19.916333333333331</v>
      </c>
      <c r="G147" s="52">
        <v>-22.516666666666669</v>
      </c>
      <c r="H147" s="44">
        <v>-23.986444444444444</v>
      </c>
      <c r="I147" s="39">
        <v>-21.498999999999999</v>
      </c>
      <c r="J147" s="85">
        <v>-21.993333333333329</v>
      </c>
      <c r="K147" s="44">
        <v>-21.772000000000002</v>
      </c>
      <c r="L147" s="44">
        <v>-18.181333333333331</v>
      </c>
      <c r="M147" s="56">
        <v>-15.102666666666666</v>
      </c>
      <c r="N147" s="86">
        <v>-10.962666666666665</v>
      </c>
    </row>
    <row r="148" spans="1:28" x14ac:dyDescent="0.25">
      <c r="A148" s="73" t="s">
        <v>27</v>
      </c>
      <c r="B148" s="49" t="s">
        <v>7</v>
      </c>
      <c r="C148" s="74">
        <v>-15.938000000000001</v>
      </c>
      <c r="D148" s="72">
        <v>-19.705166666666667</v>
      </c>
      <c r="E148" s="50">
        <v>-22.150333333333332</v>
      </c>
      <c r="F148" s="51">
        <v>-22.216666666666669</v>
      </c>
      <c r="G148" s="47">
        <v>-23.209944444444432</v>
      </c>
      <c r="H148" s="50">
        <v>-24.028333333333336</v>
      </c>
      <c r="I148" s="39">
        <v>-24.068666666666669</v>
      </c>
      <c r="J148" s="84">
        <v>-23.133833333333332</v>
      </c>
      <c r="K148" s="51">
        <v>-21.644444444444431</v>
      </c>
      <c r="L148" s="50">
        <v>-20.267666666666667</v>
      </c>
      <c r="M148" s="57">
        <v>-15.942166666666665</v>
      </c>
      <c r="N148" s="50">
        <v>-13.034500000000001</v>
      </c>
    </row>
    <row r="149" spans="1:28" x14ac:dyDescent="0.25">
      <c r="A149" s="73" t="s">
        <v>11</v>
      </c>
      <c r="B149" s="49" t="s">
        <v>7</v>
      </c>
      <c r="C149" s="74">
        <v>-14.366166666666667</v>
      </c>
      <c r="D149" s="72">
        <v>-19.349</v>
      </c>
      <c r="E149" s="50">
        <v>-21.088166666666666</v>
      </c>
      <c r="F149" s="51">
        <v>-22.030777777777768</v>
      </c>
      <c r="G149" s="52">
        <v>-21.931833333333334</v>
      </c>
      <c r="H149" s="50">
        <v>-23.748333333333335</v>
      </c>
      <c r="I149" s="39">
        <v>-21.658666666666665</v>
      </c>
      <c r="J149" s="85">
        <v>-22.440999999999999</v>
      </c>
      <c r="K149" s="51">
        <v>-22.409333333333333</v>
      </c>
      <c r="L149" s="50">
        <v>-18.332166666666666</v>
      </c>
      <c r="M149" s="56">
        <v>-14.484666666666667</v>
      </c>
      <c r="N149" s="86">
        <v>-11.240833333333333</v>
      </c>
    </row>
    <row r="150" spans="1:28" x14ac:dyDescent="0.25">
      <c r="A150" s="73" t="s">
        <v>11</v>
      </c>
      <c r="B150" s="46" t="s">
        <v>4</v>
      </c>
      <c r="C150" s="72">
        <v>-14.020666666666669</v>
      </c>
      <c r="D150" s="72">
        <v>-19.952999999999999</v>
      </c>
      <c r="E150" s="39">
        <v>-22.125500000000002</v>
      </c>
      <c r="F150" s="39">
        <v>-22.256666666666671</v>
      </c>
      <c r="G150" s="52">
        <v>-23.331944444444431</v>
      </c>
      <c r="H150" s="44">
        <v>-24.355</v>
      </c>
      <c r="I150" s="39">
        <v>-23.540000000000003</v>
      </c>
      <c r="J150" s="85">
        <v>-24.083333333333332</v>
      </c>
      <c r="K150" s="44">
        <v>-23.823333333333334</v>
      </c>
      <c r="L150" s="44">
        <v>-20.290666666666667</v>
      </c>
      <c r="M150" s="56">
        <v>-17.404833333333332</v>
      </c>
      <c r="N150" s="86">
        <v>-11.8215</v>
      </c>
      <c r="P150" t="str">
        <f>(B150)</f>
        <v>Pinot blanc</v>
      </c>
      <c r="Q150" s="94">
        <f>AVERAGE(C150:C151)</f>
        <v>-16.162666666666667</v>
      </c>
      <c r="R150" s="94">
        <f t="shared" ref="R150" si="371">AVERAGE(D150:D151)</f>
        <v>-21.601833333333335</v>
      </c>
      <c r="S150" s="94">
        <f t="shared" ref="S150" si="372">AVERAGE(E150:E151)</f>
        <v>-22.97230555555555</v>
      </c>
      <c r="T150" s="94">
        <f t="shared" ref="T150" si="373">AVERAGE(F150:F151)</f>
        <v>-22.91791666666667</v>
      </c>
      <c r="U150" s="94">
        <f t="shared" ref="U150" si="374">AVERAGE(G150:G151)</f>
        <v>-23.211055555555546</v>
      </c>
      <c r="V150" s="94">
        <f t="shared" ref="V150" si="375">AVERAGE(H150:H151)</f>
        <v>-25.289166666666667</v>
      </c>
      <c r="W150" s="94">
        <f t="shared" ref="W150" si="376">AVERAGE(I150:I151)</f>
        <v>-23.834583333333335</v>
      </c>
      <c r="X150" s="94">
        <f t="shared" ref="X150" si="377">AVERAGE(J150:J151)</f>
        <v>-24.106222222222215</v>
      </c>
      <c r="Y150" s="94">
        <f t="shared" ref="Y150" si="378">AVERAGE(K150:K151)</f>
        <v>-23.175111111111118</v>
      </c>
      <c r="Z150" s="94">
        <f t="shared" ref="Z150" si="379">AVERAGE(L150:L151)</f>
        <v>-20.225666666666669</v>
      </c>
      <c r="AA150" s="94">
        <f t="shared" ref="AA150" si="380">AVERAGE(M150:M151)</f>
        <v>-17.22208333333333</v>
      </c>
      <c r="AB150" s="94">
        <f t="shared" ref="AB150" si="381">AVERAGE(N150:N151)</f>
        <v>-11.8215</v>
      </c>
    </row>
    <row r="151" spans="1:28" x14ac:dyDescent="0.25">
      <c r="A151" s="73" t="s">
        <v>26</v>
      </c>
      <c r="B151" s="49" t="s">
        <v>4</v>
      </c>
      <c r="C151" s="74">
        <v>-18.304666666666666</v>
      </c>
      <c r="D151" s="72">
        <v>-23.250666666666671</v>
      </c>
      <c r="E151" s="50">
        <v>-23.819111111111098</v>
      </c>
      <c r="F151" s="51">
        <v>-23.579166666666669</v>
      </c>
      <c r="G151" s="52">
        <v>-23.090166666666665</v>
      </c>
      <c r="H151" s="50">
        <v>-26.223333333333333</v>
      </c>
      <c r="I151" s="39">
        <v>-24.129166666666666</v>
      </c>
      <c r="J151" s="85">
        <v>-24.129111111111101</v>
      </c>
      <c r="K151" s="51">
        <v>-22.526888888888902</v>
      </c>
      <c r="L151" s="50">
        <v>-20.160666666666668</v>
      </c>
      <c r="M151" s="56">
        <v>-17.039333333333332</v>
      </c>
      <c r="N151" s="86"/>
    </row>
    <row r="152" spans="1:28" x14ac:dyDescent="0.25">
      <c r="A152" s="73" t="s">
        <v>26</v>
      </c>
      <c r="B152" s="46" t="s">
        <v>5</v>
      </c>
      <c r="C152" s="72">
        <v>-18.552</v>
      </c>
      <c r="D152" s="72">
        <v>-20.970222222222233</v>
      </c>
      <c r="E152" s="39">
        <v>-22.600944444444433</v>
      </c>
      <c r="F152" s="39">
        <v>-23.756</v>
      </c>
      <c r="G152" s="47">
        <v>-25.536388888888897</v>
      </c>
      <c r="H152" s="44"/>
      <c r="I152" s="39">
        <v>-24.498944444444433</v>
      </c>
      <c r="J152" s="84"/>
      <c r="K152" s="44">
        <v>-22.850111111111101</v>
      </c>
      <c r="L152" s="44">
        <v>-19.296666666666663</v>
      </c>
      <c r="M152" s="57">
        <v>-17.698666666666668</v>
      </c>
      <c r="N152" s="50">
        <v>-12.823500000000001</v>
      </c>
      <c r="P152" t="str">
        <f>(B152)</f>
        <v>Pinot gris</v>
      </c>
      <c r="Q152" s="94">
        <f>AVERAGE(C152:C156)</f>
        <v>-16.937555555555551</v>
      </c>
      <c r="R152" s="94">
        <f t="shared" ref="R152" si="382">AVERAGE(D152:D156)</f>
        <v>-20.820566666666672</v>
      </c>
      <c r="S152" s="94">
        <f t="shared" ref="S152" si="383">AVERAGE(E152:E156)</f>
        <v>-23.024855555555554</v>
      </c>
      <c r="T152" s="94">
        <f t="shared" ref="T152" si="384">AVERAGE(F152:F156)</f>
        <v>-23.046388888888885</v>
      </c>
      <c r="U152" s="94">
        <f t="shared" ref="U152" si="385">AVERAGE(G152:G156)</f>
        <v>-23.496244444444446</v>
      </c>
      <c r="V152" s="94">
        <f t="shared" ref="V152" si="386">AVERAGE(H152:H156)</f>
        <v>-24.984527777777778</v>
      </c>
      <c r="W152" s="94">
        <f t="shared" ref="W152" si="387">AVERAGE(I152:I156)</f>
        <v>-23.723422222222219</v>
      </c>
      <c r="X152" s="94">
        <f t="shared" ref="X152" si="388">AVERAGE(J152:J156)</f>
        <v>-23.75748611111111</v>
      </c>
      <c r="Y152" s="94">
        <f t="shared" ref="Y152" si="389">AVERAGE(K152:K156)</f>
        <v>-22.864388888888897</v>
      </c>
      <c r="Z152" s="94">
        <f t="shared" ref="Z152" si="390">AVERAGE(L152:L156)</f>
        <v>-18.750599999999999</v>
      </c>
      <c r="AA152" s="94">
        <f t="shared" ref="AA152" si="391">AVERAGE(M152:M156)</f>
        <v>-15.370566666666667</v>
      </c>
      <c r="AB152" s="94">
        <f t="shared" ref="AB152" si="392">AVERAGE(N152:N156)</f>
        <v>-12.851708333333333</v>
      </c>
    </row>
    <row r="153" spans="1:28" x14ac:dyDescent="0.25">
      <c r="A153" s="73" t="s">
        <v>11</v>
      </c>
      <c r="B153" s="46" t="s">
        <v>5</v>
      </c>
      <c r="C153" s="72">
        <v>-15.222444444444433</v>
      </c>
      <c r="D153" s="72">
        <v>-20.730722222222234</v>
      </c>
      <c r="E153" s="39">
        <v>-23.593999999999998</v>
      </c>
      <c r="F153" s="39">
        <v>-23.096111111111099</v>
      </c>
      <c r="G153" s="47">
        <v>-22.986666666666668</v>
      </c>
      <c r="H153" s="44">
        <v>-25.188333333333333</v>
      </c>
      <c r="I153" s="39">
        <v>-24.363833333333336</v>
      </c>
      <c r="J153" s="84">
        <v>-24.859333333333336</v>
      </c>
      <c r="K153" s="44">
        <v>-22.087222222222234</v>
      </c>
      <c r="L153" s="44">
        <v>-19.964833333333335</v>
      </c>
      <c r="M153" s="57">
        <v>-17.329666666666665</v>
      </c>
      <c r="N153" s="50">
        <v>-13.824</v>
      </c>
    </row>
    <row r="154" spans="1:28" x14ac:dyDescent="0.25">
      <c r="A154" s="73" t="s">
        <v>28</v>
      </c>
      <c r="B154" s="46" t="s">
        <v>5</v>
      </c>
      <c r="C154" s="72"/>
      <c r="D154" s="72">
        <v>-18.278888888888901</v>
      </c>
      <c r="E154" s="39">
        <v>-21.514666666666667</v>
      </c>
      <c r="F154" s="39">
        <v>-21.156666666666666</v>
      </c>
      <c r="G154" s="52">
        <v>-21.71</v>
      </c>
      <c r="H154" s="44">
        <v>-22.997499999999999</v>
      </c>
      <c r="I154" s="39">
        <v>-23.075277777777767</v>
      </c>
      <c r="J154" s="85">
        <v>-22.677499999999998</v>
      </c>
      <c r="K154" s="44">
        <v>-23.522388888888898</v>
      </c>
      <c r="L154" s="44">
        <v>-17.228666666666665</v>
      </c>
      <c r="M154" s="56">
        <v>-12.234999999999999</v>
      </c>
      <c r="N154" s="86"/>
    </row>
    <row r="155" spans="1:28" x14ac:dyDescent="0.25">
      <c r="A155" s="73" t="s">
        <v>15</v>
      </c>
      <c r="B155" s="49" t="s">
        <v>5</v>
      </c>
      <c r="C155" s="74">
        <v>-17.247333333333334</v>
      </c>
      <c r="D155" s="72">
        <v>-22.332833333333337</v>
      </c>
      <c r="E155" s="50">
        <v>-23.621333333333336</v>
      </c>
      <c r="F155" s="51">
        <v>-23.364166666666666</v>
      </c>
      <c r="G155" s="52">
        <v>-23.863333333333333</v>
      </c>
      <c r="H155" s="50">
        <v>-25.514166666666664</v>
      </c>
      <c r="I155" s="39">
        <v>-22.700222222222234</v>
      </c>
      <c r="J155" s="85">
        <v>-23.381444444444437</v>
      </c>
      <c r="K155" s="51">
        <v>-22.598888888888904</v>
      </c>
      <c r="L155" s="50">
        <v>-18.093499999999999</v>
      </c>
      <c r="M155" s="56">
        <v>-13.802166666666666</v>
      </c>
      <c r="N155" s="86">
        <v>-11.96</v>
      </c>
    </row>
    <row r="156" spans="1:28" x14ac:dyDescent="0.25">
      <c r="A156" s="73" t="s">
        <v>26</v>
      </c>
      <c r="B156" s="49" t="s">
        <v>5</v>
      </c>
      <c r="C156" s="74">
        <v>-16.728444444444435</v>
      </c>
      <c r="D156" s="88">
        <v>-21.790166666666664</v>
      </c>
      <c r="E156" s="50">
        <v>-23.793333333333333</v>
      </c>
      <c r="F156" s="51">
        <v>-23.858999999999998</v>
      </c>
      <c r="G156" s="47">
        <v>-23.384833333333333</v>
      </c>
      <c r="H156" s="50">
        <v>-26.238111111111113</v>
      </c>
      <c r="I156" s="39">
        <v>-23.978833333333331</v>
      </c>
      <c r="J156" s="84">
        <v>-24.111666666666665</v>
      </c>
      <c r="K156" s="51">
        <v>-23.263333333333332</v>
      </c>
      <c r="L156" s="50">
        <v>-19.169333333333331</v>
      </c>
      <c r="M156" s="57">
        <v>-15.787333333333335</v>
      </c>
      <c r="N156" s="87">
        <v>-12.799333333333331</v>
      </c>
    </row>
    <row r="157" spans="1:28" x14ac:dyDescent="0.25">
      <c r="A157" s="73" t="s">
        <v>28</v>
      </c>
      <c r="B157" s="46" t="s">
        <v>3</v>
      </c>
      <c r="C157" s="72"/>
      <c r="D157" s="72">
        <v>-17.2148888888889</v>
      </c>
      <c r="E157" s="56">
        <v>-21.745333333333335</v>
      </c>
      <c r="F157" s="56">
        <v>-22.52333333333333</v>
      </c>
      <c r="G157" s="52">
        <v>-22.166666666666668</v>
      </c>
      <c r="H157" s="44">
        <v>-24.104444444444443</v>
      </c>
      <c r="I157" s="39">
        <v>-23.230888888888899</v>
      </c>
      <c r="J157" s="85">
        <v>-23.775333333333332</v>
      </c>
      <c r="K157" s="52">
        <v>-20.557333333333332</v>
      </c>
      <c r="L157" s="52">
        <v>-17.1648888888889</v>
      </c>
      <c r="M157" s="56">
        <v>-15.410000000000002</v>
      </c>
      <c r="N157" s="86"/>
      <c r="P157" t="str">
        <f>(B157)</f>
        <v>Pinot noir</v>
      </c>
      <c r="Q157" s="94">
        <f>AVERAGE(C157:C160)</f>
        <v>-16.136111111111116</v>
      </c>
      <c r="R157" s="94">
        <f t="shared" ref="R157" si="393">AVERAGE(D157:D160)</f>
        <v>-19.900277777777784</v>
      </c>
      <c r="S157" s="94">
        <f t="shared" ref="S157" si="394">AVERAGE(E157:E160)</f>
        <v>-22.765583333333336</v>
      </c>
      <c r="T157" s="94">
        <f t="shared" ref="T157" si="395">AVERAGE(F157:F160)</f>
        <v>-22.846180555555559</v>
      </c>
      <c r="U157" s="94">
        <f t="shared" ref="U157" si="396">AVERAGE(G157:G160)</f>
        <v>-23.217763888888882</v>
      </c>
      <c r="V157" s="94">
        <f t="shared" ref="V157" si="397">AVERAGE(H157:H160)</f>
        <v>-24.817569444444445</v>
      </c>
      <c r="W157" s="94">
        <f t="shared" ref="W157" si="398">AVERAGE(I157:I160)</f>
        <v>-23.651027777777781</v>
      </c>
      <c r="X157" s="94">
        <f t="shared" ref="X157" si="399">AVERAGE(J157:J160)</f>
        <v>-23.566527777777786</v>
      </c>
      <c r="Y157" s="94">
        <f t="shared" ref="Y157" si="400">AVERAGE(K157:K160)</f>
        <v>-21.156208333333332</v>
      </c>
      <c r="Z157" s="94">
        <f t="shared" ref="Z157" si="401">AVERAGE(L157:L160)</f>
        <v>-18.785930555555559</v>
      </c>
      <c r="AA157" s="94">
        <f t="shared" ref="AA157" si="402">AVERAGE(M157:M160)</f>
        <v>-15.350569444444451</v>
      </c>
      <c r="AB157" s="94">
        <f t="shared" ref="AB157" si="403">AVERAGE(N157:N160)</f>
        <v>-13.355999999999998</v>
      </c>
    </row>
    <row r="158" spans="1:28" x14ac:dyDescent="0.25">
      <c r="A158" s="73" t="s">
        <v>11</v>
      </c>
      <c r="B158" s="46" t="s">
        <v>3</v>
      </c>
      <c r="C158" s="72">
        <v>-16.402000000000001</v>
      </c>
      <c r="D158" s="72">
        <v>-20.154166666666669</v>
      </c>
      <c r="E158" s="56">
        <v>-23.850666666666665</v>
      </c>
      <c r="F158" s="56">
        <v>-23.936666666666667</v>
      </c>
      <c r="G158" s="52">
        <v>-24.566944444444431</v>
      </c>
      <c r="H158" s="44">
        <v>-25.762499999999999</v>
      </c>
      <c r="I158" s="39">
        <v>-24.715888888888898</v>
      </c>
      <c r="J158" s="85">
        <v>-24.048000000000002</v>
      </c>
      <c r="K158" s="52">
        <v>-21.885999999999999</v>
      </c>
      <c r="L158" s="52">
        <v>-19.328666666666667</v>
      </c>
      <c r="M158" s="56">
        <v>-14.661333333333333</v>
      </c>
      <c r="N158" s="86">
        <v>-13.4445</v>
      </c>
    </row>
    <row r="159" spans="1:28" x14ac:dyDescent="0.25">
      <c r="A159" s="73" t="s">
        <v>12</v>
      </c>
      <c r="B159" s="46" t="s">
        <v>3</v>
      </c>
      <c r="C159" s="72"/>
      <c r="D159" s="72">
        <v>-20.898166666666668</v>
      </c>
      <c r="E159" s="56">
        <v>-22.716666666666669</v>
      </c>
      <c r="F159" s="56">
        <v>-21.6525</v>
      </c>
      <c r="G159" s="47">
        <v>-22.607444444444429</v>
      </c>
      <c r="H159" s="44">
        <v>-24.073333333333334</v>
      </c>
      <c r="I159" s="39">
        <v>-23.264833333333332</v>
      </c>
      <c r="J159" s="84">
        <v>-23.337222222222234</v>
      </c>
      <c r="K159" s="52">
        <v>-20.159666666666666</v>
      </c>
      <c r="L159" s="52">
        <v>-17.605722222222234</v>
      </c>
      <c r="M159" s="57">
        <v>-15.292222222222234</v>
      </c>
      <c r="N159" s="50"/>
    </row>
    <row r="160" spans="1:28" x14ac:dyDescent="0.25">
      <c r="A160" s="73" t="s">
        <v>27</v>
      </c>
      <c r="B160" s="49" t="s">
        <v>3</v>
      </c>
      <c r="C160" s="74">
        <v>-15.870222222222234</v>
      </c>
      <c r="D160" s="72">
        <v>-21.333888888888897</v>
      </c>
      <c r="E160" s="57">
        <v>-22.749666666666666</v>
      </c>
      <c r="F160" s="58">
        <v>-23.272222222222236</v>
      </c>
      <c r="G160" s="52">
        <v>-23.53</v>
      </c>
      <c r="H160" s="50">
        <v>-25.33</v>
      </c>
      <c r="I160" s="39">
        <v>-23.392499999999998</v>
      </c>
      <c r="J160" s="85">
        <v>-23.105555555555565</v>
      </c>
      <c r="K160" s="58">
        <v>-22.021833333333333</v>
      </c>
      <c r="L160" s="57">
        <v>-21.044444444444434</v>
      </c>
      <c r="M160" s="56">
        <v>-16.038722222222233</v>
      </c>
      <c r="N160" s="86">
        <v>-13.267499999999998</v>
      </c>
    </row>
    <row r="161" spans="1:28" x14ac:dyDescent="0.25">
      <c r="A161" s="73" t="s">
        <v>28</v>
      </c>
      <c r="B161" s="46" t="s">
        <v>6</v>
      </c>
      <c r="C161" s="72"/>
      <c r="D161" s="72">
        <v>-19.004499999999997</v>
      </c>
      <c r="E161" s="56">
        <v>-22.892666666666667</v>
      </c>
      <c r="F161" s="56">
        <v>-23.716666666666669</v>
      </c>
      <c r="G161" s="47">
        <v>-23.880833333333332</v>
      </c>
      <c r="H161" s="44">
        <v>-26.006499999999999</v>
      </c>
      <c r="I161" s="39">
        <v>-24.501333333333335</v>
      </c>
      <c r="J161" s="84">
        <v>-23.608500000000003</v>
      </c>
      <c r="K161" s="52">
        <v>-22.791333333333331</v>
      </c>
      <c r="L161" s="52">
        <v>-17.834888888888901</v>
      </c>
      <c r="M161" s="57">
        <v>-12.338666666666668</v>
      </c>
      <c r="N161" s="50"/>
      <c r="P161" t="str">
        <f>(B161)</f>
        <v>Riesling</v>
      </c>
      <c r="Q161" s="94">
        <f>AVERAGE(C161:C165)</f>
        <v>-17.015499999999999</v>
      </c>
      <c r="R161" s="94">
        <f t="shared" ref="R161" si="404">AVERAGE(D161:D165)</f>
        <v>-20.16213333333333</v>
      </c>
      <c r="S161" s="94">
        <f t="shared" ref="S161" si="405">AVERAGE(E161:E165)</f>
        <v>-23.221644444444447</v>
      </c>
      <c r="T161" s="94">
        <f t="shared" ref="T161" si="406">AVERAGE(F161:F165)</f>
        <v>-23.285288888888893</v>
      </c>
      <c r="U161" s="94">
        <f t="shared" ref="U161" si="407">AVERAGE(G161:G165)</f>
        <v>-23.938022222222227</v>
      </c>
      <c r="V161" s="94">
        <f t="shared" ref="V161" si="408">AVERAGE(H161:H165)</f>
        <v>-25.050444444444445</v>
      </c>
      <c r="W161" s="94">
        <f t="shared" ref="W161" si="409">AVERAGE(I161:I165)</f>
        <v>-24.424355555555557</v>
      </c>
      <c r="X161" s="94">
        <f t="shared" ref="X161" si="410">AVERAGE(J161:J165)</f>
        <v>-24.016000000000002</v>
      </c>
      <c r="Y161" s="94">
        <f t="shared" ref="Y161" si="411">AVERAGE(K161:K165)</f>
        <v>-22.453677777777781</v>
      </c>
      <c r="Z161" s="94">
        <f t="shared" ref="Z161" si="412">AVERAGE(L161:L165)</f>
        <v>-20.749288888888895</v>
      </c>
      <c r="AA161" s="94">
        <f t="shared" ref="AA161" si="413">AVERAGE(M161:M165)</f>
        <v>-16.950311111111112</v>
      </c>
      <c r="AB161" s="94">
        <f t="shared" ref="AB161" si="414">AVERAGE(N161:N165)</f>
        <v>-14.052314814814812</v>
      </c>
    </row>
    <row r="162" spans="1:28" x14ac:dyDescent="0.25">
      <c r="A162" s="73" t="s">
        <v>11</v>
      </c>
      <c r="B162" s="46" t="s">
        <v>6</v>
      </c>
      <c r="C162" s="72">
        <v>-16.147833333333335</v>
      </c>
      <c r="D162" s="72">
        <v>-19.291333333333331</v>
      </c>
      <c r="E162" s="52">
        <v>-22.665833333333335</v>
      </c>
      <c r="F162" s="52">
        <v>-22.751388888888897</v>
      </c>
      <c r="G162" s="47">
        <v>-23.099999999999998</v>
      </c>
      <c r="H162" s="44">
        <v>-23.452222222222222</v>
      </c>
      <c r="I162" s="39">
        <v>-24.172333333333349</v>
      </c>
      <c r="J162" s="84">
        <v>-23.665833333333335</v>
      </c>
      <c r="K162" s="52">
        <v>-22.582666666666665</v>
      </c>
      <c r="L162" s="52">
        <v>-21.166666666666668</v>
      </c>
      <c r="M162" s="57">
        <v>-19.212222222222234</v>
      </c>
      <c r="N162" s="50">
        <v>-12.723611111111099</v>
      </c>
    </row>
    <row r="163" spans="1:28" x14ac:dyDescent="0.25">
      <c r="A163" s="73" t="s">
        <v>11</v>
      </c>
      <c r="B163" s="46" t="s">
        <v>6</v>
      </c>
      <c r="C163" s="72">
        <v>-17.192</v>
      </c>
      <c r="D163" s="72">
        <v>-21.448166666666665</v>
      </c>
      <c r="E163" s="59">
        <v>-23.703999999999997</v>
      </c>
      <c r="F163" s="52">
        <v>-24.452666666666669</v>
      </c>
      <c r="G163" s="52">
        <v>-24.744222222222234</v>
      </c>
      <c r="H163" s="44">
        <v>-24.470500000000001</v>
      </c>
      <c r="I163" s="39">
        <v>-25.196666666666669</v>
      </c>
      <c r="J163" s="85">
        <v>-25.031666666666666</v>
      </c>
      <c r="K163" s="52">
        <v>-22.815888888888903</v>
      </c>
      <c r="L163" s="52">
        <v>-23.018666666666672</v>
      </c>
      <c r="M163" s="56">
        <v>-19.124666666666666</v>
      </c>
      <c r="N163" s="86">
        <v>-13.252666666666665</v>
      </c>
    </row>
    <row r="164" spans="1:28" x14ac:dyDescent="0.25">
      <c r="A164" s="73" t="s">
        <v>13</v>
      </c>
      <c r="B164" s="46" t="s">
        <v>6</v>
      </c>
      <c r="C164" s="72"/>
      <c r="D164" s="72">
        <v>-19.897333333333332</v>
      </c>
      <c r="E164" s="52">
        <v>-23.308888888888902</v>
      </c>
      <c r="F164" s="52">
        <v>-23.248888888888899</v>
      </c>
      <c r="G164" s="52">
        <v>-23.810555555555567</v>
      </c>
      <c r="H164" s="44">
        <v>-25.264111111111109</v>
      </c>
      <c r="I164" s="39">
        <v>-24.013111111111101</v>
      </c>
      <c r="J164" s="85">
        <v>-23.283333333333331</v>
      </c>
      <c r="K164" s="52">
        <v>-21.882666666666665</v>
      </c>
      <c r="L164" s="52">
        <v>-19.769555555555566</v>
      </c>
      <c r="M164" s="56">
        <v>-16.206</v>
      </c>
      <c r="N164" s="86"/>
    </row>
    <row r="165" spans="1:28" x14ac:dyDescent="0.25">
      <c r="A165" s="73" t="s">
        <v>26</v>
      </c>
      <c r="B165" s="49" t="s">
        <v>6</v>
      </c>
      <c r="C165" s="74">
        <v>-17.706666666666667</v>
      </c>
      <c r="D165" s="72">
        <v>-21.169333333333331</v>
      </c>
      <c r="E165" s="57">
        <v>-23.536833333333334</v>
      </c>
      <c r="F165" s="58">
        <v>-22.256833333333333</v>
      </c>
      <c r="G165" s="47">
        <v>-24.154499999999999</v>
      </c>
      <c r="H165" s="50">
        <v>-26.058888888888891</v>
      </c>
      <c r="I165" s="39">
        <v>-24.238333333333333</v>
      </c>
      <c r="J165" s="84">
        <v>-24.490666666666666</v>
      </c>
      <c r="K165" s="58">
        <v>-22.195833333333336</v>
      </c>
      <c r="L165" s="57">
        <v>-21.956666666666667</v>
      </c>
      <c r="M165" s="57">
        <v>-17.87</v>
      </c>
      <c r="N165" s="50">
        <v>-16.180666666666667</v>
      </c>
    </row>
    <row r="166" spans="1:28" x14ac:dyDescent="0.25">
      <c r="A166" s="73" t="s">
        <v>26</v>
      </c>
      <c r="B166" s="49" t="s">
        <v>21</v>
      </c>
      <c r="C166" s="74">
        <v>-14.325333333333333</v>
      </c>
      <c r="D166" s="72">
        <v>-18.829833333333333</v>
      </c>
      <c r="E166" s="57">
        <v>-21.789333333333332</v>
      </c>
      <c r="F166" s="58">
        <v>-22.023555555555564</v>
      </c>
      <c r="G166" s="47">
        <v>-22.679000000000002</v>
      </c>
      <c r="H166" s="50">
        <v>-24.053333333333331</v>
      </c>
      <c r="I166" s="39">
        <v>-22.538222222222231</v>
      </c>
      <c r="J166" s="84">
        <v>-22.131333333333334</v>
      </c>
      <c r="K166" s="58">
        <v>-21.804222222222236</v>
      </c>
      <c r="L166" s="57">
        <v>-20.89</v>
      </c>
      <c r="M166" s="57">
        <v>-17.431999999999999</v>
      </c>
      <c r="N166" s="50">
        <v>-12.741500000000002</v>
      </c>
      <c r="P166" t="str">
        <f>(B166)</f>
        <v>Sauvignon blanc</v>
      </c>
      <c r="Q166" s="94">
        <f>AVERAGE(C166:C167)</f>
        <v>-14.487666666666666</v>
      </c>
      <c r="R166" s="94">
        <f t="shared" ref="R166" si="415">AVERAGE(D166:D167)</f>
        <v>-19.543166666666668</v>
      </c>
      <c r="S166" s="94">
        <f t="shared" ref="S166" si="416">AVERAGE(E166:E167)</f>
        <v>-22.002333333333333</v>
      </c>
      <c r="T166" s="94">
        <f t="shared" ref="T166" si="417">AVERAGE(F166:F167)</f>
        <v>-22.026138888888898</v>
      </c>
      <c r="U166" s="94">
        <f t="shared" ref="U166" si="418">AVERAGE(G166:G167)</f>
        <v>-22.626249999999999</v>
      </c>
      <c r="V166" s="94">
        <f t="shared" ref="V166" si="419">AVERAGE(H166:H167)</f>
        <v>-24.252777777777776</v>
      </c>
      <c r="W166" s="94">
        <f t="shared" ref="W166" si="420">AVERAGE(I166:I167)</f>
        <v>-22.703694444444452</v>
      </c>
      <c r="X166" s="94">
        <f t="shared" ref="X166" si="421">AVERAGE(J166:J167)</f>
        <v>-22.224972222222217</v>
      </c>
      <c r="Y166" s="94">
        <f t="shared" ref="Y166" si="422">AVERAGE(K166:K167)</f>
        <v>-22.734111111111119</v>
      </c>
      <c r="Z166" s="94">
        <f t="shared" ref="Z166" si="423">AVERAGE(L166:L167)</f>
        <v>-20.483000000000001</v>
      </c>
      <c r="AA166" s="94">
        <f t="shared" ref="AA166" si="424">AVERAGE(M166:M167)</f>
        <v>-17.431999999999999</v>
      </c>
      <c r="AB166" s="94">
        <f t="shared" ref="AB166" si="425">AVERAGE(N166:N167)</f>
        <v>-12.741500000000002</v>
      </c>
    </row>
    <row r="167" spans="1:28" x14ac:dyDescent="0.25">
      <c r="A167" s="73" t="s">
        <v>26</v>
      </c>
      <c r="B167" s="49" t="s">
        <v>21</v>
      </c>
      <c r="C167" s="74">
        <v>-14.65</v>
      </c>
      <c r="D167" s="72">
        <v>-20.256500000000003</v>
      </c>
      <c r="E167" s="57">
        <v>-22.215333333333334</v>
      </c>
      <c r="F167" s="58">
        <v>-22.028722222222232</v>
      </c>
      <c r="G167" s="47">
        <v>-22.573499999999999</v>
      </c>
      <c r="H167" s="50">
        <v>-24.452222222222222</v>
      </c>
      <c r="I167" s="39">
        <v>-22.869166666666668</v>
      </c>
      <c r="J167" s="84">
        <v>-22.3186111111111</v>
      </c>
      <c r="K167" s="58">
        <v>-23.663999999999998</v>
      </c>
      <c r="L167" s="57">
        <v>-20.076000000000001</v>
      </c>
      <c r="M167" s="57"/>
      <c r="N167" s="50"/>
    </row>
    <row r="168" spans="1:28" x14ac:dyDescent="0.25">
      <c r="A168" s="73" t="s">
        <v>10</v>
      </c>
      <c r="B168" s="46" t="s">
        <v>2</v>
      </c>
      <c r="C168" s="72"/>
      <c r="D168" s="72">
        <v>-15.575999999999999</v>
      </c>
      <c r="E168" s="52">
        <v>-19.456111111111099</v>
      </c>
      <c r="F168" s="52">
        <v>-21.366833333333336</v>
      </c>
      <c r="G168" s="47">
        <v>-22.467722222222232</v>
      </c>
      <c r="H168" s="44"/>
      <c r="I168" s="39">
        <v>-20.976666666666667</v>
      </c>
      <c r="J168" s="84"/>
      <c r="K168" s="52">
        <v>-21.874666666666666</v>
      </c>
      <c r="L168" s="52">
        <v>-18.175333333333331</v>
      </c>
      <c r="M168" s="57">
        <v>-15.862500000000001</v>
      </c>
      <c r="N168" s="50">
        <v>-10.593333333333334</v>
      </c>
      <c r="P168" t="str">
        <f>(B168)</f>
        <v>Shiraz</v>
      </c>
      <c r="Q168" s="94">
        <f>AVERAGE(C168:C173)</f>
        <v>-13.387388888888887</v>
      </c>
      <c r="R168" s="94">
        <f t="shared" ref="R168:AB168" si="426">AVERAGE(D168:D173)</f>
        <v>-16.599814814814817</v>
      </c>
      <c r="S168" s="94">
        <f t="shared" si="426"/>
        <v>-20.158268518518515</v>
      </c>
      <c r="T168" s="94">
        <f t="shared" si="426"/>
        <v>-20.63280555555556</v>
      </c>
      <c r="U168" s="94">
        <f t="shared" si="426"/>
        <v>-22.342662037037034</v>
      </c>
      <c r="V168" s="94">
        <f t="shared" si="426"/>
        <v>-23.703194444444446</v>
      </c>
      <c r="W168" s="94">
        <f t="shared" si="426"/>
        <v>-22.012212962962952</v>
      </c>
      <c r="X168" s="94">
        <f t="shared" si="426"/>
        <v>-22.296944444444446</v>
      </c>
      <c r="Y168" s="94">
        <f t="shared" si="426"/>
        <v>-22.165999999999997</v>
      </c>
      <c r="Z168" s="94">
        <f t="shared" si="426"/>
        <v>-19.266037037037041</v>
      </c>
      <c r="AA168" s="94">
        <f t="shared" si="426"/>
        <v>-15.774749999999999</v>
      </c>
      <c r="AB168" s="94">
        <f t="shared" si="426"/>
        <v>-11.637796296296296</v>
      </c>
    </row>
    <row r="169" spans="1:28" x14ac:dyDescent="0.25">
      <c r="A169" s="73" t="s">
        <v>10</v>
      </c>
      <c r="B169" s="55" t="s">
        <v>2</v>
      </c>
      <c r="C169" s="72"/>
      <c r="D169" s="72">
        <v>-13.498666666666665</v>
      </c>
      <c r="E169" s="52">
        <v>-18.508166666666668</v>
      </c>
      <c r="F169" s="52">
        <v>-20.836666666666666</v>
      </c>
      <c r="G169" s="47">
        <v>-22.274444444444431</v>
      </c>
      <c r="H169" s="44"/>
      <c r="I169" s="39">
        <v>-20.930999999999997</v>
      </c>
      <c r="J169" s="84"/>
      <c r="K169" s="52">
        <v>-22.206666666666649</v>
      </c>
      <c r="L169" s="52">
        <v>-18.443999999999999</v>
      </c>
      <c r="M169" s="57">
        <v>-15.639166666666668</v>
      </c>
      <c r="N169" s="50">
        <v>-9.934777777777775</v>
      </c>
    </row>
    <row r="170" spans="1:28" x14ac:dyDescent="0.25">
      <c r="A170" s="73" t="s">
        <v>10</v>
      </c>
      <c r="B170" s="46" t="s">
        <v>2</v>
      </c>
      <c r="C170" s="72"/>
      <c r="D170" s="72">
        <v>-19.045444444444431</v>
      </c>
      <c r="E170" s="52">
        <v>-21.094666666666665</v>
      </c>
      <c r="F170" s="52">
        <v>-21.333333333333332</v>
      </c>
      <c r="G170" s="47">
        <v>-21.708750000000002</v>
      </c>
      <c r="H170" s="44">
        <v>-24.561666666666667</v>
      </c>
      <c r="I170" s="39">
        <v>-23.302000000000003</v>
      </c>
      <c r="J170" s="84">
        <v>-22.658333333333353</v>
      </c>
      <c r="K170" s="52">
        <v>-20.987333333333336</v>
      </c>
      <c r="L170" s="52">
        <v>-20.387166666666669</v>
      </c>
      <c r="M170" s="57">
        <v>-17.166944444444429</v>
      </c>
      <c r="N170" s="50">
        <v>-12.097333333333333</v>
      </c>
    </row>
    <row r="171" spans="1:28" x14ac:dyDescent="0.25">
      <c r="A171" s="73" t="s">
        <v>11</v>
      </c>
      <c r="B171" s="46" t="s">
        <v>2</v>
      </c>
      <c r="C171" s="72">
        <v>-12.866999999999999</v>
      </c>
      <c r="D171" s="72">
        <v>-18.523666666666667</v>
      </c>
      <c r="E171" s="52">
        <v>-20.799999999999997</v>
      </c>
      <c r="F171" s="52">
        <v>-19.571666666666669</v>
      </c>
      <c r="G171" s="47">
        <v>-23.07</v>
      </c>
      <c r="H171" s="44">
        <v>-22.975000000000001</v>
      </c>
      <c r="I171" s="39">
        <v>-22.983611111111099</v>
      </c>
      <c r="J171" s="84">
        <v>-22.341666666666665</v>
      </c>
      <c r="K171" s="52">
        <v>-21.975000000000001</v>
      </c>
      <c r="L171" s="52">
        <v>-20.936666666666667</v>
      </c>
      <c r="M171" s="57">
        <v>-16.405000000000001</v>
      </c>
      <c r="N171" s="50">
        <v>-13.4125</v>
      </c>
    </row>
    <row r="172" spans="1:28" x14ac:dyDescent="0.25">
      <c r="A172" s="73" t="s">
        <v>27</v>
      </c>
      <c r="B172" s="49" t="s">
        <v>2</v>
      </c>
      <c r="C172" s="74">
        <v>-12.791333333333332</v>
      </c>
      <c r="D172" s="72">
        <v>-15.382</v>
      </c>
      <c r="E172" s="57">
        <v>-20.288</v>
      </c>
      <c r="F172" s="58">
        <v>-20.260000000000002</v>
      </c>
      <c r="G172" s="47">
        <v>-22.028055555555536</v>
      </c>
      <c r="H172" s="50">
        <v>-23.573333333333334</v>
      </c>
      <c r="I172" s="39">
        <v>-21.293333333333297</v>
      </c>
      <c r="J172" s="84">
        <v>-22.081666666666667</v>
      </c>
      <c r="K172" s="58">
        <v>-22.515333333333331</v>
      </c>
      <c r="L172" s="57">
        <v>-18.473388888888902</v>
      </c>
      <c r="M172" s="57">
        <v>-14.432444444444466</v>
      </c>
      <c r="N172" s="50">
        <v>-11.747499999999999</v>
      </c>
    </row>
    <row r="173" spans="1:28" x14ac:dyDescent="0.25">
      <c r="A173" s="73" t="s">
        <v>27</v>
      </c>
      <c r="B173" s="49" t="s">
        <v>2</v>
      </c>
      <c r="C173" s="74">
        <v>-14.503833333333333</v>
      </c>
      <c r="D173" s="72">
        <v>-17.573111111111132</v>
      </c>
      <c r="E173" s="57">
        <v>-20.802666666666667</v>
      </c>
      <c r="F173" s="58">
        <v>-20.428333333333335</v>
      </c>
      <c r="G173" s="47">
        <v>-22.507000000000001</v>
      </c>
      <c r="H173" s="50">
        <v>-23.702777777777779</v>
      </c>
      <c r="I173" s="39">
        <v>-22.58666666666667</v>
      </c>
      <c r="J173" s="84">
        <v>-22.106111111111101</v>
      </c>
      <c r="K173" s="58">
        <v>-23.436999999999998</v>
      </c>
      <c r="L173" s="57">
        <v>-19.179666666666666</v>
      </c>
      <c r="M173" s="57">
        <v>-15.142444444444431</v>
      </c>
      <c r="N173" s="50">
        <v>-12.041333333333334</v>
      </c>
    </row>
    <row r="174" spans="1:28" ht="15.75" thickBot="1" x14ac:dyDescent="0.3">
      <c r="A174" s="76" t="s">
        <v>29</v>
      </c>
      <c r="B174" s="60" t="s">
        <v>25</v>
      </c>
      <c r="C174" s="72"/>
      <c r="D174" s="72">
        <v>-17.237833333333331</v>
      </c>
      <c r="E174" s="52">
        <v>-22.207555555555569</v>
      </c>
      <c r="F174" s="52">
        <v>-22.723500000000001</v>
      </c>
      <c r="G174" s="62">
        <v>-24.510388888888901</v>
      </c>
      <c r="H174" s="63"/>
      <c r="I174" s="64">
        <v>-22.021166666666669</v>
      </c>
      <c r="J174" s="89"/>
      <c r="K174" s="52">
        <v>-21.5518888888889</v>
      </c>
      <c r="L174" s="52">
        <v>-19.081166666666665</v>
      </c>
      <c r="M174" s="90">
        <v>-16.384666666666668</v>
      </c>
      <c r="N174" s="91">
        <v>-10.9801111111111</v>
      </c>
    </row>
    <row r="175" spans="1:28" ht="15.75" thickBot="1" x14ac:dyDescent="0.3">
      <c r="A175" s="77" t="s">
        <v>22</v>
      </c>
      <c r="B175" s="67"/>
      <c r="C175" s="68">
        <f t="shared" ref="C175:N175" si="427">AVERAGE(C131:C174)</f>
        <v>-15.244595785440611</v>
      </c>
      <c r="D175" s="68">
        <f t="shared" si="427"/>
        <v>-19.115982323232323</v>
      </c>
      <c r="E175" s="68">
        <f t="shared" si="427"/>
        <v>-21.893217171717172</v>
      </c>
      <c r="F175" s="68">
        <f t="shared" si="427"/>
        <v>-22.096854797979802</v>
      </c>
      <c r="G175" s="68">
        <f t="shared" si="427"/>
        <v>-23.038145833333328</v>
      </c>
      <c r="H175" s="68">
        <f t="shared" si="427"/>
        <v>-24.498075617283956</v>
      </c>
      <c r="I175" s="68">
        <f t="shared" si="427"/>
        <v>-23.082712121212126</v>
      </c>
      <c r="J175" s="68">
        <f t="shared" si="427"/>
        <v>-23.162271604938272</v>
      </c>
      <c r="K175" s="68">
        <f t="shared" si="427"/>
        <v>-22.085661616161619</v>
      </c>
      <c r="L175" s="68">
        <f t="shared" si="427"/>
        <v>-19.104994949494955</v>
      </c>
      <c r="M175" s="68">
        <f t="shared" si="427"/>
        <v>-15.742481912144706</v>
      </c>
      <c r="N175" s="68">
        <f t="shared" si="427"/>
        <v>-12.065931746031746</v>
      </c>
    </row>
    <row r="176" spans="1:28" ht="18.75" x14ac:dyDescent="0.3">
      <c r="B176" s="2" t="s">
        <v>64</v>
      </c>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5.75" thickBot="1" x14ac:dyDescent="0.3">
      <c r="Q177"/>
      <c r="R177"/>
      <c r="S177"/>
      <c r="T177"/>
      <c r="U177"/>
      <c r="V177"/>
      <c r="W177"/>
      <c r="X177"/>
      <c r="Y177"/>
      <c r="Z177"/>
      <c r="AA177"/>
      <c r="AB177"/>
    </row>
    <row r="178" spans="1:28" ht="15.75" thickBot="1" x14ac:dyDescent="0.3">
      <c r="B178" s="33" t="s">
        <v>0</v>
      </c>
      <c r="C178" s="34" t="s">
        <v>24</v>
      </c>
      <c r="D178" s="34" t="s">
        <v>24</v>
      </c>
      <c r="E178" s="34" t="s">
        <v>24</v>
      </c>
      <c r="F178" s="34" t="s">
        <v>24</v>
      </c>
      <c r="G178" s="34" t="s">
        <v>24</v>
      </c>
      <c r="H178" s="34" t="s">
        <v>24</v>
      </c>
      <c r="I178" s="34" t="s">
        <v>24</v>
      </c>
      <c r="J178" s="78" t="s">
        <v>24</v>
      </c>
      <c r="K178" s="34" t="s">
        <v>24</v>
      </c>
      <c r="L178" s="34" t="s">
        <v>24</v>
      </c>
      <c r="M178" s="34" t="s">
        <v>24</v>
      </c>
      <c r="N178" s="34" t="s">
        <v>24</v>
      </c>
      <c r="Q178" s="135">
        <v>42316</v>
      </c>
      <c r="R178" s="36">
        <f>(Q178+14)</f>
        <v>42330</v>
      </c>
      <c r="S178" s="36">
        <f t="shared" ref="S178:AB178" si="428">(R178+14)</f>
        <v>42344</v>
      </c>
      <c r="T178" s="36">
        <f t="shared" si="428"/>
        <v>42358</v>
      </c>
      <c r="U178" s="36">
        <f t="shared" si="428"/>
        <v>42372</v>
      </c>
      <c r="V178" s="36">
        <f t="shared" si="428"/>
        <v>42386</v>
      </c>
      <c r="W178" s="36">
        <f t="shared" si="428"/>
        <v>42400</v>
      </c>
      <c r="X178" s="36">
        <f t="shared" si="428"/>
        <v>42414</v>
      </c>
      <c r="Y178" s="36">
        <f t="shared" si="428"/>
        <v>42428</v>
      </c>
      <c r="Z178" s="36">
        <f>(Y178+15)</f>
        <v>42443</v>
      </c>
      <c r="AA178" s="36">
        <f t="shared" si="428"/>
        <v>42457</v>
      </c>
      <c r="AB178" s="36">
        <f t="shared" si="428"/>
        <v>42471</v>
      </c>
    </row>
    <row r="179" spans="1:28" x14ac:dyDescent="0.25">
      <c r="A179" s="479" t="s">
        <v>10</v>
      </c>
      <c r="B179" s="37" t="s">
        <v>9</v>
      </c>
      <c r="C179" s="72">
        <v>-14.778333333333334</v>
      </c>
      <c r="D179" s="136">
        <v>-20.793166666666668</v>
      </c>
      <c r="E179" s="137">
        <v>-22.77033333333333</v>
      </c>
      <c r="F179" s="138">
        <v>-26.55</v>
      </c>
      <c r="G179" s="136"/>
      <c r="H179" s="139">
        <v>-26.42</v>
      </c>
      <c r="I179" s="140"/>
      <c r="J179" s="141">
        <v>-25.619999999999997</v>
      </c>
      <c r="K179" s="142">
        <v>-23.683055555555569</v>
      </c>
      <c r="L179" s="142">
        <v>-19.018000000000001</v>
      </c>
      <c r="M179" s="143">
        <v>-13.722666666666667</v>
      </c>
      <c r="N179" s="144"/>
      <c r="P179" t="str">
        <f>(B179)</f>
        <v>Cabernet Franc</v>
      </c>
      <c r="Q179" s="98">
        <f>AVERAGE(C179:C181)</f>
        <v>-16.20970370370371</v>
      </c>
      <c r="R179" s="98">
        <f t="shared" ref="R179:AB179" si="429">AVERAGE(D179:D181)</f>
        <v>-21.099777777777778</v>
      </c>
      <c r="S179" s="98">
        <f t="shared" si="429"/>
        <v>-23.686888888888888</v>
      </c>
      <c r="T179" s="98">
        <f t="shared" si="429"/>
        <v>-25.659037037037034</v>
      </c>
      <c r="U179" s="98">
        <f t="shared" si="429"/>
        <v>-25.736111111111114</v>
      </c>
      <c r="V179" s="98">
        <f t="shared" si="429"/>
        <v>-25.07462962962963</v>
      </c>
      <c r="W179" s="98">
        <f t="shared" si="429"/>
        <v>-24.649583333333332</v>
      </c>
      <c r="X179" s="98">
        <f t="shared" si="429"/>
        <v>-25.182740740740741</v>
      </c>
      <c r="Y179" s="98">
        <f t="shared" si="429"/>
        <v>-23.808574074074077</v>
      </c>
      <c r="Z179" s="98">
        <f t="shared" si="429"/>
        <v>-20.688777777777776</v>
      </c>
      <c r="AA179" s="98">
        <f t="shared" si="429"/>
        <v>-15.252111111111111</v>
      </c>
      <c r="AB179" s="98">
        <f t="shared" si="429"/>
        <v>-12.873999999999999</v>
      </c>
    </row>
    <row r="180" spans="1:28" x14ac:dyDescent="0.25">
      <c r="A180" s="480" t="s">
        <v>11</v>
      </c>
      <c r="B180" s="46" t="s">
        <v>9</v>
      </c>
      <c r="C180" s="72">
        <v>-16.118722222222232</v>
      </c>
      <c r="D180" s="136">
        <v>-20.995833333333334</v>
      </c>
      <c r="E180" s="137">
        <v>-24.259166666666669</v>
      </c>
      <c r="F180" s="138">
        <v>-25.437111111111097</v>
      </c>
      <c r="G180" s="136">
        <v>-26.085555555555558</v>
      </c>
      <c r="H180" s="142">
        <v>-24.425000000000001</v>
      </c>
      <c r="I180" s="136">
        <v>-24.78533333333333</v>
      </c>
      <c r="J180" s="145">
        <v>-24.906666666666666</v>
      </c>
      <c r="K180" s="142">
        <v>-23.898</v>
      </c>
      <c r="L180" s="142">
        <v>-21.153666666666666</v>
      </c>
      <c r="M180" s="146">
        <v>-15.733666666666666</v>
      </c>
      <c r="N180" s="147">
        <v>-12.539499999999999</v>
      </c>
      <c r="Q180"/>
      <c r="R180"/>
      <c r="S180"/>
      <c r="T180"/>
      <c r="U180"/>
      <c r="V180"/>
      <c r="W180"/>
      <c r="X180"/>
      <c r="Y180"/>
      <c r="Z180"/>
      <c r="AA180"/>
      <c r="AB180"/>
    </row>
    <row r="181" spans="1:28" x14ac:dyDescent="0.25">
      <c r="A181" s="480" t="s">
        <v>26</v>
      </c>
      <c r="B181" s="49" t="s">
        <v>9</v>
      </c>
      <c r="C181" s="74">
        <v>-17.732055555555565</v>
      </c>
      <c r="D181" s="136">
        <v>-21.510333333333335</v>
      </c>
      <c r="E181" s="148">
        <v>-24.031166666666667</v>
      </c>
      <c r="F181" s="149">
        <v>-24.990000000000002</v>
      </c>
      <c r="G181" s="150">
        <v>-25.386666666666667</v>
      </c>
      <c r="H181" s="147">
        <v>-24.378888888888898</v>
      </c>
      <c r="I181" s="150">
        <v>-24.513833333333334</v>
      </c>
      <c r="J181" s="145">
        <v>-25.021555555555565</v>
      </c>
      <c r="K181" s="149">
        <v>-23.844666666666665</v>
      </c>
      <c r="L181" s="147">
        <v>-21.894666666666666</v>
      </c>
      <c r="M181" s="146">
        <v>-16.3</v>
      </c>
      <c r="N181" s="147">
        <v>-13.208500000000001</v>
      </c>
      <c r="Q181"/>
      <c r="R181"/>
      <c r="S181"/>
      <c r="T181"/>
      <c r="U181"/>
      <c r="V181"/>
      <c r="W181"/>
      <c r="X181"/>
      <c r="Y181"/>
      <c r="Z181"/>
      <c r="AA181"/>
      <c r="AB181"/>
    </row>
    <row r="182" spans="1:28" x14ac:dyDescent="0.25">
      <c r="A182" s="480" t="s">
        <v>10</v>
      </c>
      <c r="B182" s="46" t="s">
        <v>20</v>
      </c>
      <c r="C182" s="72">
        <v>-12.8795</v>
      </c>
      <c r="D182" s="136">
        <v>-18.5688888888889</v>
      </c>
      <c r="E182" s="137">
        <v>-22.7011111111111</v>
      </c>
      <c r="F182" s="138">
        <v>-23.212</v>
      </c>
      <c r="G182" s="136">
        <v>-24.583055555555557</v>
      </c>
      <c r="H182" s="142">
        <v>-24.133333333333336</v>
      </c>
      <c r="I182" s="136">
        <v>-23.244</v>
      </c>
      <c r="J182" s="145">
        <v>-23.227222222222235</v>
      </c>
      <c r="K182" s="142">
        <v>-21.959166666666665</v>
      </c>
      <c r="L182" s="142">
        <v>-18.61444444444443</v>
      </c>
      <c r="M182" s="146">
        <v>-14.887333333333332</v>
      </c>
      <c r="N182" s="147">
        <v>-11.318444444444433</v>
      </c>
      <c r="P182" t="str">
        <f>(B182)</f>
        <v>Cabernet Sauvignon</v>
      </c>
      <c r="Q182" s="98">
        <f>AVERAGE(C182:C185)</f>
        <v>-15.168138888888892</v>
      </c>
      <c r="R182" s="98">
        <f t="shared" ref="R182:AB182" si="430">AVERAGE(D182:D185)</f>
        <v>-19.390305555555553</v>
      </c>
      <c r="S182" s="98">
        <f t="shared" si="430"/>
        <v>-22.700138888888883</v>
      </c>
      <c r="T182" s="98">
        <f t="shared" si="430"/>
        <v>-23.785694444444442</v>
      </c>
      <c r="U182" s="98">
        <f t="shared" si="430"/>
        <v>-24.457708333333333</v>
      </c>
      <c r="V182" s="98">
        <f t="shared" si="430"/>
        <v>-24.544861111111107</v>
      </c>
      <c r="W182" s="98">
        <f t="shared" si="430"/>
        <v>-22.771972222222225</v>
      </c>
      <c r="X182" s="98">
        <f t="shared" si="430"/>
        <v>-23.382055555555564</v>
      </c>
      <c r="Y182" s="98">
        <f t="shared" si="430"/>
        <v>-21.953402777777772</v>
      </c>
      <c r="Z182" s="98">
        <f t="shared" si="430"/>
        <v>-19.991527777777776</v>
      </c>
      <c r="AA182" s="98">
        <f t="shared" si="430"/>
        <v>-16.435444444444439</v>
      </c>
      <c r="AB182" s="98">
        <f t="shared" si="430"/>
        <v>-13.075125</v>
      </c>
    </row>
    <row r="183" spans="1:28" x14ac:dyDescent="0.25">
      <c r="A183" s="480" t="s">
        <v>11</v>
      </c>
      <c r="B183" s="46" t="s">
        <v>20</v>
      </c>
      <c r="C183" s="72">
        <v>-15.248333333333335</v>
      </c>
      <c r="D183" s="136">
        <v>-19.905000000000001</v>
      </c>
      <c r="E183" s="137">
        <v>-22.8261111111111</v>
      </c>
      <c r="F183" s="138">
        <v>-24.316666666666666</v>
      </c>
      <c r="G183" s="136">
        <v>-23.707222222222224</v>
      </c>
      <c r="H183" s="142">
        <v>-25.179999999999996</v>
      </c>
      <c r="I183" s="136">
        <v>-22.768333333333334</v>
      </c>
      <c r="J183" s="151">
        <v>-23.201000000000004</v>
      </c>
      <c r="K183" s="142">
        <v>-22.132333333333335</v>
      </c>
      <c r="L183" s="142">
        <v>-20.289722222222235</v>
      </c>
      <c r="M183" s="152">
        <v>-16.328111111111099</v>
      </c>
      <c r="N183" s="137">
        <v>-13.584722222222233</v>
      </c>
      <c r="Q183"/>
      <c r="R183"/>
      <c r="S183"/>
      <c r="T183"/>
      <c r="U183"/>
      <c r="V183"/>
      <c r="W183"/>
      <c r="X183"/>
      <c r="Y183"/>
      <c r="Z183"/>
      <c r="AA183"/>
      <c r="AB183"/>
    </row>
    <row r="184" spans="1:28" x14ac:dyDescent="0.25">
      <c r="A184" s="480" t="s">
        <v>27</v>
      </c>
      <c r="B184" s="49" t="s">
        <v>20</v>
      </c>
      <c r="C184" s="74">
        <v>-17.428055555555563</v>
      </c>
      <c r="D184" s="136">
        <v>-20.651666666666667</v>
      </c>
      <c r="E184" s="148">
        <v>-22.566666666666666</v>
      </c>
      <c r="F184" s="149">
        <v>-23.886666666666667</v>
      </c>
      <c r="G184" s="150">
        <v>-24.47666666666667</v>
      </c>
      <c r="H184" s="147">
        <v>-24.155000000000001</v>
      </c>
      <c r="I184" s="150">
        <v>-22.548333333333336</v>
      </c>
      <c r="J184" s="151">
        <v>-23.74666666666667</v>
      </c>
      <c r="K184" s="149">
        <v>-21.913222222222231</v>
      </c>
      <c r="L184" s="147">
        <v>-20.52</v>
      </c>
      <c r="M184" s="152">
        <v>-17.167999999999996</v>
      </c>
      <c r="N184" s="137">
        <v>-13.593333333333334</v>
      </c>
      <c r="Q184"/>
      <c r="R184"/>
      <c r="S184"/>
      <c r="T184"/>
      <c r="U184"/>
      <c r="V184"/>
      <c r="W184"/>
      <c r="X184"/>
      <c r="Y184"/>
      <c r="Z184"/>
      <c r="AA184"/>
      <c r="AB184"/>
    </row>
    <row r="185" spans="1:28" x14ac:dyDescent="0.25">
      <c r="A185" s="480" t="s">
        <v>27</v>
      </c>
      <c r="B185" s="49" t="s">
        <v>20</v>
      </c>
      <c r="C185" s="74">
        <v>-15.116666666666667</v>
      </c>
      <c r="D185" s="136">
        <v>-18.435666666666648</v>
      </c>
      <c r="E185" s="148">
        <v>-22.706666666666667</v>
      </c>
      <c r="F185" s="149">
        <v>-23.727444444444433</v>
      </c>
      <c r="G185" s="150">
        <v>-25.063888888888886</v>
      </c>
      <c r="H185" s="147">
        <v>-24.711111111111098</v>
      </c>
      <c r="I185" s="150">
        <v>-22.527222222222235</v>
      </c>
      <c r="J185" s="151">
        <v>-23.353333333333335</v>
      </c>
      <c r="K185" s="149">
        <v>-21.808888888888863</v>
      </c>
      <c r="L185" s="147">
        <v>-20.541944444444436</v>
      </c>
      <c r="M185" s="152">
        <v>-17.358333333333334</v>
      </c>
      <c r="N185" s="137">
        <v>-13.804</v>
      </c>
      <c r="Q185"/>
      <c r="R185"/>
      <c r="S185"/>
      <c r="T185"/>
      <c r="U185"/>
      <c r="V185"/>
      <c r="W185"/>
      <c r="X185"/>
      <c r="Y185"/>
      <c r="Z185"/>
      <c r="AA185"/>
      <c r="AB185"/>
    </row>
    <row r="186" spans="1:28" x14ac:dyDescent="0.25">
      <c r="A186" s="480" t="s">
        <v>10</v>
      </c>
      <c r="B186" s="55" t="s">
        <v>1</v>
      </c>
      <c r="C186" s="72">
        <v>-16.710555555555569</v>
      </c>
      <c r="D186" s="136">
        <v>-21.625</v>
      </c>
      <c r="E186" s="137">
        <v>-23.271333333333335</v>
      </c>
      <c r="F186" s="138">
        <v>-23.358333333333334</v>
      </c>
      <c r="G186" s="136"/>
      <c r="H186" s="142">
        <v>-26.093333333333334</v>
      </c>
      <c r="I186" s="136"/>
      <c r="J186" s="151">
        <v>-24.545000000000002</v>
      </c>
      <c r="K186" s="142">
        <v>-22.801333333333332</v>
      </c>
      <c r="L186" s="142">
        <v>-19.757166666666667</v>
      </c>
      <c r="M186" s="152">
        <v>-14.331333333333333</v>
      </c>
      <c r="N186" s="137"/>
      <c r="P186" t="str">
        <f>(B186)</f>
        <v>Chardonnay</v>
      </c>
      <c r="Q186" s="98">
        <f>AVERAGE(C186:C190)</f>
        <v>-17.25415555555556</v>
      </c>
      <c r="R186" s="98">
        <f t="shared" ref="R186:AB186" si="431">AVERAGE(D186:D190)</f>
        <v>-20.983666666666668</v>
      </c>
      <c r="S186" s="98">
        <f t="shared" si="431"/>
        <v>-23.488000000000003</v>
      </c>
      <c r="T186" s="98">
        <f t="shared" si="431"/>
        <v>-24.422888888888885</v>
      </c>
      <c r="U186" s="98">
        <f t="shared" si="431"/>
        <v>-24.693666666666662</v>
      </c>
      <c r="V186" s="98">
        <f t="shared" si="431"/>
        <v>-26.049244444444447</v>
      </c>
      <c r="W186" s="98">
        <f t="shared" si="431"/>
        <v>-23.580666666666662</v>
      </c>
      <c r="X186" s="98">
        <f t="shared" si="431"/>
        <v>-24.077566666666669</v>
      </c>
      <c r="Y186" s="98">
        <f t="shared" si="431"/>
        <v>-22.866244444444444</v>
      </c>
      <c r="Z186" s="98">
        <f t="shared" si="431"/>
        <v>-20.5044</v>
      </c>
      <c r="AA186" s="98">
        <f t="shared" si="431"/>
        <v>-15.332311111111114</v>
      </c>
      <c r="AB186" s="98">
        <f t="shared" si="431"/>
        <v>-13.659259259259253</v>
      </c>
    </row>
    <row r="187" spans="1:28" x14ac:dyDescent="0.25">
      <c r="A187" s="480" t="s">
        <v>11</v>
      </c>
      <c r="B187" s="55" t="s">
        <v>1</v>
      </c>
      <c r="C187" s="72">
        <v>-17.413555555555565</v>
      </c>
      <c r="D187" s="136">
        <v>-21.793499999999998</v>
      </c>
      <c r="E187" s="137">
        <v>-23.263333333333332</v>
      </c>
      <c r="F187" s="138">
        <v>-25.759999999999998</v>
      </c>
      <c r="G187" s="136"/>
      <c r="H187" s="142">
        <v>-26.813333333333333</v>
      </c>
      <c r="I187" s="136"/>
      <c r="J187" s="151">
        <v>-25.0761111111111</v>
      </c>
      <c r="K187" s="142">
        <v>-23.871555555555563</v>
      </c>
      <c r="L187" s="142">
        <v>-20.867000000000001</v>
      </c>
      <c r="M187" s="152">
        <v>-16.046666666666667</v>
      </c>
      <c r="N187" s="137"/>
      <c r="Q187"/>
      <c r="R187"/>
      <c r="S187"/>
      <c r="T187"/>
      <c r="U187"/>
      <c r="V187"/>
      <c r="W187"/>
      <c r="X187"/>
      <c r="Y187"/>
      <c r="Z187"/>
      <c r="AA187"/>
      <c r="AB187"/>
    </row>
    <row r="188" spans="1:28" x14ac:dyDescent="0.25">
      <c r="A188" s="480" t="s">
        <v>28</v>
      </c>
      <c r="B188" s="46" t="s">
        <v>1</v>
      </c>
      <c r="C188" s="72">
        <v>-16.115833333333331</v>
      </c>
      <c r="D188" s="136">
        <v>-19.499666666666666</v>
      </c>
      <c r="E188" s="137">
        <v>-23.708666666666669</v>
      </c>
      <c r="F188" s="138">
        <v>-24.5625</v>
      </c>
      <c r="G188" s="136">
        <v>-24.239499999999996</v>
      </c>
      <c r="H188" s="142">
        <v>-25.549555555555571</v>
      </c>
      <c r="I188" s="136">
        <v>-23.834999999999997</v>
      </c>
      <c r="J188" s="145">
        <v>-23.170222222222232</v>
      </c>
      <c r="K188" s="142">
        <v>-22.173666666666666</v>
      </c>
      <c r="L188" s="142">
        <v>-20.447499999999998</v>
      </c>
      <c r="M188" s="146">
        <v>-15.559555555555567</v>
      </c>
      <c r="N188" s="147">
        <v>-13.584666666666665</v>
      </c>
      <c r="Q188"/>
      <c r="R188"/>
      <c r="S188"/>
      <c r="T188"/>
      <c r="U188"/>
      <c r="V188"/>
      <c r="W188"/>
      <c r="X188"/>
      <c r="Y188"/>
      <c r="Z188"/>
      <c r="AA188"/>
      <c r="AB188"/>
    </row>
    <row r="189" spans="1:28" x14ac:dyDescent="0.25">
      <c r="A189" s="480" t="s">
        <v>15</v>
      </c>
      <c r="B189" s="49" t="s">
        <v>1</v>
      </c>
      <c r="C189" s="74">
        <v>-17.2195</v>
      </c>
      <c r="D189" s="136">
        <v>-20.382666666666665</v>
      </c>
      <c r="E189" s="148">
        <v>-23.084666666666667</v>
      </c>
      <c r="F189" s="149">
        <v>-23.746666666666648</v>
      </c>
      <c r="G189" s="150">
        <v>-24.858333333333334</v>
      </c>
      <c r="H189" s="147">
        <v>-25.953333333333333</v>
      </c>
      <c r="I189" s="150">
        <v>-23.426666666666666</v>
      </c>
      <c r="J189" s="145">
        <v>-23.073611111111102</v>
      </c>
      <c r="K189" s="149">
        <v>-22.688666666666666</v>
      </c>
      <c r="L189" s="147">
        <v>-20.396666666666665</v>
      </c>
      <c r="M189" s="146">
        <v>-14.840000000000002</v>
      </c>
      <c r="N189" s="147">
        <v>-13.713111111111099</v>
      </c>
      <c r="Q189"/>
      <c r="R189"/>
      <c r="S189"/>
      <c r="T189"/>
      <c r="U189"/>
      <c r="V189"/>
      <c r="W189"/>
      <c r="X189"/>
      <c r="Y189"/>
      <c r="Z189"/>
      <c r="AA189"/>
      <c r="AB189"/>
    </row>
    <row r="190" spans="1:28" x14ac:dyDescent="0.25">
      <c r="A190" s="480" t="s">
        <v>26</v>
      </c>
      <c r="B190" s="49" t="s">
        <v>1</v>
      </c>
      <c r="C190" s="74">
        <v>-18.811333333333334</v>
      </c>
      <c r="D190" s="136">
        <v>-21.617500000000003</v>
      </c>
      <c r="E190" s="148">
        <v>-24.112000000000005</v>
      </c>
      <c r="F190" s="149">
        <v>-24.686944444444435</v>
      </c>
      <c r="G190" s="150">
        <v>-24.983166666666666</v>
      </c>
      <c r="H190" s="147">
        <v>-25.83666666666667</v>
      </c>
      <c r="I190" s="150">
        <v>-23.480333333333334</v>
      </c>
      <c r="J190" s="145">
        <v>-24.5228888888889</v>
      </c>
      <c r="K190" s="149">
        <v>-22.796000000000003</v>
      </c>
      <c r="L190" s="147">
        <v>-21.053666666666668</v>
      </c>
      <c r="M190" s="146">
        <v>-15.884</v>
      </c>
      <c r="N190" s="147">
        <v>-13.68</v>
      </c>
      <c r="Q190"/>
      <c r="R190"/>
      <c r="S190"/>
      <c r="T190"/>
      <c r="U190"/>
      <c r="V190"/>
      <c r="W190"/>
      <c r="X190"/>
      <c r="Y190"/>
      <c r="Z190"/>
      <c r="AA190"/>
      <c r="AB190"/>
    </row>
    <row r="191" spans="1:28" x14ac:dyDescent="0.25">
      <c r="A191" s="480" t="s">
        <v>12</v>
      </c>
      <c r="B191" s="46" t="s">
        <v>8</v>
      </c>
      <c r="C191" s="72">
        <v>-15.3</v>
      </c>
      <c r="D191" s="136">
        <v>-17.97</v>
      </c>
      <c r="E191" s="137">
        <v>-21.408333333333331</v>
      </c>
      <c r="F191" s="138">
        <v>-22.55</v>
      </c>
      <c r="G191" s="136">
        <v>-22.828333333333333</v>
      </c>
      <c r="H191" s="142">
        <v>-23.237500000000001</v>
      </c>
      <c r="I191" s="136">
        <v>-21.537222222222237</v>
      </c>
      <c r="J191" s="145">
        <v>-21.766249999999999</v>
      </c>
      <c r="K191" s="142">
        <v>-21.363611111111101</v>
      </c>
      <c r="L191" s="142">
        <v>-18.047611111111099</v>
      </c>
      <c r="M191" s="146">
        <v>-16.244666666666667</v>
      </c>
      <c r="N191" s="147">
        <v>-12.996666666666668</v>
      </c>
      <c r="P191" t="str">
        <f>(B191)</f>
        <v>Gewurztraminer</v>
      </c>
      <c r="Q191" s="98">
        <f>AVERAGE(C191:C193)</f>
        <v>-16.030555555555555</v>
      </c>
      <c r="R191" s="98">
        <f t="shared" ref="R191:AB191" si="432">AVERAGE(D191:D193)</f>
        <v>-20.002944444444449</v>
      </c>
      <c r="S191" s="98">
        <f t="shared" si="432"/>
        <v>-22.919111111111111</v>
      </c>
      <c r="T191" s="98">
        <f t="shared" si="432"/>
        <v>-23.126944444444444</v>
      </c>
      <c r="U191" s="98">
        <f t="shared" si="432"/>
        <v>-23.872870370370368</v>
      </c>
      <c r="V191" s="98">
        <f t="shared" si="432"/>
        <v>-24.263055555555553</v>
      </c>
      <c r="W191" s="98">
        <f t="shared" si="432"/>
        <v>-22.161796296296302</v>
      </c>
      <c r="X191" s="98">
        <f t="shared" si="432"/>
        <v>-21.657194444444446</v>
      </c>
      <c r="Y191" s="98">
        <f t="shared" si="432"/>
        <v>-21.123814814814811</v>
      </c>
      <c r="Z191" s="98">
        <f t="shared" si="432"/>
        <v>-19.046351851851846</v>
      </c>
      <c r="AA191" s="98">
        <f t="shared" si="432"/>
        <v>-16.219481481481481</v>
      </c>
      <c r="AB191" s="98">
        <f t="shared" si="432"/>
        <v>-13.771111111111113</v>
      </c>
    </row>
    <row r="192" spans="1:28" x14ac:dyDescent="0.25">
      <c r="A192" s="480" t="s">
        <v>14</v>
      </c>
      <c r="B192" s="49" t="s">
        <v>8</v>
      </c>
      <c r="C192" s="74">
        <v>-15.152166666666666</v>
      </c>
      <c r="D192" s="136">
        <v>-21.071666666666669</v>
      </c>
      <c r="E192" s="148">
        <v>-23.975111111111101</v>
      </c>
      <c r="F192" s="149">
        <v>-24.407499999999999</v>
      </c>
      <c r="G192" s="150">
        <v>-24.44027777777778</v>
      </c>
      <c r="H192" s="147">
        <v>-24.771666666666665</v>
      </c>
      <c r="I192" s="150">
        <v>-22.620833333333334</v>
      </c>
      <c r="J192" s="151">
        <v>-21.590000000000003</v>
      </c>
      <c r="K192" s="149">
        <v>-20.827999999999999</v>
      </c>
      <c r="L192" s="147">
        <v>-18.645111111111103</v>
      </c>
      <c r="M192" s="152">
        <v>-15.798666666666668</v>
      </c>
      <c r="N192" s="137">
        <v>-13.988833333333332</v>
      </c>
      <c r="Q192"/>
      <c r="R192"/>
      <c r="S192"/>
      <c r="T192"/>
      <c r="U192"/>
      <c r="V192"/>
      <c r="W192"/>
      <c r="X192"/>
      <c r="Y192"/>
      <c r="Z192"/>
      <c r="AA192"/>
      <c r="AB192"/>
    </row>
    <row r="193" spans="1:28" x14ac:dyDescent="0.25">
      <c r="A193" s="480" t="s">
        <v>26</v>
      </c>
      <c r="B193" s="49" t="s">
        <v>8</v>
      </c>
      <c r="C193" s="74">
        <v>-17.639500000000002</v>
      </c>
      <c r="D193" s="136">
        <v>-20.967166666666667</v>
      </c>
      <c r="E193" s="148">
        <v>-23.373888888888899</v>
      </c>
      <c r="F193" s="149">
        <v>-22.423333333333332</v>
      </c>
      <c r="G193" s="150">
        <v>-24.349999999999998</v>
      </c>
      <c r="H193" s="147">
        <v>-24.78</v>
      </c>
      <c r="I193" s="150">
        <v>-22.327333333333332</v>
      </c>
      <c r="J193" s="145">
        <v>-21.615333333333336</v>
      </c>
      <c r="K193" s="149">
        <v>-21.179833333333335</v>
      </c>
      <c r="L193" s="147">
        <v>-20.446333333333335</v>
      </c>
      <c r="M193" s="146">
        <v>-16.615111111111101</v>
      </c>
      <c r="N193" s="153">
        <v>-14.327833333333336</v>
      </c>
      <c r="Q193"/>
      <c r="R193"/>
      <c r="S193"/>
      <c r="T193"/>
      <c r="U193"/>
      <c r="V193"/>
      <c r="W193"/>
      <c r="X193"/>
      <c r="Y193"/>
      <c r="Z193"/>
      <c r="AA193"/>
      <c r="AB193"/>
    </row>
    <row r="194" spans="1:28" x14ac:dyDescent="0.25">
      <c r="A194" s="481" t="s">
        <v>29</v>
      </c>
      <c r="B194" s="46" t="s">
        <v>7</v>
      </c>
      <c r="C194" s="72">
        <v>-12.8225</v>
      </c>
      <c r="D194" s="136">
        <v>-18.321333333333335</v>
      </c>
      <c r="E194" s="137">
        <v>-20.692499999999999</v>
      </c>
      <c r="F194" s="138">
        <v>-23.685833333333349</v>
      </c>
      <c r="G194" s="136"/>
      <c r="H194" s="142">
        <v>-26.182499999999997</v>
      </c>
      <c r="I194" s="136"/>
      <c r="J194" s="145">
        <v>-22.613333333333333</v>
      </c>
      <c r="K194" s="142">
        <v>-21.832666666666668</v>
      </c>
      <c r="L194" s="142">
        <v>-19.739000000000001</v>
      </c>
      <c r="M194" s="146">
        <v>-15.430666666666667</v>
      </c>
      <c r="N194" s="153"/>
      <c r="P194" t="str">
        <f>(B194)</f>
        <v>Merlot</v>
      </c>
      <c r="Q194" s="98">
        <f>AVERAGE(C194:C197)</f>
        <v>-14.711500000000001</v>
      </c>
      <c r="R194" s="98">
        <f t="shared" ref="R194:AB194" si="433">AVERAGE(D194:D197)</f>
        <v>-19.294611111111109</v>
      </c>
      <c r="S194" s="98">
        <f t="shared" si="433"/>
        <v>-21.810555555555556</v>
      </c>
      <c r="T194" s="98">
        <f t="shared" si="433"/>
        <v>-22.987402777777778</v>
      </c>
      <c r="U194" s="98">
        <f t="shared" si="433"/>
        <v>-24.510592592592591</v>
      </c>
      <c r="V194" s="98">
        <f t="shared" si="433"/>
        <v>-25.126458333333332</v>
      </c>
      <c r="W194" s="98">
        <f t="shared" si="433"/>
        <v>-22.305499999999999</v>
      </c>
      <c r="X194" s="98">
        <f t="shared" si="433"/>
        <v>-23.195111111111117</v>
      </c>
      <c r="Y194" s="98">
        <f t="shared" si="433"/>
        <v>-21.818458333333332</v>
      </c>
      <c r="Z194" s="98">
        <f t="shared" si="433"/>
        <v>-19.644500000000001</v>
      </c>
      <c r="AA194" s="98">
        <f t="shared" si="433"/>
        <v>-15.595277777777779</v>
      </c>
      <c r="AB194" s="98">
        <f t="shared" si="433"/>
        <v>-12.956</v>
      </c>
    </row>
    <row r="195" spans="1:28" x14ac:dyDescent="0.25">
      <c r="A195" s="480" t="s">
        <v>17</v>
      </c>
      <c r="B195" s="46" t="s">
        <v>7</v>
      </c>
      <c r="C195" s="72">
        <v>-14.013833333333332</v>
      </c>
      <c r="D195" s="136">
        <v>-19.188666666666666</v>
      </c>
      <c r="E195" s="137">
        <v>-22.342222222222233</v>
      </c>
      <c r="F195" s="138">
        <v>-21.123611111111099</v>
      </c>
      <c r="G195" s="136">
        <v>-23.809555555555558</v>
      </c>
      <c r="H195" s="142">
        <v>-22.558333333333337</v>
      </c>
      <c r="I195" s="136">
        <v>-21.057666666666666</v>
      </c>
      <c r="J195" s="151">
        <v>-23.007222222222236</v>
      </c>
      <c r="K195" s="142">
        <v>-21.1461111111111</v>
      </c>
      <c r="L195" s="142">
        <v>-18.158333333333331</v>
      </c>
      <c r="M195" s="152">
        <v>-15.701833333333333</v>
      </c>
      <c r="N195" s="137">
        <v>-12.770444444444431</v>
      </c>
      <c r="Q195"/>
      <c r="R195"/>
      <c r="S195"/>
      <c r="T195"/>
      <c r="U195"/>
      <c r="V195"/>
      <c r="W195"/>
      <c r="X195"/>
      <c r="Y195"/>
      <c r="Z195"/>
      <c r="AA195"/>
      <c r="AB195"/>
    </row>
    <row r="196" spans="1:28" x14ac:dyDescent="0.25">
      <c r="A196" s="480" t="s">
        <v>27</v>
      </c>
      <c r="B196" s="49" t="s">
        <v>7</v>
      </c>
      <c r="C196" s="74">
        <v>-14.362666666666668</v>
      </c>
      <c r="D196" s="136">
        <v>-19.547333333333331</v>
      </c>
      <c r="E196" s="148">
        <v>-21.901166666666668</v>
      </c>
      <c r="F196" s="149">
        <v>-23.555722222222233</v>
      </c>
      <c r="G196" s="150">
        <v>-24.705555555555552</v>
      </c>
      <c r="H196" s="147">
        <v>-25.295000000000002</v>
      </c>
      <c r="I196" s="150">
        <v>-22.602999999999998</v>
      </c>
      <c r="J196" s="145">
        <v>-23.639333333333337</v>
      </c>
      <c r="K196" s="149">
        <v>-22.297000000000001</v>
      </c>
      <c r="L196" s="147">
        <v>-20.940444444444434</v>
      </c>
      <c r="M196" s="146">
        <v>-15.653333333333334</v>
      </c>
      <c r="N196" s="147">
        <v>-13.141555555555568</v>
      </c>
      <c r="Q196"/>
      <c r="R196"/>
      <c r="S196"/>
      <c r="T196"/>
      <c r="U196"/>
      <c r="V196"/>
      <c r="W196"/>
      <c r="X196"/>
      <c r="Y196"/>
      <c r="Z196"/>
      <c r="AA196"/>
      <c r="AB196"/>
    </row>
    <row r="197" spans="1:28" x14ac:dyDescent="0.25">
      <c r="A197" s="480" t="s">
        <v>11</v>
      </c>
      <c r="B197" s="49" t="s">
        <v>7</v>
      </c>
      <c r="C197" s="74">
        <v>-17.647000000000002</v>
      </c>
      <c r="D197" s="136">
        <v>-20.121111111111102</v>
      </c>
      <c r="E197" s="148">
        <v>-22.306333333333331</v>
      </c>
      <c r="F197" s="149">
        <v>-23.584444444444433</v>
      </c>
      <c r="G197" s="150">
        <v>-25.016666666666666</v>
      </c>
      <c r="H197" s="147">
        <v>-26.47</v>
      </c>
      <c r="I197" s="150">
        <v>-23.255833333333332</v>
      </c>
      <c r="J197" s="151">
        <v>-23.520555555555564</v>
      </c>
      <c r="K197" s="149">
        <v>-21.998055555555567</v>
      </c>
      <c r="L197" s="147">
        <v>-19.740222222222233</v>
      </c>
      <c r="M197" s="152"/>
      <c r="N197" s="137"/>
      <c r="Q197"/>
      <c r="R197"/>
      <c r="S197"/>
      <c r="T197"/>
      <c r="U197"/>
      <c r="V197"/>
      <c r="W197"/>
      <c r="X197"/>
      <c r="Y197"/>
      <c r="Z197"/>
      <c r="AA197"/>
      <c r="AB197"/>
    </row>
    <row r="198" spans="1:28" x14ac:dyDescent="0.25">
      <c r="A198" s="480" t="s">
        <v>11</v>
      </c>
      <c r="B198" s="46" t="s">
        <v>4</v>
      </c>
      <c r="C198" s="72">
        <v>-17.514500000000002</v>
      </c>
      <c r="D198" s="136">
        <v>-20.849444444444433</v>
      </c>
      <c r="E198" s="137">
        <v>-23.915666666666663</v>
      </c>
      <c r="F198" s="138">
        <v>-23.623611111111099</v>
      </c>
      <c r="G198" s="136">
        <v>-24.932833333333335</v>
      </c>
      <c r="H198" s="142">
        <v>-23.518333333333334</v>
      </c>
      <c r="I198" s="136">
        <v>-24.633333333333329</v>
      </c>
      <c r="J198" s="151">
        <v>-25.351944444444438</v>
      </c>
      <c r="K198" s="142">
        <v>-23.830000000000002</v>
      </c>
      <c r="L198" s="142">
        <v>-21.271333333333335</v>
      </c>
      <c r="M198" s="152">
        <v>-18.164666666666665</v>
      </c>
      <c r="N198" s="137">
        <v>-14.185333333333332</v>
      </c>
      <c r="P198" t="str">
        <f>(B198)</f>
        <v>Pinot blanc</v>
      </c>
      <c r="Q198" s="98">
        <f>AVERAGE(C198:C199)</f>
        <v>-18.068249999999999</v>
      </c>
      <c r="R198" s="98">
        <f t="shared" ref="R198:AB198" si="434">AVERAGE(D198:D199)</f>
        <v>-21.1205</v>
      </c>
      <c r="S198" s="98">
        <f t="shared" si="434"/>
        <v>-23.861166666666666</v>
      </c>
      <c r="T198" s="98">
        <f t="shared" si="434"/>
        <v>-24.023055555555551</v>
      </c>
      <c r="U198" s="98">
        <f t="shared" si="434"/>
        <v>-24.843777777777781</v>
      </c>
      <c r="V198" s="98">
        <f t="shared" si="434"/>
        <v>-24.692499999999999</v>
      </c>
      <c r="W198" s="98">
        <f t="shared" si="434"/>
        <v>-24.434166666666663</v>
      </c>
      <c r="X198" s="98">
        <f t="shared" si="434"/>
        <v>-24.940694444444436</v>
      </c>
      <c r="Y198" s="98">
        <f t="shared" si="434"/>
        <v>-23.806666666666668</v>
      </c>
      <c r="Z198" s="98">
        <f t="shared" si="434"/>
        <v>-20.46369444444445</v>
      </c>
      <c r="AA198" s="98">
        <f t="shared" si="434"/>
        <v>-17.959416666666666</v>
      </c>
      <c r="AB198" s="98">
        <f t="shared" si="434"/>
        <v>-14.892666666666667</v>
      </c>
    </row>
    <row r="199" spans="1:28" x14ac:dyDescent="0.25">
      <c r="A199" s="480" t="s">
        <v>26</v>
      </c>
      <c r="B199" s="49" t="s">
        <v>4</v>
      </c>
      <c r="C199" s="74">
        <v>-18.622</v>
      </c>
      <c r="D199" s="136">
        <v>-21.391555555555566</v>
      </c>
      <c r="E199" s="148">
        <v>-23.806666666666668</v>
      </c>
      <c r="F199" s="149">
        <v>-24.422499999999999</v>
      </c>
      <c r="G199" s="150">
        <v>-24.754722222222224</v>
      </c>
      <c r="H199" s="147">
        <v>-25.866666666666664</v>
      </c>
      <c r="I199" s="150">
        <v>-24.234999999999999</v>
      </c>
      <c r="J199" s="151">
        <v>-24.529444444444433</v>
      </c>
      <c r="K199" s="149">
        <v>-23.783333333333335</v>
      </c>
      <c r="L199" s="147">
        <v>-19.656055555555564</v>
      </c>
      <c r="M199" s="152">
        <v>-17.754166666666666</v>
      </c>
      <c r="N199" s="137">
        <v>-15.6</v>
      </c>
      <c r="Q199"/>
      <c r="R199"/>
      <c r="S199"/>
      <c r="T199"/>
      <c r="U199"/>
      <c r="V199"/>
      <c r="W199"/>
      <c r="X199"/>
      <c r="Y199"/>
      <c r="Z199"/>
      <c r="AA199"/>
      <c r="AB199"/>
    </row>
    <row r="200" spans="1:28" x14ac:dyDescent="0.25">
      <c r="A200" s="480" t="s">
        <v>26</v>
      </c>
      <c r="B200" s="46" t="s">
        <v>5</v>
      </c>
      <c r="C200" s="72">
        <v>-18.082444444444434</v>
      </c>
      <c r="D200" s="136">
        <v>-21.785944444444436</v>
      </c>
      <c r="E200" s="137">
        <v>-23.178666666666668</v>
      </c>
      <c r="F200" s="138">
        <v>-27.27</v>
      </c>
      <c r="G200" s="136"/>
      <c r="H200" s="142">
        <v>-25.592500000000001</v>
      </c>
      <c r="I200" s="136"/>
      <c r="J200" s="145">
        <v>-25.13</v>
      </c>
      <c r="K200" s="142">
        <v>-24.699388888888901</v>
      </c>
      <c r="L200" s="142">
        <v>-21.396888888888899</v>
      </c>
      <c r="M200" s="146">
        <v>-17.507333333333332</v>
      </c>
      <c r="N200" s="147"/>
      <c r="P200" t="str">
        <f>(B200)</f>
        <v>Pinot gris</v>
      </c>
      <c r="Q200" s="98">
        <f>AVERAGE(C200:C204)</f>
        <v>-17.785666666666664</v>
      </c>
      <c r="R200" s="98">
        <f t="shared" ref="R200:AB200" si="435">AVERAGE(D200:D204)</f>
        <v>-20.302722222222222</v>
      </c>
      <c r="S200" s="98">
        <f t="shared" si="435"/>
        <v>-23.528788888888887</v>
      </c>
      <c r="T200" s="98">
        <f t="shared" si="435"/>
        <v>-24.924166666666657</v>
      </c>
      <c r="U200" s="98">
        <f t="shared" si="435"/>
        <v>-26.102777777777781</v>
      </c>
      <c r="V200" s="98">
        <f t="shared" si="435"/>
        <v>-24.740333333333332</v>
      </c>
      <c r="W200" s="98">
        <f t="shared" si="435"/>
        <v>-24.711819444444441</v>
      </c>
      <c r="X200" s="98">
        <f t="shared" si="435"/>
        <v>-25.147833333333331</v>
      </c>
      <c r="Y200" s="98">
        <f t="shared" si="435"/>
        <v>-24.058377777777782</v>
      </c>
      <c r="Z200" s="98">
        <f t="shared" si="435"/>
        <v>-21.139499999999998</v>
      </c>
      <c r="AA200" s="98">
        <f t="shared" si="435"/>
        <v>-16.834800000000001</v>
      </c>
      <c r="AB200" s="98">
        <f t="shared" si="435"/>
        <v>-13.983611111111108</v>
      </c>
    </row>
    <row r="201" spans="1:28" x14ac:dyDescent="0.25">
      <c r="A201" s="480" t="s">
        <v>11</v>
      </c>
      <c r="B201" s="46" t="s">
        <v>5</v>
      </c>
      <c r="C201" s="72">
        <v>-17.863499999999998</v>
      </c>
      <c r="D201" s="136">
        <v>-21.21166666666667</v>
      </c>
      <c r="E201" s="137">
        <v>-24.569444444444432</v>
      </c>
      <c r="F201" s="138"/>
      <c r="G201" s="136">
        <v>-26.613888888888891</v>
      </c>
      <c r="H201" s="142">
        <v>-24.9725</v>
      </c>
      <c r="I201" s="136">
        <v>-25.737777777777765</v>
      </c>
      <c r="J201" s="145">
        <v>-25.820055555555566</v>
      </c>
      <c r="K201" s="142">
        <v>-24.297499999999999</v>
      </c>
      <c r="L201" s="142">
        <v>-21.938166666666664</v>
      </c>
      <c r="M201" s="146">
        <v>-17.541666666666668</v>
      </c>
      <c r="N201" s="147">
        <v>-14.693111111111099</v>
      </c>
      <c r="Q201"/>
      <c r="R201"/>
      <c r="S201"/>
      <c r="T201"/>
      <c r="U201"/>
      <c r="V201"/>
      <c r="W201"/>
      <c r="X201"/>
      <c r="Y201"/>
      <c r="Z201"/>
      <c r="AA201"/>
      <c r="AB201"/>
    </row>
    <row r="202" spans="1:28" x14ac:dyDescent="0.25">
      <c r="A202" s="480" t="s">
        <v>28</v>
      </c>
      <c r="B202" s="46" t="s">
        <v>5</v>
      </c>
      <c r="C202" s="72">
        <v>-15.961666666666666</v>
      </c>
      <c r="D202" s="136">
        <v>-15.693333333333333</v>
      </c>
      <c r="E202" s="137">
        <v>-21.938055555555565</v>
      </c>
      <c r="F202" s="138">
        <v>-23.86</v>
      </c>
      <c r="G202" s="136">
        <v>-25.317500000000006</v>
      </c>
      <c r="H202" s="142">
        <v>-23.849999999999998</v>
      </c>
      <c r="I202" s="136">
        <v>-23.670999999999996</v>
      </c>
      <c r="J202" s="151">
        <v>-23.848611111111101</v>
      </c>
      <c r="K202" s="142">
        <v>-22.99</v>
      </c>
      <c r="L202" s="142">
        <v>-17.763111111111101</v>
      </c>
      <c r="M202" s="152">
        <v>-14.190666666666667</v>
      </c>
      <c r="N202" s="137">
        <v>-11.947333333333333</v>
      </c>
      <c r="Q202"/>
      <c r="R202"/>
      <c r="S202"/>
      <c r="T202"/>
      <c r="U202"/>
      <c r="V202"/>
      <c r="W202"/>
      <c r="X202"/>
      <c r="Y202"/>
      <c r="Z202"/>
      <c r="AA202"/>
      <c r="AB202"/>
    </row>
    <row r="203" spans="1:28" x14ac:dyDescent="0.25">
      <c r="A203" s="480" t="s">
        <v>15</v>
      </c>
      <c r="B203" s="49" t="s">
        <v>5</v>
      </c>
      <c r="C203" s="74">
        <v>-18.902222222222235</v>
      </c>
      <c r="D203" s="136">
        <v>-21.569555555555567</v>
      </c>
      <c r="E203" s="148">
        <v>-24.2161111111111</v>
      </c>
      <c r="F203" s="149">
        <v>-23.341666666666647</v>
      </c>
      <c r="G203" s="150">
        <v>-27.023333333333333</v>
      </c>
      <c r="H203" s="147">
        <v>-25.056666666666668</v>
      </c>
      <c r="I203" s="150">
        <v>-24.519166666666667</v>
      </c>
      <c r="J203" s="151">
        <v>-25.196666666666669</v>
      </c>
      <c r="K203" s="149">
        <v>-24.639666666666667</v>
      </c>
      <c r="L203" s="147">
        <v>-22.690999999999999</v>
      </c>
      <c r="M203" s="152">
        <v>-17.891333333333332</v>
      </c>
      <c r="N203" s="137">
        <v>-15.167333333333332</v>
      </c>
      <c r="Q203"/>
      <c r="R203"/>
      <c r="S203"/>
      <c r="T203"/>
      <c r="U203"/>
      <c r="V203"/>
      <c r="W203"/>
      <c r="X203"/>
      <c r="Y203"/>
      <c r="Z203"/>
      <c r="AA203"/>
      <c r="AB203"/>
    </row>
    <row r="204" spans="1:28" x14ac:dyDescent="0.25">
      <c r="A204" s="480" t="s">
        <v>26</v>
      </c>
      <c r="B204" s="49" t="s">
        <v>5</v>
      </c>
      <c r="C204" s="74">
        <v>-18.118500000000001</v>
      </c>
      <c r="D204" s="154">
        <v>-21.2531111111111</v>
      </c>
      <c r="E204" s="155">
        <v>-23.741666666666664</v>
      </c>
      <c r="F204" s="149">
        <v>-25.225000000000001</v>
      </c>
      <c r="G204" s="156">
        <v>-25.456388888888892</v>
      </c>
      <c r="H204" s="147">
        <v>-24.229999999999997</v>
      </c>
      <c r="I204" s="150">
        <v>-24.919333333333338</v>
      </c>
      <c r="J204" s="145">
        <v>-25.743833333333331</v>
      </c>
      <c r="K204" s="149">
        <v>-23.665333333333336</v>
      </c>
      <c r="L204" s="147">
        <v>-21.908333333333331</v>
      </c>
      <c r="M204" s="146">
        <v>-17.042999999999999</v>
      </c>
      <c r="N204" s="153">
        <v>-14.126666666666665</v>
      </c>
      <c r="Q204"/>
      <c r="R204"/>
      <c r="S204"/>
      <c r="T204"/>
      <c r="U204"/>
      <c r="V204"/>
      <c r="W204"/>
      <c r="X204"/>
      <c r="Y204"/>
      <c r="Z204"/>
      <c r="AA204"/>
      <c r="AB204"/>
    </row>
    <row r="205" spans="1:28" x14ac:dyDescent="0.25">
      <c r="A205" s="480" t="s">
        <v>28</v>
      </c>
      <c r="B205" s="46" t="s">
        <v>3</v>
      </c>
      <c r="C205" s="72">
        <v>-15.506666666666666</v>
      </c>
      <c r="D205" s="136">
        <v>-16.622333333333334</v>
      </c>
      <c r="E205" s="157">
        <v>-22.525166666666664</v>
      </c>
      <c r="F205" s="152">
        <v>-24.060833333333335</v>
      </c>
      <c r="G205" s="136">
        <v>-25.529555555555557</v>
      </c>
      <c r="H205" s="142">
        <v>-25.746666666666666</v>
      </c>
      <c r="I205" s="136">
        <v>-23.927166666666665</v>
      </c>
      <c r="J205" s="151">
        <v>-24.38133333333333</v>
      </c>
      <c r="K205" s="158">
        <v>-23.720333333333333</v>
      </c>
      <c r="L205" s="158">
        <v>-17.5245</v>
      </c>
      <c r="M205" s="152">
        <v>-14.867333333333335</v>
      </c>
      <c r="N205" s="137">
        <v>-12.342666666666666</v>
      </c>
      <c r="P205" t="str">
        <f>(B205)</f>
        <v>Pinot noir</v>
      </c>
      <c r="Q205" s="98">
        <f>AVERAGE(C205:C208)</f>
        <v>-16.861805555555556</v>
      </c>
      <c r="R205" s="98">
        <f t="shared" ref="R205:AB205" si="436">AVERAGE(D205:D208)</f>
        <v>-19.236416666666667</v>
      </c>
      <c r="S205" s="98">
        <f t="shared" si="436"/>
        <v>-22.987097222222218</v>
      </c>
      <c r="T205" s="98">
        <f t="shared" si="436"/>
        <v>-24.593333333333334</v>
      </c>
      <c r="U205" s="98">
        <f t="shared" si="436"/>
        <v>-26.096416666666666</v>
      </c>
      <c r="V205" s="98">
        <f t="shared" si="436"/>
        <v>-24.764722222222222</v>
      </c>
      <c r="W205" s="98">
        <f t="shared" si="436"/>
        <v>-24.254875000000002</v>
      </c>
      <c r="X205" s="98">
        <f t="shared" si="436"/>
        <v>-24.962805555555558</v>
      </c>
      <c r="Y205" s="98">
        <f t="shared" si="436"/>
        <v>-23.815083333333337</v>
      </c>
      <c r="Z205" s="98">
        <f t="shared" si="436"/>
        <v>-19.772055555555561</v>
      </c>
      <c r="AA205" s="98">
        <f t="shared" si="436"/>
        <v>-16.983888888888892</v>
      </c>
      <c r="AB205" s="98">
        <f t="shared" si="436"/>
        <v>-13.462395833333332</v>
      </c>
    </row>
    <row r="206" spans="1:28" x14ac:dyDescent="0.25">
      <c r="A206" s="480" t="s">
        <v>11</v>
      </c>
      <c r="B206" s="46" t="s">
        <v>3</v>
      </c>
      <c r="C206" s="72">
        <v>-17.535166666666665</v>
      </c>
      <c r="D206" s="136">
        <v>-21.895833333333332</v>
      </c>
      <c r="E206" s="157">
        <v>-23.779444444444437</v>
      </c>
      <c r="F206" s="152">
        <v>-25.087500000000002</v>
      </c>
      <c r="G206" s="136">
        <v>-26.102222222222224</v>
      </c>
      <c r="H206" s="142">
        <v>-23.814999999999998</v>
      </c>
      <c r="I206" s="136">
        <v>-24.4728888888889</v>
      </c>
      <c r="J206" s="151">
        <v>-25.801000000000002</v>
      </c>
      <c r="K206" s="158">
        <v>-24.228000000000002</v>
      </c>
      <c r="L206" s="158">
        <v>-21.238</v>
      </c>
      <c r="M206" s="152">
        <v>-17.478666666666665</v>
      </c>
      <c r="N206" s="137">
        <v>-13.740333333333334</v>
      </c>
      <c r="Q206"/>
      <c r="R206"/>
      <c r="S206"/>
      <c r="T206"/>
      <c r="U206"/>
      <c r="V206"/>
      <c r="W206"/>
      <c r="X206"/>
      <c r="Y206"/>
      <c r="Z206"/>
      <c r="AA206"/>
      <c r="AB206"/>
    </row>
    <row r="207" spans="1:28" x14ac:dyDescent="0.25">
      <c r="A207" s="480" t="s">
        <v>12</v>
      </c>
      <c r="B207" s="46" t="s">
        <v>3</v>
      </c>
      <c r="C207" s="72">
        <v>-16.153055555555568</v>
      </c>
      <c r="D207" s="136">
        <v>-17.225833333333338</v>
      </c>
      <c r="E207" s="157">
        <v>-22.045999999999999</v>
      </c>
      <c r="F207" s="152">
        <v>-24.782499999999999</v>
      </c>
      <c r="G207" s="136">
        <v>-25.783888888888885</v>
      </c>
      <c r="H207" s="142">
        <v>-24.732500000000002</v>
      </c>
      <c r="I207" s="136">
        <v>-24.294444444444434</v>
      </c>
      <c r="J207" s="145">
        <v>-24.812222222222232</v>
      </c>
      <c r="K207" s="158">
        <v>-23.242000000000001</v>
      </c>
      <c r="L207" s="158">
        <v>-18.904055555555566</v>
      </c>
      <c r="M207" s="146">
        <v>-16.1828888888889</v>
      </c>
      <c r="N207" s="147">
        <v>-12.915333333333331</v>
      </c>
      <c r="Q207"/>
      <c r="R207"/>
      <c r="S207"/>
      <c r="T207"/>
      <c r="U207"/>
      <c r="V207"/>
      <c r="W207"/>
      <c r="X207"/>
      <c r="Y207"/>
      <c r="Z207"/>
      <c r="AA207"/>
      <c r="AB207"/>
    </row>
    <row r="208" spans="1:28" x14ac:dyDescent="0.25">
      <c r="A208" s="480" t="s">
        <v>27</v>
      </c>
      <c r="B208" s="49" t="s">
        <v>3</v>
      </c>
      <c r="C208" s="74">
        <v>-18.252333333333329</v>
      </c>
      <c r="D208" s="136">
        <v>-21.201666666666664</v>
      </c>
      <c r="E208" s="136">
        <v>-23.597777777777765</v>
      </c>
      <c r="F208" s="159">
        <v>-24.442499999999999</v>
      </c>
      <c r="G208" s="150">
        <v>-26.97</v>
      </c>
      <c r="H208" s="147"/>
      <c r="I208" s="150">
        <v>-24.324999999999999</v>
      </c>
      <c r="J208" s="151">
        <v>-24.856666666666666</v>
      </c>
      <c r="K208" s="159">
        <v>-24.070000000000004</v>
      </c>
      <c r="L208" s="146">
        <v>-21.421666666666667</v>
      </c>
      <c r="M208" s="152">
        <v>-19.40666666666667</v>
      </c>
      <c r="N208" s="137">
        <v>-14.85125</v>
      </c>
      <c r="Q208"/>
      <c r="R208"/>
      <c r="S208"/>
      <c r="T208"/>
      <c r="U208"/>
      <c r="V208"/>
      <c r="W208"/>
      <c r="X208"/>
      <c r="Y208"/>
      <c r="Z208"/>
      <c r="AA208"/>
      <c r="AB208"/>
    </row>
    <row r="209" spans="1:28" x14ac:dyDescent="0.25">
      <c r="A209" s="480" t="s">
        <v>28</v>
      </c>
      <c r="B209" s="46" t="s">
        <v>6</v>
      </c>
      <c r="C209" s="72">
        <v>-15.55166666666665</v>
      </c>
      <c r="D209" s="136">
        <v>-17.552222222222234</v>
      </c>
      <c r="E209" s="157">
        <v>-23.155333333333335</v>
      </c>
      <c r="F209" s="152">
        <v>-24.958500000000001</v>
      </c>
      <c r="G209" s="136">
        <v>-26.527333333333335</v>
      </c>
      <c r="H209" s="142">
        <v>-25.756666666666664</v>
      </c>
      <c r="I209" s="136">
        <v>-24.613111111111099</v>
      </c>
      <c r="J209" s="145">
        <v>-24.557333333333332</v>
      </c>
      <c r="K209" s="158">
        <v>-24.017777777777766</v>
      </c>
      <c r="L209" s="158">
        <v>-19.973499999999998</v>
      </c>
      <c r="M209" s="146">
        <v>-15.395000000000001</v>
      </c>
      <c r="N209" s="147">
        <v>-12.856</v>
      </c>
      <c r="P209" t="str">
        <f>(B209)</f>
        <v>Riesling</v>
      </c>
      <c r="Q209" s="98">
        <f>AVERAGE(C209:C213)</f>
        <v>-17.449972222222215</v>
      </c>
      <c r="R209" s="98">
        <f t="shared" ref="R209:AB209" si="437">AVERAGE(D209:D213)</f>
        <v>-20.132544444444445</v>
      </c>
      <c r="S209" s="98">
        <f t="shared" si="437"/>
        <v>-24.055388888888892</v>
      </c>
      <c r="T209" s="98">
        <f t="shared" si="437"/>
        <v>-24.924711111111108</v>
      </c>
      <c r="U209" s="98">
        <f t="shared" si="437"/>
        <v>-25.805344444444444</v>
      </c>
      <c r="V209" s="98">
        <f t="shared" si="437"/>
        <v>-24.507777777777779</v>
      </c>
      <c r="W209" s="98">
        <f t="shared" si="437"/>
        <v>-24.567133333333334</v>
      </c>
      <c r="X209" s="98">
        <f t="shared" si="437"/>
        <v>-25.27277777777778</v>
      </c>
      <c r="Y209" s="98">
        <f t="shared" si="437"/>
        <v>-23.895566666666667</v>
      </c>
      <c r="Z209" s="98">
        <f t="shared" si="437"/>
        <v>-21.462288888888892</v>
      </c>
      <c r="AA209" s="98">
        <f t="shared" si="437"/>
        <v>-17.711411111111104</v>
      </c>
      <c r="AB209" s="98">
        <f t="shared" si="437"/>
        <v>-14.503</v>
      </c>
    </row>
    <row r="210" spans="1:28" x14ac:dyDescent="0.25">
      <c r="A210" s="480" t="s">
        <v>11</v>
      </c>
      <c r="B210" s="46" t="s">
        <v>6</v>
      </c>
      <c r="C210" s="72">
        <v>-18.326250000000002</v>
      </c>
      <c r="D210" s="136">
        <v>-22.2</v>
      </c>
      <c r="E210" s="136">
        <v>-24.320166666666665</v>
      </c>
      <c r="F210" s="158">
        <v>-24.440999999999999</v>
      </c>
      <c r="G210" s="136">
        <v>-23.895</v>
      </c>
      <c r="H210" s="142">
        <v>-23.423333333333332</v>
      </c>
      <c r="I210" s="136">
        <v>-24.618333333333329</v>
      </c>
      <c r="J210" s="145">
        <v>-26.065555555555566</v>
      </c>
      <c r="K210" s="158">
        <v>-24.335555555555569</v>
      </c>
      <c r="L210" s="158">
        <v>-22.122222222222234</v>
      </c>
      <c r="M210" s="146">
        <v>-18.382888888888868</v>
      </c>
      <c r="N210" s="147">
        <v>-14.487333333333332</v>
      </c>
      <c r="Q210"/>
      <c r="R210"/>
      <c r="S210"/>
      <c r="T210"/>
      <c r="U210"/>
      <c r="V210"/>
      <c r="W210"/>
      <c r="X210"/>
      <c r="Y210"/>
      <c r="Z210"/>
      <c r="AA210"/>
      <c r="AB210"/>
    </row>
    <row r="211" spans="1:28" x14ac:dyDescent="0.25">
      <c r="A211" s="480" t="s">
        <v>11</v>
      </c>
      <c r="B211" s="46" t="s">
        <v>6</v>
      </c>
      <c r="C211" s="72">
        <v>-19.094444444444434</v>
      </c>
      <c r="D211" s="136">
        <v>-23.4375</v>
      </c>
      <c r="E211" s="160">
        <v>-26.270833333333332</v>
      </c>
      <c r="F211" s="158">
        <v>-26.835166666666666</v>
      </c>
      <c r="G211" s="136">
        <v>-27.469055555555553</v>
      </c>
      <c r="H211" s="142">
        <v>-23.647222222222236</v>
      </c>
      <c r="I211" s="136">
        <v>-26.102666666666664</v>
      </c>
      <c r="J211" s="151">
        <v>-26.762666666666664</v>
      </c>
      <c r="K211" s="158">
        <v>-24.055166666666668</v>
      </c>
      <c r="L211" s="158">
        <v>-23.362166666666667</v>
      </c>
      <c r="M211" s="152">
        <v>-19.577333333333332</v>
      </c>
      <c r="N211" s="137">
        <v>-16.954888888888899</v>
      </c>
      <c r="Q211"/>
      <c r="R211"/>
      <c r="S211"/>
      <c r="T211"/>
      <c r="U211"/>
      <c r="V211"/>
      <c r="W211"/>
      <c r="X211"/>
      <c r="Y211"/>
      <c r="Z211"/>
      <c r="AA211"/>
      <c r="AB211"/>
    </row>
    <row r="212" spans="1:28" x14ac:dyDescent="0.25">
      <c r="A212" s="480" t="s">
        <v>13</v>
      </c>
      <c r="B212" s="46" t="s">
        <v>6</v>
      </c>
      <c r="C212" s="72">
        <v>-16.451499999999999</v>
      </c>
      <c r="D212" s="136">
        <v>-15.884333333333332</v>
      </c>
      <c r="E212" s="136">
        <v>-23.000888888888898</v>
      </c>
      <c r="F212" s="158">
        <v>-24.636666666666667</v>
      </c>
      <c r="G212" s="136">
        <v>-25.823555555555554</v>
      </c>
      <c r="H212" s="142">
        <v>-25.238333333333333</v>
      </c>
      <c r="I212" s="136">
        <v>-23.891555555555566</v>
      </c>
      <c r="J212" s="151">
        <v>-23.907499999999999</v>
      </c>
      <c r="K212" s="158">
        <v>-23.202666666666669</v>
      </c>
      <c r="L212" s="158">
        <v>-19.613555555555568</v>
      </c>
      <c r="M212" s="152">
        <v>-16.453999999999997</v>
      </c>
      <c r="N212" s="137">
        <v>-12.528333333333334</v>
      </c>
      <c r="Q212"/>
      <c r="R212"/>
      <c r="S212"/>
      <c r="T212"/>
      <c r="U212"/>
      <c r="V212"/>
      <c r="W212"/>
      <c r="X212"/>
      <c r="Y212"/>
      <c r="Z212"/>
      <c r="AA212"/>
      <c r="AB212"/>
    </row>
    <row r="213" spans="1:28" x14ac:dyDescent="0.25">
      <c r="A213" s="480" t="s">
        <v>26</v>
      </c>
      <c r="B213" s="49" t="s">
        <v>6</v>
      </c>
      <c r="C213" s="74">
        <v>-17.826000000000001</v>
      </c>
      <c r="D213" s="136">
        <v>-21.588666666666665</v>
      </c>
      <c r="E213" s="136">
        <v>-23.529722222222233</v>
      </c>
      <c r="F213" s="159">
        <v>-23.752222222222201</v>
      </c>
      <c r="G213" s="150">
        <v>-25.311777777777777</v>
      </c>
      <c r="H213" s="147">
        <v>-24.473333333333333</v>
      </c>
      <c r="I213" s="150">
        <v>-23.61</v>
      </c>
      <c r="J213" s="145">
        <v>-25.070833333333336</v>
      </c>
      <c r="K213" s="159">
        <v>-23.866666666666664</v>
      </c>
      <c r="L213" s="146">
        <v>-22.24</v>
      </c>
      <c r="M213" s="146">
        <v>-18.747833333333332</v>
      </c>
      <c r="N213" s="147">
        <v>-15.688444444444434</v>
      </c>
      <c r="Q213"/>
      <c r="R213"/>
      <c r="S213"/>
      <c r="T213"/>
      <c r="U213"/>
      <c r="V213"/>
      <c r="W213"/>
      <c r="X213"/>
      <c r="Y213"/>
      <c r="Z213"/>
      <c r="AA213"/>
      <c r="AB213"/>
    </row>
    <row r="214" spans="1:28" x14ac:dyDescent="0.25">
      <c r="A214" s="480" t="s">
        <v>26</v>
      </c>
      <c r="B214" s="49" t="s">
        <v>21</v>
      </c>
      <c r="C214" s="74">
        <v>-17.873999999999999</v>
      </c>
      <c r="D214" s="136">
        <v>-21.468888888888898</v>
      </c>
      <c r="E214" s="136">
        <v>-23.528333333333336</v>
      </c>
      <c r="F214" s="159">
        <v>-23.472499999999997</v>
      </c>
      <c r="G214" s="150">
        <v>-25.285555555555558</v>
      </c>
      <c r="H214" s="147">
        <v>-23.968333333333334</v>
      </c>
      <c r="I214" s="150">
        <v>-21.829777777777768</v>
      </c>
      <c r="J214" s="145">
        <v>-23.071666666666669</v>
      </c>
      <c r="K214" s="159">
        <v>-22.208222222222233</v>
      </c>
      <c r="L214" s="146">
        <v>-20.25</v>
      </c>
      <c r="M214" s="146">
        <v>-16.072666666666667</v>
      </c>
      <c r="N214" s="147">
        <v>-13.879333333333335</v>
      </c>
      <c r="P214" t="str">
        <f>(B214)</f>
        <v>Sauvignon blanc</v>
      </c>
      <c r="Q214" s="98">
        <f>AVERAGE(C214:C215)</f>
        <v>-17.684333333333335</v>
      </c>
      <c r="R214" s="98">
        <f t="shared" ref="R214:AB214" si="438">AVERAGE(D214:D215)</f>
        <v>-21.05777777777778</v>
      </c>
      <c r="S214" s="98">
        <f t="shared" si="438"/>
        <v>-23.283666666666669</v>
      </c>
      <c r="T214" s="98">
        <f t="shared" si="438"/>
        <v>-23.83958333333333</v>
      </c>
      <c r="U214" s="98">
        <f t="shared" si="438"/>
        <v>-25.972555555555559</v>
      </c>
      <c r="V214" s="98">
        <f t="shared" si="438"/>
        <v>-25.281666666666666</v>
      </c>
      <c r="W214" s="98">
        <f t="shared" si="438"/>
        <v>-22.354833333333332</v>
      </c>
      <c r="X214" s="98">
        <f t="shared" si="438"/>
        <v>-22.599916666666669</v>
      </c>
      <c r="Y214" s="98">
        <f t="shared" si="438"/>
        <v>-22.059777777777782</v>
      </c>
      <c r="Z214" s="98">
        <f t="shared" si="438"/>
        <v>-20.382249999999999</v>
      </c>
      <c r="AA214" s="98">
        <f t="shared" si="438"/>
        <v>-17.237333333333332</v>
      </c>
      <c r="AB214" s="98">
        <f t="shared" si="438"/>
        <v>-14.582583333333332</v>
      </c>
    </row>
    <row r="215" spans="1:28" x14ac:dyDescent="0.25">
      <c r="A215" s="480" t="s">
        <v>26</v>
      </c>
      <c r="B215" s="49" t="s">
        <v>21</v>
      </c>
      <c r="C215" s="74">
        <v>-17.494666666666671</v>
      </c>
      <c r="D215" s="136">
        <v>-20.646666666666665</v>
      </c>
      <c r="E215" s="136">
        <v>-23.038999999999998</v>
      </c>
      <c r="F215" s="159">
        <v>-24.206666666666667</v>
      </c>
      <c r="G215" s="150">
        <v>-26.659555555555556</v>
      </c>
      <c r="H215" s="147">
        <v>-26.594999999999999</v>
      </c>
      <c r="I215" s="150">
        <v>-22.8798888888889</v>
      </c>
      <c r="J215" s="145">
        <v>-22.128166666666669</v>
      </c>
      <c r="K215" s="159">
        <v>-21.911333333333335</v>
      </c>
      <c r="L215" s="146">
        <v>-20.514500000000002</v>
      </c>
      <c r="M215" s="146">
        <v>-18.402000000000001</v>
      </c>
      <c r="N215" s="147">
        <v>-15.285833333333331</v>
      </c>
      <c r="Q215"/>
      <c r="R215"/>
      <c r="S215"/>
      <c r="T215"/>
      <c r="U215"/>
      <c r="V215"/>
      <c r="W215"/>
      <c r="X215"/>
      <c r="Y215"/>
      <c r="Z215"/>
      <c r="AA215"/>
      <c r="AB215"/>
    </row>
    <row r="216" spans="1:28" x14ac:dyDescent="0.25">
      <c r="A216" s="480" t="s">
        <v>10</v>
      </c>
      <c r="B216" s="46" t="s">
        <v>2</v>
      </c>
      <c r="C216" s="72">
        <v>-13.765611111111101</v>
      </c>
      <c r="D216" s="136">
        <v>-18.020166666666665</v>
      </c>
      <c r="E216" s="158">
        <v>-20.408666666666665</v>
      </c>
      <c r="F216" s="158">
        <v>-22.588666666666668</v>
      </c>
      <c r="G216" s="136"/>
      <c r="H216" s="142">
        <v>-25.588333333333335</v>
      </c>
      <c r="I216" s="136"/>
      <c r="J216" s="145">
        <v>-23.379000000000001</v>
      </c>
      <c r="K216" s="158">
        <v>-22.660833333333333</v>
      </c>
      <c r="L216" s="158">
        <v>-19.868888888888865</v>
      </c>
      <c r="M216" s="146">
        <v>-16.398500000000002</v>
      </c>
      <c r="N216" s="147"/>
      <c r="P216" t="str">
        <f>(B216)</f>
        <v>Shiraz</v>
      </c>
      <c r="Q216" s="98">
        <f>AVERAGE(C216:C221)</f>
        <v>-15.19161111111111</v>
      </c>
      <c r="R216" s="98">
        <f t="shared" ref="R216:AB216" si="439">AVERAGE(D216:D221)</f>
        <v>-18.832194444444447</v>
      </c>
      <c r="S216" s="98">
        <f t="shared" si="439"/>
        <v>-21.72861111111111</v>
      </c>
      <c r="T216" s="98">
        <f t="shared" si="439"/>
        <v>-23.195861111111103</v>
      </c>
      <c r="U216" s="98">
        <f t="shared" si="439"/>
        <v>-24.800666666666665</v>
      </c>
      <c r="V216" s="98">
        <f t="shared" si="439"/>
        <v>-24.120777777777782</v>
      </c>
      <c r="W216" s="98">
        <f t="shared" si="439"/>
        <v>-23.128666666666668</v>
      </c>
      <c r="X216" s="98">
        <f t="shared" si="439"/>
        <v>-23.69476388888889</v>
      </c>
      <c r="Y216" s="98">
        <f t="shared" si="439"/>
        <v>-22.497675925925929</v>
      </c>
      <c r="Z216" s="98">
        <f t="shared" si="439"/>
        <v>-20.130851851851851</v>
      </c>
      <c r="AA216" s="98">
        <f t="shared" si="439"/>
        <v>-16.440888888888889</v>
      </c>
      <c r="AB216" s="98">
        <f t="shared" si="439"/>
        <v>-13.433333333333334</v>
      </c>
    </row>
    <row r="217" spans="1:28" x14ac:dyDescent="0.25">
      <c r="A217" s="480" t="s">
        <v>10</v>
      </c>
      <c r="B217" s="55" t="s">
        <v>2</v>
      </c>
      <c r="C217" s="72">
        <v>-14.018888888888901</v>
      </c>
      <c r="D217" s="136">
        <v>-16.606999999999999</v>
      </c>
      <c r="E217" s="158">
        <v>-20.254666666666669</v>
      </c>
      <c r="F217" s="158">
        <v>-22.286666666666665</v>
      </c>
      <c r="G217" s="136"/>
      <c r="H217" s="142"/>
      <c r="I217" s="136"/>
      <c r="J217" s="145">
        <v>-24.047499999999999</v>
      </c>
      <c r="K217" s="158">
        <v>-21.881388888888903</v>
      </c>
      <c r="L217" s="158">
        <v>-19.136666666666667</v>
      </c>
      <c r="M217" s="146">
        <v>-15.626666666666667</v>
      </c>
      <c r="N217" s="147"/>
      <c r="Q217"/>
      <c r="R217"/>
      <c r="S217"/>
      <c r="T217"/>
      <c r="U217"/>
      <c r="V217"/>
      <c r="W217"/>
      <c r="X217"/>
      <c r="Y217"/>
      <c r="Z217"/>
      <c r="AA217"/>
      <c r="AB217"/>
    </row>
    <row r="218" spans="1:28" x14ac:dyDescent="0.25">
      <c r="A218" s="480" t="s">
        <v>10</v>
      </c>
      <c r="B218" s="46" t="s">
        <v>2</v>
      </c>
      <c r="C218" s="72">
        <v>-16.745999999999999</v>
      </c>
      <c r="D218" s="136">
        <v>-20.499333333333336</v>
      </c>
      <c r="E218" s="136">
        <v>-23.2</v>
      </c>
      <c r="F218" s="158">
        <v>-24.252500000000001</v>
      </c>
      <c r="G218" s="136">
        <v>-26.025833333333335</v>
      </c>
      <c r="H218" s="142">
        <v>-23.094999999999999</v>
      </c>
      <c r="I218" s="136">
        <v>-23.911999999999995</v>
      </c>
      <c r="J218" s="145">
        <v>-24.358750000000001</v>
      </c>
      <c r="K218" s="158">
        <v>-23.581833333333332</v>
      </c>
      <c r="L218" s="158">
        <v>-20.35355555555557</v>
      </c>
      <c r="M218" s="146">
        <v>-16.316222222222233</v>
      </c>
      <c r="N218" s="147">
        <v>-13.126222222222234</v>
      </c>
      <c r="Q218"/>
      <c r="R218"/>
      <c r="S218"/>
      <c r="T218"/>
      <c r="U218"/>
      <c r="V218"/>
      <c r="W218"/>
      <c r="X218"/>
      <c r="Y218"/>
      <c r="Z218"/>
      <c r="AA218"/>
      <c r="AB218"/>
    </row>
    <row r="219" spans="1:28" x14ac:dyDescent="0.25">
      <c r="A219" s="480" t="s">
        <v>11</v>
      </c>
      <c r="B219" s="46" t="s">
        <v>2</v>
      </c>
      <c r="C219" s="72">
        <v>-16.05</v>
      </c>
      <c r="D219" s="136">
        <v>-20.377666666666666</v>
      </c>
      <c r="E219" s="136">
        <v>-23.749333333333336</v>
      </c>
      <c r="F219" s="158">
        <v>-24.561777777777767</v>
      </c>
      <c r="G219" s="136">
        <v>-24.969333333333328</v>
      </c>
      <c r="H219" s="142">
        <v>-23.598888888888904</v>
      </c>
      <c r="I219" s="136">
        <v>-23.790666666666667</v>
      </c>
      <c r="J219" s="145">
        <v>-24.328666666666667</v>
      </c>
      <c r="K219" s="158">
        <v>-22.922333333333331</v>
      </c>
      <c r="L219" s="158">
        <v>-21.511666666666667</v>
      </c>
      <c r="M219" s="146">
        <v>-18.205500000000001</v>
      </c>
      <c r="N219" s="147">
        <v>-14.67</v>
      </c>
      <c r="Q219"/>
      <c r="R219"/>
      <c r="S219"/>
      <c r="T219"/>
      <c r="U219"/>
      <c r="V219"/>
      <c r="W219"/>
      <c r="X219"/>
      <c r="Y219"/>
      <c r="Z219"/>
      <c r="AA219"/>
      <c r="AB219"/>
    </row>
    <row r="220" spans="1:28" x14ac:dyDescent="0.25">
      <c r="A220" s="480" t="s">
        <v>27</v>
      </c>
      <c r="B220" s="49" t="s">
        <v>2</v>
      </c>
      <c r="C220" s="74">
        <v>-14.545166666666667</v>
      </c>
      <c r="D220" s="136">
        <v>-18.150000000000002</v>
      </c>
      <c r="E220" s="136">
        <v>-21.122166666666669</v>
      </c>
      <c r="F220" s="159">
        <v>-23.104444444444436</v>
      </c>
      <c r="G220" s="150">
        <v>-23.959444444444443</v>
      </c>
      <c r="H220" s="147">
        <v>-24.261666666666667</v>
      </c>
      <c r="I220" s="150">
        <v>-22.342444444444435</v>
      </c>
      <c r="J220" s="145">
        <v>-22.885777777777765</v>
      </c>
      <c r="K220" s="159">
        <v>-22.104666666666663</v>
      </c>
      <c r="L220" s="146">
        <v>-20.053333333333331</v>
      </c>
      <c r="M220" s="146">
        <v>-15.202444444444433</v>
      </c>
      <c r="N220" s="147">
        <v>-12.302666666666667</v>
      </c>
      <c r="Q220"/>
      <c r="R220"/>
      <c r="S220"/>
      <c r="T220"/>
      <c r="U220"/>
      <c r="V220"/>
      <c r="W220"/>
      <c r="X220"/>
      <c r="Y220"/>
      <c r="Z220"/>
      <c r="AA220"/>
      <c r="AB220"/>
    </row>
    <row r="221" spans="1:28" x14ac:dyDescent="0.25">
      <c r="A221" s="480" t="s">
        <v>27</v>
      </c>
      <c r="B221" s="49" t="s">
        <v>2</v>
      </c>
      <c r="C221" s="74">
        <v>-16.024000000000001</v>
      </c>
      <c r="D221" s="136">
        <v>-19.338999999999999</v>
      </c>
      <c r="E221" s="136">
        <v>-21.636833333333332</v>
      </c>
      <c r="F221" s="159">
        <v>-22.381111111111096</v>
      </c>
      <c r="G221" s="150">
        <v>-24.248055555555556</v>
      </c>
      <c r="H221" s="147">
        <v>-24.060000000000002</v>
      </c>
      <c r="I221" s="150">
        <v>-22.469555555555569</v>
      </c>
      <c r="J221" s="145">
        <v>-23.168888888888901</v>
      </c>
      <c r="K221" s="159">
        <v>-21.834999999999997</v>
      </c>
      <c r="L221" s="146">
        <v>-19.861000000000001</v>
      </c>
      <c r="M221" s="146">
        <v>-16.896000000000001</v>
      </c>
      <c r="N221" s="147">
        <v>-13.634444444444433</v>
      </c>
      <c r="Q221"/>
      <c r="R221"/>
      <c r="S221"/>
      <c r="T221"/>
      <c r="U221"/>
      <c r="V221"/>
      <c r="W221"/>
      <c r="X221"/>
      <c r="Y221"/>
      <c r="Z221"/>
      <c r="AA221"/>
      <c r="AB221"/>
    </row>
    <row r="222" spans="1:28" ht="15.75" thickBot="1" x14ac:dyDescent="0.3">
      <c r="A222" s="482" t="s">
        <v>29</v>
      </c>
      <c r="B222" s="60" t="s">
        <v>25</v>
      </c>
      <c r="C222" s="72">
        <v>-13.704666666666666</v>
      </c>
      <c r="D222" s="136">
        <v>-20.0168888888889</v>
      </c>
      <c r="E222" s="136">
        <v>-22.508333333333336</v>
      </c>
      <c r="F222" s="158">
        <v>-27.05</v>
      </c>
      <c r="G222" s="136"/>
      <c r="H222" s="161"/>
      <c r="I222" s="136"/>
      <c r="J222" s="162">
        <v>-23.116666666666664</v>
      </c>
      <c r="K222" s="158">
        <v>-23.69083333333333</v>
      </c>
      <c r="L222" s="158">
        <v>-21.760166666666667</v>
      </c>
      <c r="M222" s="163">
        <v>-16.246666666666666</v>
      </c>
      <c r="N222" s="164"/>
      <c r="Q222"/>
      <c r="R222"/>
      <c r="S222"/>
      <c r="T222"/>
      <c r="U222"/>
      <c r="V222"/>
      <c r="W222"/>
      <c r="X222"/>
      <c r="Y222"/>
      <c r="Z222"/>
      <c r="AA222"/>
      <c r="AB222"/>
    </row>
    <row r="223" spans="1:28" ht="15.75" thickBot="1" x14ac:dyDescent="0.3">
      <c r="B223" s="67"/>
      <c r="C223" s="68">
        <v>-16.420341540404038</v>
      </c>
      <c r="D223" s="68">
        <f t="shared" ref="D223:N223" si="440">AVERAGE(D179:D222)</f>
        <v>-19.987608585858581</v>
      </c>
      <c r="E223" s="68">
        <f t="shared" si="440"/>
        <v>-23.007720959595968</v>
      </c>
      <c r="F223" s="68">
        <f t="shared" si="440"/>
        <v>-24.190901808785533</v>
      </c>
      <c r="G223" s="68">
        <f t="shared" si="440"/>
        <v>-25.199813271604942</v>
      </c>
      <c r="H223" s="68">
        <f t="shared" si="440"/>
        <v>-24.830036585365853</v>
      </c>
      <c r="I223" s="68">
        <f t="shared" si="440"/>
        <v>-23.592390432098767</v>
      </c>
      <c r="J223" s="68">
        <f t="shared" si="440"/>
        <v>-24.080387626262631</v>
      </c>
      <c r="K223" s="68">
        <f t="shared" si="440"/>
        <v>-22.946719696969698</v>
      </c>
      <c r="L223" s="68">
        <f t="shared" si="440"/>
        <v>-20.377405303030301</v>
      </c>
      <c r="M223" s="68">
        <f t="shared" si="440"/>
        <v>-16.501303617571057</v>
      </c>
      <c r="N223" s="68">
        <f t="shared" si="440"/>
        <v>-13.749556349206348</v>
      </c>
      <c r="Q223"/>
      <c r="R223"/>
      <c r="S223"/>
      <c r="T223"/>
      <c r="U223"/>
      <c r="V223"/>
      <c r="W223"/>
      <c r="X223"/>
      <c r="Y223"/>
      <c r="Z223"/>
      <c r="AA223"/>
      <c r="AB223"/>
    </row>
    <row r="224" spans="1:28" ht="15.75" thickBot="1" x14ac:dyDescent="0.3"/>
    <row r="225" spans="1:28" ht="52.5" customHeight="1" thickBot="1" x14ac:dyDescent="0.3">
      <c r="B225" s="256" t="s">
        <v>82</v>
      </c>
      <c r="C225" s="78" t="s">
        <v>83</v>
      </c>
      <c r="D225" s="257" t="s">
        <v>84</v>
      </c>
      <c r="E225" s="257" t="s">
        <v>85</v>
      </c>
      <c r="F225" s="257" t="s">
        <v>86</v>
      </c>
      <c r="G225" s="257" t="s">
        <v>87</v>
      </c>
      <c r="H225" s="257" t="s">
        <v>88</v>
      </c>
      <c r="I225" s="257" t="s">
        <v>89</v>
      </c>
      <c r="J225" s="257" t="s">
        <v>90</v>
      </c>
      <c r="K225" s="257" t="s">
        <v>91</v>
      </c>
      <c r="L225" s="257" t="s">
        <v>92</v>
      </c>
      <c r="M225" s="257" t="s">
        <v>93</v>
      </c>
      <c r="N225" s="258" t="s">
        <v>94</v>
      </c>
      <c r="O225" s="133"/>
      <c r="P225" s="133"/>
      <c r="Q225" s="78" t="s">
        <v>95</v>
      </c>
      <c r="R225" s="257" t="s">
        <v>96</v>
      </c>
      <c r="S225" s="257" t="s">
        <v>97</v>
      </c>
      <c r="T225" s="257" t="s">
        <v>98</v>
      </c>
      <c r="U225" s="257" t="s">
        <v>99</v>
      </c>
      <c r="V225" s="257" t="s">
        <v>100</v>
      </c>
      <c r="W225" s="257" t="s">
        <v>101</v>
      </c>
      <c r="X225" s="257" t="s">
        <v>102</v>
      </c>
      <c r="Y225" s="257" t="s">
        <v>103</v>
      </c>
      <c r="Z225" s="257" t="s">
        <v>104</v>
      </c>
      <c r="AA225" s="257" t="s">
        <v>105</v>
      </c>
      <c r="AB225" s="258" t="s">
        <v>106</v>
      </c>
    </row>
    <row r="226" spans="1:28" x14ac:dyDescent="0.25">
      <c r="A226" s="477" t="s">
        <v>26</v>
      </c>
      <c r="B226" s="259" t="s">
        <v>9</v>
      </c>
      <c r="C226" s="260">
        <v>-20.949333333333332</v>
      </c>
      <c r="D226" s="72">
        <v>-20.568000000000001</v>
      </c>
      <c r="E226" s="72">
        <v>-23.415833333333335</v>
      </c>
      <c r="F226" s="74">
        <v>-23.314444444444433</v>
      </c>
      <c r="G226" s="74">
        <v>-25.81</v>
      </c>
      <c r="H226" s="74">
        <v>-23.196888888888896</v>
      </c>
      <c r="I226" s="261">
        <v>-23.49</v>
      </c>
      <c r="J226" s="74">
        <v>-23.721999999999998</v>
      </c>
      <c r="K226" s="74">
        <v>-23.303333333333331</v>
      </c>
      <c r="L226" s="57">
        <v>-21.631777777777767</v>
      </c>
      <c r="M226" s="57">
        <v>-16.787333333333333</v>
      </c>
      <c r="N226" s="72">
        <v>-11.177833333333332</v>
      </c>
      <c r="O226" s="133"/>
      <c r="P226" s="133" t="str">
        <f>(B226)</f>
        <v>Cabernet Franc</v>
      </c>
      <c r="Q226" s="182">
        <f>AVERAGE(C226:C230)</f>
        <v>-20.349011111111114</v>
      </c>
      <c r="R226" s="182">
        <f t="shared" ref="R226:AB226" si="441">AVERAGE(D226:D230)</f>
        <v>-20.656555555555563</v>
      </c>
      <c r="S226" s="182">
        <f t="shared" si="441"/>
        <v>-22.665744444444449</v>
      </c>
      <c r="T226" s="182">
        <f t="shared" si="441"/>
        <v>-22.649537037037035</v>
      </c>
      <c r="U226" s="182">
        <f t="shared" si="441"/>
        <v>-25.390316666666667</v>
      </c>
      <c r="V226" s="182">
        <f t="shared" si="441"/>
        <v>-22.643055555555552</v>
      </c>
      <c r="W226" s="182">
        <f t="shared" si="441"/>
        <v>-22.997644444444447</v>
      </c>
      <c r="X226" s="182">
        <f t="shared" si="441"/>
        <v>-23.228966666666668</v>
      </c>
      <c r="Y226" s="182">
        <f t="shared" si="441"/>
        <v>-22.940688888888886</v>
      </c>
      <c r="Z226" s="182">
        <f t="shared" si="441"/>
        <v>-20.442788888888888</v>
      </c>
      <c r="AA226" s="182">
        <f t="shared" si="441"/>
        <v>-15.1812</v>
      </c>
      <c r="AB226" s="182">
        <f t="shared" si="441"/>
        <v>-10.204511111111106</v>
      </c>
    </row>
    <row r="227" spans="1:28" x14ac:dyDescent="0.25">
      <c r="A227" s="478" t="s">
        <v>11</v>
      </c>
      <c r="B227" s="262" t="s">
        <v>9</v>
      </c>
      <c r="C227" s="263">
        <v>-21.071555555555566</v>
      </c>
      <c r="D227" s="72">
        <v>-20.481666666666666</v>
      </c>
      <c r="E227" s="264">
        <v>-23.408333333333331</v>
      </c>
      <c r="F227" s="72">
        <v>-22.192000000000004</v>
      </c>
      <c r="G227" s="72">
        <v>-25.746666666666666</v>
      </c>
      <c r="H227" s="72">
        <v>-21.621111111111102</v>
      </c>
      <c r="I227" s="265">
        <v>-22.842222222222233</v>
      </c>
      <c r="J227" s="264">
        <v>-24.044999999999998</v>
      </c>
      <c r="K227" s="72">
        <v>-23.157222222222231</v>
      </c>
      <c r="L227" s="52">
        <v>-21.62</v>
      </c>
      <c r="M227" s="52">
        <v>-16.009333333333334</v>
      </c>
      <c r="N227" s="72">
        <v>-10.136833333333334</v>
      </c>
      <c r="O227" s="133"/>
      <c r="P227" s="133"/>
      <c r="Q227" s="133"/>
      <c r="R227" s="133"/>
      <c r="S227" s="133"/>
      <c r="T227" s="133"/>
      <c r="U227" s="133"/>
      <c r="V227" s="133"/>
      <c r="W227" s="133"/>
      <c r="X227" s="133"/>
      <c r="Y227" s="133"/>
      <c r="Z227" s="133"/>
      <c r="AA227" s="133"/>
      <c r="AB227" s="133"/>
    </row>
    <row r="228" spans="1:28" x14ac:dyDescent="0.25">
      <c r="A228" s="478" t="s">
        <v>11</v>
      </c>
      <c r="B228" s="262" t="s">
        <v>9</v>
      </c>
      <c r="C228" s="263">
        <v>-20.1235</v>
      </c>
      <c r="D228" s="72">
        <v>-19.427833333333332</v>
      </c>
      <c r="E228" s="264">
        <v>-22.317333333333334</v>
      </c>
      <c r="F228" s="72">
        <v>-22.442166666666669</v>
      </c>
      <c r="G228" s="72">
        <v>-25.058666666666667</v>
      </c>
      <c r="H228" s="72">
        <v>-23.111166666666666</v>
      </c>
      <c r="I228" s="265">
        <v>-22.2685</v>
      </c>
      <c r="J228" s="264">
        <v>-22.568666666666669</v>
      </c>
      <c r="K228" s="72">
        <v>-22.504666666666665</v>
      </c>
      <c r="L228" s="52">
        <v>-19.194666666666667</v>
      </c>
      <c r="M228" s="52">
        <v>-11.780666666666667</v>
      </c>
      <c r="N228" s="72">
        <v>-9.9333333333333353</v>
      </c>
      <c r="O228" s="133"/>
      <c r="P228" s="133"/>
      <c r="Q228" s="133"/>
      <c r="R228" s="133"/>
      <c r="S228" s="133"/>
      <c r="T228" s="133"/>
      <c r="U228" s="133"/>
      <c r="V228" s="133"/>
      <c r="W228" s="133"/>
      <c r="X228" s="133"/>
      <c r="Y228" s="133"/>
      <c r="Z228" s="133"/>
      <c r="AA228" s="133"/>
      <c r="AB228" s="133"/>
    </row>
    <row r="229" spans="1:28" x14ac:dyDescent="0.25">
      <c r="A229" s="478" t="s">
        <v>10</v>
      </c>
      <c r="B229" s="266" t="s">
        <v>9</v>
      </c>
      <c r="C229" s="263">
        <v>-19.928666666666668</v>
      </c>
      <c r="D229" s="72">
        <v>-21.749722222222236</v>
      </c>
      <c r="E229" s="264">
        <v>-22.581666666666667</v>
      </c>
      <c r="F229" s="72"/>
      <c r="G229" s="72">
        <v>-26.771250000000002</v>
      </c>
      <c r="H229" s="72"/>
      <c r="I229" s="265">
        <v>-23.110833333333336</v>
      </c>
      <c r="J229" s="264">
        <v>-23.409166666666668</v>
      </c>
      <c r="K229" s="72">
        <v>-23.177111111111103</v>
      </c>
      <c r="L229" s="52">
        <v>-20.200833333333335</v>
      </c>
      <c r="M229" s="52">
        <v>-14.898666666666665</v>
      </c>
      <c r="N229" s="72">
        <v>-10.699444444444433</v>
      </c>
      <c r="O229" s="133"/>
      <c r="P229" s="133"/>
      <c r="Q229" s="133"/>
      <c r="R229" s="133"/>
      <c r="S229" s="133"/>
      <c r="T229" s="133"/>
      <c r="U229" s="133"/>
      <c r="V229" s="133"/>
      <c r="W229" s="133"/>
      <c r="X229" s="133"/>
      <c r="Y229" s="133"/>
      <c r="Z229" s="133"/>
      <c r="AA229" s="133"/>
      <c r="AB229" s="133"/>
    </row>
    <row r="230" spans="1:28" x14ac:dyDescent="0.25">
      <c r="A230" s="478" t="s">
        <v>209</v>
      </c>
      <c r="B230" s="262" t="s">
        <v>9</v>
      </c>
      <c r="C230" s="263">
        <v>-19.672000000000001</v>
      </c>
      <c r="D230" s="72">
        <v>-21.055555555555568</v>
      </c>
      <c r="E230" s="264">
        <v>-21.605555555555565</v>
      </c>
      <c r="F230" s="72"/>
      <c r="G230" s="72">
        <v>-23.565000000000001</v>
      </c>
      <c r="H230" s="72"/>
      <c r="I230" s="265">
        <v>-23.276666666666667</v>
      </c>
      <c r="J230" s="264">
        <v>-22.400000000000002</v>
      </c>
      <c r="K230" s="72">
        <v>-22.561111111111099</v>
      </c>
      <c r="L230" s="52">
        <v>-19.566666666666666</v>
      </c>
      <c r="M230" s="52">
        <v>-16.43</v>
      </c>
      <c r="N230" s="72">
        <v>-9.0751111111110987</v>
      </c>
      <c r="O230" s="133"/>
      <c r="P230" s="133"/>
      <c r="Q230" s="133"/>
      <c r="R230" s="133"/>
      <c r="S230" s="133"/>
      <c r="T230" s="133"/>
      <c r="U230" s="133"/>
      <c r="V230" s="133"/>
      <c r="W230" s="133"/>
      <c r="X230" s="133"/>
      <c r="Y230" s="133"/>
      <c r="Z230" s="133"/>
      <c r="AA230" s="133"/>
      <c r="AB230" s="133"/>
    </row>
    <row r="231" spans="1:28" x14ac:dyDescent="0.25">
      <c r="A231" s="478" t="s">
        <v>27</v>
      </c>
      <c r="B231" s="267" t="s">
        <v>20</v>
      </c>
      <c r="C231" s="263">
        <v>-19.822222222222234</v>
      </c>
      <c r="D231" s="72">
        <v>-20.533333333333331</v>
      </c>
      <c r="E231" s="72">
        <v>-22.612222222222233</v>
      </c>
      <c r="F231" s="74">
        <v>-22.901777777777767</v>
      </c>
      <c r="G231" s="74"/>
      <c r="H231" s="74">
        <v>-23.242222222222235</v>
      </c>
      <c r="I231" s="265">
        <v>-22.761666666666667</v>
      </c>
      <c r="J231" s="74">
        <v>-23.115333333333336</v>
      </c>
      <c r="K231" s="74">
        <v>-23.359333333333336</v>
      </c>
      <c r="L231" s="57">
        <v>-22.515000000000001</v>
      </c>
      <c r="M231" s="57">
        <v>-17.838888888888899</v>
      </c>
      <c r="N231" s="72">
        <v>-11.738055555555567</v>
      </c>
      <c r="O231" s="133"/>
      <c r="P231" s="133" t="str">
        <f>(B231)</f>
        <v>Cabernet Sauvignon</v>
      </c>
      <c r="Q231" s="182">
        <f>AVERAGE(C231:C234)</f>
        <v>-19.209944444444449</v>
      </c>
      <c r="R231" s="182">
        <f t="shared" ref="R231:AB231" si="442">AVERAGE(D231:D234)</f>
        <v>-19.678944444444443</v>
      </c>
      <c r="S231" s="182">
        <f t="shared" si="442"/>
        <v>-21.687638888888891</v>
      </c>
      <c r="T231" s="182">
        <f t="shared" si="442"/>
        <v>-22.299703703703702</v>
      </c>
      <c r="U231" s="182">
        <f t="shared" si="442"/>
        <v>-24.816249999999989</v>
      </c>
      <c r="V231" s="182">
        <f t="shared" si="442"/>
        <v>-22.377962962962968</v>
      </c>
      <c r="W231" s="182">
        <f t="shared" si="442"/>
        <v>-22.334680555555561</v>
      </c>
      <c r="X231" s="182">
        <f t="shared" si="442"/>
        <v>-22.341722222222216</v>
      </c>
      <c r="Y231" s="182">
        <f t="shared" si="442"/>
        <v>-22.688277777777785</v>
      </c>
      <c r="Z231" s="182">
        <f t="shared" si="442"/>
        <v>-20.955500000000001</v>
      </c>
      <c r="AA231" s="182">
        <f t="shared" si="442"/>
        <v>-17.490694444444451</v>
      </c>
      <c r="AB231" s="182">
        <f t="shared" si="442"/>
        <v>-11.977930555555558</v>
      </c>
    </row>
    <row r="232" spans="1:28" x14ac:dyDescent="0.25">
      <c r="A232" s="478" t="s">
        <v>27</v>
      </c>
      <c r="B232" s="267" t="s">
        <v>20</v>
      </c>
      <c r="C232" s="263">
        <v>-17.732888888888898</v>
      </c>
      <c r="D232" s="72">
        <v>-18.767166666666668</v>
      </c>
      <c r="E232" s="72">
        <v>-21.148333333333333</v>
      </c>
      <c r="F232" s="74">
        <v>-22.133333333333336</v>
      </c>
      <c r="G232" s="74"/>
      <c r="H232" s="74">
        <v>-21.542777777777768</v>
      </c>
      <c r="I232" s="265">
        <v>-22.282222222222231</v>
      </c>
      <c r="J232" s="74">
        <v>-21.439999999999998</v>
      </c>
      <c r="K232" s="74">
        <v>-22.305555555555568</v>
      </c>
      <c r="L232" s="57">
        <v>-20.733000000000001</v>
      </c>
      <c r="M232" s="57">
        <v>-17.669722222222234</v>
      </c>
      <c r="N232" s="72">
        <v>-12.463333333333333</v>
      </c>
      <c r="O232" s="133"/>
      <c r="P232" s="133"/>
      <c r="Q232" s="133"/>
      <c r="R232" s="133"/>
      <c r="S232" s="133"/>
      <c r="T232" s="133"/>
      <c r="U232" s="133"/>
      <c r="V232" s="133"/>
      <c r="W232" s="133"/>
      <c r="X232" s="133"/>
      <c r="Y232" s="133"/>
      <c r="Z232" s="133"/>
      <c r="AA232" s="133"/>
      <c r="AB232" s="133"/>
    </row>
    <row r="233" spans="1:28" x14ac:dyDescent="0.25">
      <c r="A233" s="478" t="s">
        <v>11</v>
      </c>
      <c r="B233" s="267" t="s">
        <v>20</v>
      </c>
      <c r="C233" s="263">
        <v>-19.325333333333337</v>
      </c>
      <c r="D233" s="72">
        <v>-19.120833333333334</v>
      </c>
      <c r="E233" s="264">
        <v>-21.453333333333333</v>
      </c>
      <c r="F233" s="72">
        <v>-21.864000000000004</v>
      </c>
      <c r="G233" s="72">
        <v>-23.615833333333331</v>
      </c>
      <c r="H233" s="72">
        <v>-22.348888888888897</v>
      </c>
      <c r="I233" s="265">
        <v>-21.4145</v>
      </c>
      <c r="J233" s="264">
        <v>-22.308888888888863</v>
      </c>
      <c r="K233" s="72">
        <v>-22.383333333333336</v>
      </c>
      <c r="L233" s="52">
        <v>-20.182888888888897</v>
      </c>
      <c r="M233" s="52">
        <v>-17.299166666666665</v>
      </c>
      <c r="N233" s="72">
        <v>-12.546666666666667</v>
      </c>
      <c r="O233" s="133"/>
      <c r="P233" s="133"/>
      <c r="Q233" s="133"/>
      <c r="R233" s="133"/>
      <c r="S233" s="133"/>
      <c r="T233" s="133"/>
      <c r="U233" s="133"/>
      <c r="V233" s="133"/>
      <c r="W233" s="133"/>
      <c r="X233" s="133"/>
      <c r="Y233" s="133"/>
      <c r="Z233" s="133"/>
      <c r="AA233" s="133"/>
      <c r="AB233" s="133"/>
    </row>
    <row r="234" spans="1:28" x14ac:dyDescent="0.25">
      <c r="A234" s="478" t="s">
        <v>10</v>
      </c>
      <c r="B234" s="267" t="s">
        <v>20</v>
      </c>
      <c r="C234" s="263">
        <v>-19.959333333333333</v>
      </c>
      <c r="D234" s="72">
        <v>-20.294444444444434</v>
      </c>
      <c r="E234" s="264">
        <v>-21.536666666666665</v>
      </c>
      <c r="F234" s="72"/>
      <c r="G234" s="72">
        <v>-26.016666666666652</v>
      </c>
      <c r="H234" s="72"/>
      <c r="I234" s="265">
        <v>-22.880333333333336</v>
      </c>
      <c r="J234" s="264">
        <v>-22.502666666666666</v>
      </c>
      <c r="K234" s="72">
        <v>-22.704888888888899</v>
      </c>
      <c r="L234" s="52">
        <v>-20.391111111111098</v>
      </c>
      <c r="M234" s="52">
        <v>-17.154999999999998</v>
      </c>
      <c r="N234" s="72">
        <v>-11.163666666666666</v>
      </c>
      <c r="O234" s="133"/>
      <c r="P234" s="133"/>
      <c r="Q234" s="133"/>
      <c r="R234" s="133"/>
      <c r="S234" s="133"/>
      <c r="T234" s="133"/>
      <c r="U234" s="133"/>
      <c r="V234" s="133"/>
      <c r="W234" s="133"/>
      <c r="X234" s="133"/>
      <c r="Y234" s="133"/>
      <c r="Z234" s="133"/>
      <c r="AA234" s="133"/>
      <c r="AB234" s="133"/>
    </row>
    <row r="235" spans="1:28" x14ac:dyDescent="0.25">
      <c r="A235" s="478" t="s">
        <v>15</v>
      </c>
      <c r="B235" s="268" t="s">
        <v>1</v>
      </c>
      <c r="C235" s="263">
        <v>-21.479555555555567</v>
      </c>
      <c r="D235" s="72">
        <v>-22.038499999999999</v>
      </c>
      <c r="E235" s="72">
        <v>-23.974166666666665</v>
      </c>
      <c r="F235" s="74">
        <v>-23.045333333333332</v>
      </c>
      <c r="G235" s="74"/>
      <c r="H235" s="74">
        <v>-24.014722222222233</v>
      </c>
      <c r="I235" s="265">
        <v>-22.439333333333334</v>
      </c>
      <c r="J235" s="74">
        <v>-23.564444444444433</v>
      </c>
      <c r="K235" s="74">
        <v>-23.324444444444435</v>
      </c>
      <c r="L235" s="57">
        <v>-21.759499999999999</v>
      </c>
      <c r="M235" s="57">
        <v>-15.699999999999998</v>
      </c>
      <c r="N235" s="72">
        <v>-9.8453333333333344</v>
      </c>
      <c r="O235" s="133"/>
      <c r="P235" s="133" t="str">
        <f>(B235)</f>
        <v>Chardonnay</v>
      </c>
      <c r="Q235" s="182">
        <f>AVERAGE(C235:C240)</f>
        <v>-21.945425925925928</v>
      </c>
      <c r="R235" s="182">
        <f t="shared" ref="R235:AB235" si="443">AVERAGE(D235:D240)</f>
        <v>-22.176916666666667</v>
      </c>
      <c r="S235" s="182">
        <f t="shared" si="443"/>
        <v>-23.796055555555554</v>
      </c>
      <c r="T235" s="182">
        <f t="shared" si="443"/>
        <v>-23.592688888888887</v>
      </c>
      <c r="U235" s="182">
        <f t="shared" si="443"/>
        <v>-25.419699999999999</v>
      </c>
      <c r="V235" s="182">
        <f t="shared" si="443"/>
        <v>-23.63025</v>
      </c>
      <c r="W235" s="182">
        <f t="shared" si="443"/>
        <v>-22.853287037037035</v>
      </c>
      <c r="X235" s="182">
        <f t="shared" si="443"/>
        <v>-23.585574074074071</v>
      </c>
      <c r="Y235" s="182">
        <f t="shared" si="443"/>
        <v>-23.484314814814812</v>
      </c>
      <c r="Z235" s="182">
        <f t="shared" si="443"/>
        <v>-20.800194444444443</v>
      </c>
      <c r="AA235" s="182">
        <f t="shared" si="443"/>
        <v>-15.851083333333335</v>
      </c>
      <c r="AB235" s="182">
        <f t="shared" si="443"/>
        <v>-11.010977777777782</v>
      </c>
    </row>
    <row r="236" spans="1:28" x14ac:dyDescent="0.25">
      <c r="A236" s="478" t="s">
        <v>26</v>
      </c>
      <c r="B236" s="268" t="s">
        <v>1</v>
      </c>
      <c r="C236" s="263">
        <v>-22.151999999999997</v>
      </c>
      <c r="D236" s="72">
        <v>-22.25</v>
      </c>
      <c r="E236" s="72">
        <v>-24.304333333333332</v>
      </c>
      <c r="F236" s="74">
        <v>-23.912166666666668</v>
      </c>
      <c r="G236" s="74">
        <v>-25.685333333333332</v>
      </c>
      <c r="H236" s="74">
        <v>-23.881111111111096</v>
      </c>
      <c r="I236" s="265">
        <v>-22.387166666666662</v>
      </c>
      <c r="J236" s="74">
        <v>-23.694666666666667</v>
      </c>
      <c r="K236" s="74">
        <v>-23.378833333333333</v>
      </c>
      <c r="L236" s="57">
        <v>-21.152333333333331</v>
      </c>
      <c r="M236" s="57">
        <v>-14.950500000000002</v>
      </c>
      <c r="N236" s="72">
        <v>-10.992888888888899</v>
      </c>
      <c r="O236" s="133"/>
      <c r="P236" s="133"/>
      <c r="Q236" s="133"/>
      <c r="R236" s="133"/>
      <c r="S236" s="133"/>
      <c r="T236" s="133"/>
      <c r="U236" s="133"/>
      <c r="V236" s="133"/>
      <c r="W236" s="133"/>
      <c r="X236" s="133"/>
      <c r="Y236" s="133"/>
      <c r="Z236" s="133"/>
      <c r="AA236" s="133"/>
      <c r="AB236" s="133"/>
    </row>
    <row r="237" spans="1:28" x14ac:dyDescent="0.25">
      <c r="A237" s="478" t="s">
        <v>11</v>
      </c>
      <c r="B237" s="267" t="s">
        <v>1</v>
      </c>
      <c r="C237" s="263">
        <v>-21.910666666666668</v>
      </c>
      <c r="D237" s="72">
        <v>-22.018611111111099</v>
      </c>
      <c r="E237" s="264">
        <v>-23.868666666666666</v>
      </c>
      <c r="F237" s="72">
        <v>-23.978166666666667</v>
      </c>
      <c r="G237" s="72">
        <v>-25.318333333333332</v>
      </c>
      <c r="H237" s="72">
        <v>-23.362666666666669</v>
      </c>
      <c r="I237" s="265">
        <v>-23.1171111111111</v>
      </c>
      <c r="J237" s="264">
        <v>-24.314499999999999</v>
      </c>
      <c r="K237" s="72">
        <v>-23.891444444444431</v>
      </c>
      <c r="L237" s="52">
        <v>-21.441999999999997</v>
      </c>
      <c r="M237" s="52">
        <v>-16.978000000000002</v>
      </c>
      <c r="N237" s="72">
        <v>-11.827611111111102</v>
      </c>
      <c r="O237" s="133"/>
      <c r="P237" s="133"/>
      <c r="Q237" s="133"/>
      <c r="R237" s="133"/>
      <c r="S237" s="133"/>
      <c r="T237" s="133"/>
      <c r="U237" s="133"/>
      <c r="V237" s="133"/>
      <c r="W237" s="133"/>
      <c r="X237" s="133"/>
      <c r="Y237" s="133"/>
      <c r="Z237" s="133"/>
      <c r="AA237" s="133"/>
      <c r="AB237" s="133"/>
    </row>
    <row r="238" spans="1:28" x14ac:dyDescent="0.25">
      <c r="A238" s="478" t="s">
        <v>28</v>
      </c>
      <c r="B238" s="267" t="s">
        <v>1</v>
      </c>
      <c r="C238" s="263">
        <v>-22.111999999999998</v>
      </c>
      <c r="D238" s="72">
        <v>-22.099999999999998</v>
      </c>
      <c r="E238" s="264">
        <v>-23.342500000000001</v>
      </c>
      <c r="F238" s="72">
        <v>-22.475111111111101</v>
      </c>
      <c r="G238" s="72">
        <v>-25.235666666666663</v>
      </c>
      <c r="H238" s="72"/>
      <c r="I238" s="265">
        <v>-23.039777777777768</v>
      </c>
      <c r="J238" s="264">
        <v>-23.76733333333333</v>
      </c>
      <c r="K238" s="72">
        <v>-23.896500000000003</v>
      </c>
      <c r="L238" s="52">
        <v>-21.84</v>
      </c>
      <c r="M238" s="52">
        <v>-17.508666666666667</v>
      </c>
      <c r="N238" s="72"/>
      <c r="O238" s="133"/>
      <c r="P238" s="133"/>
      <c r="Q238" s="133"/>
      <c r="R238" s="133"/>
      <c r="S238" s="133"/>
      <c r="T238" s="133"/>
      <c r="U238" s="133"/>
      <c r="V238" s="133"/>
      <c r="W238" s="133"/>
      <c r="X238" s="133"/>
      <c r="Y238" s="133"/>
      <c r="Z238" s="133"/>
      <c r="AA238" s="133"/>
      <c r="AB238" s="133"/>
    </row>
    <row r="239" spans="1:28" x14ac:dyDescent="0.25">
      <c r="A239" s="478" t="s">
        <v>10</v>
      </c>
      <c r="B239" s="267" t="s">
        <v>1</v>
      </c>
      <c r="C239" s="263">
        <v>-22.072000000000003</v>
      </c>
      <c r="D239" s="72">
        <v>-22.787666666666667</v>
      </c>
      <c r="E239" s="264">
        <v>-24.327999999999999</v>
      </c>
      <c r="F239" s="72"/>
      <c r="G239" s="72">
        <v>-25.783333333333331</v>
      </c>
      <c r="H239" s="72"/>
      <c r="I239" s="265">
        <v>-23.431333333333338</v>
      </c>
      <c r="J239" s="264">
        <v>-23.638166666666667</v>
      </c>
      <c r="K239" s="72">
        <v>-24.123333333333331</v>
      </c>
      <c r="L239" s="52">
        <v>-19.957999999999998</v>
      </c>
      <c r="M239" s="52">
        <v>-15.324666666666667</v>
      </c>
      <c r="N239" s="72">
        <v>-11.489166666666668</v>
      </c>
      <c r="O239" s="133"/>
      <c r="P239" s="133"/>
      <c r="Q239" s="133"/>
      <c r="R239" s="133"/>
      <c r="S239" s="133"/>
      <c r="T239" s="133"/>
      <c r="U239" s="133"/>
      <c r="V239" s="133"/>
      <c r="W239" s="133"/>
      <c r="X239" s="133"/>
      <c r="Y239" s="133"/>
      <c r="Z239" s="133"/>
      <c r="AA239" s="133"/>
      <c r="AB239" s="133"/>
    </row>
    <row r="240" spans="1:28" x14ac:dyDescent="0.25">
      <c r="A240" s="73" t="s">
        <v>210</v>
      </c>
      <c r="B240" s="262" t="s">
        <v>1</v>
      </c>
      <c r="C240" s="263">
        <v>-21.946333333333332</v>
      </c>
      <c r="D240" s="72">
        <v>-21.866722222222233</v>
      </c>
      <c r="E240" s="264">
        <v>-22.958666666666669</v>
      </c>
      <c r="F240" s="72">
        <v>-24.552666666666667</v>
      </c>
      <c r="G240" s="72">
        <v>-25.07583333333335</v>
      </c>
      <c r="H240" s="72">
        <v>-23.262499999999999</v>
      </c>
      <c r="I240" s="265">
        <v>-22.704999999999998</v>
      </c>
      <c r="J240" s="264">
        <v>-22.534333333333336</v>
      </c>
      <c r="K240" s="72">
        <v>-22.291333333333338</v>
      </c>
      <c r="L240" s="52">
        <v>-18.649333333333335</v>
      </c>
      <c r="M240" s="52">
        <v>-14.644666666666666</v>
      </c>
      <c r="N240" s="72">
        <v>-10.899888888888901</v>
      </c>
      <c r="O240" s="133"/>
      <c r="P240" s="133"/>
      <c r="Q240" s="133"/>
      <c r="R240" s="133"/>
      <c r="S240" s="133"/>
      <c r="T240" s="133"/>
      <c r="U240" s="133"/>
      <c r="V240" s="133"/>
      <c r="W240" s="133"/>
      <c r="X240" s="133"/>
      <c r="Y240" s="133"/>
      <c r="Z240" s="133"/>
      <c r="AA240" s="133"/>
      <c r="AB240" s="133"/>
    </row>
    <row r="241" spans="1:28" x14ac:dyDescent="0.25">
      <c r="A241" s="478" t="s">
        <v>14</v>
      </c>
      <c r="B241" s="268" t="s">
        <v>8</v>
      </c>
      <c r="C241" s="263">
        <v>-19.702000000000002</v>
      </c>
      <c r="D241" s="72">
        <v>-20.528499999999998</v>
      </c>
      <c r="E241" s="72">
        <v>-22.915833333333335</v>
      </c>
      <c r="F241" s="74">
        <v>-22.497999999999998</v>
      </c>
      <c r="G241" s="74">
        <v>-23.231000000000002</v>
      </c>
      <c r="H241" s="74">
        <v>-21.593611111111098</v>
      </c>
      <c r="I241" s="265">
        <v>-21.721166666666665</v>
      </c>
      <c r="J241" s="74">
        <v>-21.401444444444433</v>
      </c>
      <c r="K241" s="74">
        <v>-21.785277777777768</v>
      </c>
      <c r="L241" s="57">
        <v>-20.218</v>
      </c>
      <c r="M241" s="57">
        <v>-17.695666666666668</v>
      </c>
      <c r="N241" s="72">
        <v>-11.896833333333333</v>
      </c>
      <c r="O241" s="133"/>
      <c r="P241" s="133" t="str">
        <f>(B241)</f>
        <v>Gewurztraminer</v>
      </c>
      <c r="Q241" s="182">
        <f>AVERAGE(C241:C243)</f>
        <v>-19.399000000000001</v>
      </c>
      <c r="R241" s="182">
        <f t="shared" ref="R241:AB241" si="444">AVERAGE(D241:D243)</f>
        <v>-20.015666666666664</v>
      </c>
      <c r="S241" s="182">
        <f t="shared" si="444"/>
        <v>-22.377444444444446</v>
      </c>
      <c r="T241" s="182">
        <f t="shared" si="444"/>
        <v>-21.982111111111113</v>
      </c>
      <c r="U241" s="182">
        <f t="shared" si="444"/>
        <v>-22.911500000000004</v>
      </c>
      <c r="V241" s="182">
        <f t="shared" si="444"/>
        <v>-21.964314814814813</v>
      </c>
      <c r="W241" s="182">
        <f t="shared" si="444"/>
        <v>-21.848240740740746</v>
      </c>
      <c r="X241" s="182">
        <f t="shared" si="444"/>
        <v>-21.761370370370368</v>
      </c>
      <c r="Y241" s="182">
        <f t="shared" si="444"/>
        <v>-21.809925925925924</v>
      </c>
      <c r="Z241" s="182">
        <f t="shared" si="444"/>
        <v>-20.241611111111112</v>
      </c>
      <c r="AA241" s="182">
        <f t="shared" si="444"/>
        <v>-17.208555555555559</v>
      </c>
      <c r="AB241" s="182">
        <f t="shared" si="444"/>
        <v>-12.216541666666666</v>
      </c>
    </row>
    <row r="242" spans="1:28" x14ac:dyDescent="0.25">
      <c r="A242" s="478" t="s">
        <v>26</v>
      </c>
      <c r="B242" s="268" t="s">
        <v>8</v>
      </c>
      <c r="C242" s="263">
        <v>-19.724999999999998</v>
      </c>
      <c r="D242" s="72">
        <v>-20.424333333333333</v>
      </c>
      <c r="E242" s="72">
        <v>-23.096999999999998</v>
      </c>
      <c r="F242" s="74">
        <v>-22.016666666666669</v>
      </c>
      <c r="G242" s="74"/>
      <c r="H242" s="74">
        <v>-21.885333333333335</v>
      </c>
      <c r="I242" s="265">
        <v>-21.995555555555569</v>
      </c>
      <c r="J242" s="74">
        <v>-22.22</v>
      </c>
      <c r="K242" s="74">
        <v>-22.370333333333335</v>
      </c>
      <c r="L242" s="57">
        <v>-20.7105</v>
      </c>
      <c r="M242" s="57">
        <v>-17.774000000000001</v>
      </c>
      <c r="N242" s="72">
        <v>-12.536249999999999</v>
      </c>
      <c r="O242" s="133"/>
      <c r="P242" s="133"/>
      <c r="Q242" s="133"/>
      <c r="R242" s="133"/>
      <c r="S242" s="133"/>
      <c r="T242" s="133"/>
      <c r="U242" s="133"/>
      <c r="V242" s="133"/>
      <c r="W242" s="133"/>
      <c r="X242" s="133"/>
      <c r="Y242" s="133"/>
      <c r="Z242" s="133"/>
      <c r="AA242" s="133"/>
      <c r="AB242" s="133"/>
    </row>
    <row r="243" spans="1:28" x14ac:dyDescent="0.25">
      <c r="A243" s="478" t="s">
        <v>12</v>
      </c>
      <c r="B243" s="267" t="s">
        <v>8</v>
      </c>
      <c r="C243" s="263">
        <v>-18.77</v>
      </c>
      <c r="D243" s="88">
        <v>-19.094166666666666</v>
      </c>
      <c r="E243" s="269">
        <v>-21.119499999999999</v>
      </c>
      <c r="F243" s="88">
        <v>-21.431666666666668</v>
      </c>
      <c r="G243" s="88">
        <v>-22.592000000000002</v>
      </c>
      <c r="H243" s="88">
        <v>-22.413999999999998</v>
      </c>
      <c r="I243" s="265">
        <v>-21.828000000000003</v>
      </c>
      <c r="J243" s="269">
        <v>-21.662666666666667</v>
      </c>
      <c r="K243" s="88">
        <v>-21.27416666666667</v>
      </c>
      <c r="L243" s="270">
        <v>-19.796333333333333</v>
      </c>
      <c r="M243" s="270">
        <v>-16.156000000000002</v>
      </c>
      <c r="N243" s="72"/>
      <c r="O243" s="133"/>
      <c r="P243" s="133"/>
      <c r="Q243" s="133"/>
      <c r="R243" s="133"/>
      <c r="S243" s="133"/>
      <c r="T243" s="133"/>
      <c r="U243" s="133"/>
      <c r="V243" s="133"/>
      <c r="W243" s="133"/>
      <c r="X243" s="133"/>
      <c r="Y243" s="133"/>
      <c r="Z243" s="133"/>
      <c r="AA243" s="133"/>
      <c r="AB243" s="133"/>
    </row>
    <row r="244" spans="1:28" x14ac:dyDescent="0.25">
      <c r="A244" s="478" t="s">
        <v>209</v>
      </c>
      <c r="B244" s="262" t="s">
        <v>107</v>
      </c>
      <c r="C244" s="263">
        <v>-21.29</v>
      </c>
      <c r="D244" s="72">
        <v>-19.981999999999999</v>
      </c>
      <c r="E244" s="264">
        <v>-21.255666666666666</v>
      </c>
      <c r="F244" s="72"/>
      <c r="G244" s="72">
        <v>-25.779444444444465</v>
      </c>
      <c r="H244" s="72"/>
      <c r="I244" s="265">
        <v>-20.608000000000001</v>
      </c>
      <c r="J244" s="264">
        <v>-22.288111111111103</v>
      </c>
      <c r="K244" s="72">
        <v>-22.245000000000001</v>
      </c>
      <c r="L244" s="52">
        <v>-20.193333333333332</v>
      </c>
      <c r="M244" s="52">
        <v>-16.876333333333331</v>
      </c>
      <c r="N244" s="72">
        <v>-11.546166666666666</v>
      </c>
      <c r="O244" s="133"/>
      <c r="P244" s="133" t="str">
        <f>(B244)</f>
        <v>Malbec</v>
      </c>
      <c r="Q244" s="182">
        <f>AVERAGE(C244)</f>
        <v>-21.29</v>
      </c>
      <c r="R244" s="182">
        <f t="shared" ref="R244:AB244" si="445">AVERAGE(D244)</f>
        <v>-19.981999999999999</v>
      </c>
      <c r="S244" s="182">
        <f t="shared" si="445"/>
        <v>-21.255666666666666</v>
      </c>
      <c r="T244" s="182" t="e">
        <f t="shared" si="445"/>
        <v>#DIV/0!</v>
      </c>
      <c r="U244" s="182">
        <f t="shared" si="445"/>
        <v>-25.779444444444465</v>
      </c>
      <c r="V244" s="182" t="e">
        <f t="shared" si="445"/>
        <v>#DIV/0!</v>
      </c>
      <c r="W244" s="182">
        <f t="shared" si="445"/>
        <v>-20.608000000000001</v>
      </c>
      <c r="X244" s="182">
        <f t="shared" si="445"/>
        <v>-22.288111111111103</v>
      </c>
      <c r="Y244" s="182">
        <f t="shared" si="445"/>
        <v>-22.245000000000001</v>
      </c>
      <c r="Z244" s="182">
        <f t="shared" si="445"/>
        <v>-20.193333333333332</v>
      </c>
      <c r="AA244" s="182">
        <f t="shared" si="445"/>
        <v>-16.876333333333331</v>
      </c>
      <c r="AB244" s="182">
        <f t="shared" si="445"/>
        <v>-11.546166666666666</v>
      </c>
    </row>
    <row r="245" spans="1:28" x14ac:dyDescent="0.25">
      <c r="A245" s="478" t="s">
        <v>27</v>
      </c>
      <c r="B245" s="268" t="s">
        <v>7</v>
      </c>
      <c r="C245" s="263">
        <v>-19.756666666666664</v>
      </c>
      <c r="D245" s="72">
        <v>-20.318999999999999</v>
      </c>
      <c r="E245" s="72">
        <v>-22.370999999999999</v>
      </c>
      <c r="F245" s="74">
        <v>-22.299333333333333</v>
      </c>
      <c r="G245" s="74">
        <v>-24.201000000000001</v>
      </c>
      <c r="H245" s="74">
        <v>-21.892499999999998</v>
      </c>
      <c r="I245" s="265">
        <v>-22.346833333333333</v>
      </c>
      <c r="J245" s="74">
        <v>-23.010333333333335</v>
      </c>
      <c r="K245" s="74">
        <v>-22.519166666666667</v>
      </c>
      <c r="L245" s="57">
        <v>-21.411333333333335</v>
      </c>
      <c r="M245" s="57">
        <v>-17.115666666666666</v>
      </c>
      <c r="N245" s="72">
        <v>-10.99</v>
      </c>
      <c r="O245" s="133"/>
      <c r="P245" s="133" t="str">
        <f>(B245)</f>
        <v>Merlot</v>
      </c>
      <c r="Q245" s="182">
        <f>AVERAGE(C245:C256)</f>
        <v>-20.341842592592595</v>
      </c>
      <c r="R245" s="182">
        <f t="shared" ref="R245:AB245" si="446">AVERAGE(D245:D256)</f>
        <v>-20.803907407407408</v>
      </c>
      <c r="S245" s="182">
        <f t="shared" si="446"/>
        <v>-22.346555555555554</v>
      </c>
      <c r="T245" s="182">
        <f t="shared" si="446"/>
        <v>-22.432720000000003</v>
      </c>
      <c r="U245" s="182">
        <f t="shared" si="446"/>
        <v>-24.796685185185186</v>
      </c>
      <c r="V245" s="182">
        <f t="shared" si="446"/>
        <v>-22.031066666666668</v>
      </c>
      <c r="W245" s="182">
        <f t="shared" si="446"/>
        <v>-22.417224537037033</v>
      </c>
      <c r="X245" s="182">
        <f t="shared" si="446"/>
        <v>-22.563041666666667</v>
      </c>
      <c r="Y245" s="182">
        <f t="shared" si="446"/>
        <v>-22.321981481481483</v>
      </c>
      <c r="Z245" s="182">
        <f t="shared" si="446"/>
        <v>-20.066858796296298</v>
      </c>
      <c r="AA245" s="182">
        <f t="shared" si="446"/>
        <v>-16.205307870370369</v>
      </c>
      <c r="AB245" s="182">
        <f t="shared" si="446"/>
        <v>-11.447822222222223</v>
      </c>
    </row>
    <row r="246" spans="1:28" x14ac:dyDescent="0.25">
      <c r="A246" s="478" t="s">
        <v>11</v>
      </c>
      <c r="B246" s="268" t="s">
        <v>7</v>
      </c>
      <c r="C246" s="263">
        <v>-20.258444444444436</v>
      </c>
      <c r="D246" s="72">
        <v>-20.878888888888866</v>
      </c>
      <c r="E246" s="72">
        <v>-22.054333333333332</v>
      </c>
      <c r="F246" s="74">
        <v>-21.438333333333333</v>
      </c>
      <c r="G246" s="74">
        <v>-23.56</v>
      </c>
      <c r="H246" s="74">
        <v>-20.14833333333333</v>
      </c>
      <c r="I246" s="265">
        <v>-21.731666666666666</v>
      </c>
      <c r="J246" s="74">
        <v>-21.617500000000003</v>
      </c>
      <c r="K246" s="74">
        <v>-22.153666666666666</v>
      </c>
      <c r="L246" s="57">
        <v>-21.030555555555566</v>
      </c>
      <c r="M246" s="57">
        <v>-16.403888888888901</v>
      </c>
      <c r="N246" s="72">
        <v>-11.237666666666668</v>
      </c>
      <c r="O246" s="133"/>
      <c r="P246" s="133"/>
      <c r="Q246" s="133"/>
      <c r="R246" s="133"/>
      <c r="S246" s="133"/>
      <c r="T246" s="133"/>
      <c r="U246" s="133"/>
      <c r="V246" s="133"/>
      <c r="W246" s="133"/>
      <c r="X246" s="133"/>
      <c r="Y246" s="133"/>
      <c r="Z246" s="133"/>
      <c r="AA246" s="133"/>
      <c r="AB246" s="133"/>
    </row>
    <row r="247" spans="1:28" x14ac:dyDescent="0.25">
      <c r="A247" s="478" t="s">
        <v>27</v>
      </c>
      <c r="B247" s="268" t="s">
        <v>7</v>
      </c>
      <c r="C247" s="271">
        <v>-21.078666666666667</v>
      </c>
      <c r="D247" s="72">
        <v>-22.172000000000001</v>
      </c>
      <c r="E247" s="72">
        <v>-23.925555555555565</v>
      </c>
      <c r="F247" s="74">
        <v>-23.734666666666669</v>
      </c>
      <c r="G247" s="74">
        <v>-24.923500000000001</v>
      </c>
      <c r="H247" s="74">
        <v>-23.991</v>
      </c>
      <c r="I247" s="265">
        <v>-23.854666666666663</v>
      </c>
      <c r="J247" s="74">
        <v>-23.469000000000005</v>
      </c>
      <c r="K247" s="74">
        <v>-23.116666666666664</v>
      </c>
      <c r="L247" s="57">
        <v>-20.604333333333333</v>
      </c>
      <c r="M247" s="57">
        <v>-16.800666666666668</v>
      </c>
      <c r="N247" s="74"/>
      <c r="O247" s="133"/>
      <c r="P247" s="133"/>
      <c r="Q247" s="133"/>
      <c r="R247" s="133"/>
      <c r="S247" s="133"/>
      <c r="T247" s="133"/>
      <c r="U247" s="133"/>
      <c r="V247" s="133"/>
      <c r="W247" s="133"/>
      <c r="X247" s="133"/>
      <c r="Y247" s="133"/>
      <c r="Z247" s="133"/>
      <c r="AA247" s="133"/>
      <c r="AB247" s="133"/>
    </row>
    <row r="248" spans="1:28" x14ac:dyDescent="0.25">
      <c r="A248" s="478" t="s">
        <v>27</v>
      </c>
      <c r="B248" s="268" t="s">
        <v>7</v>
      </c>
      <c r="C248" s="271">
        <v>-20.346833333333333</v>
      </c>
      <c r="D248" s="72">
        <v>-21.429000000000002</v>
      </c>
      <c r="E248" s="72">
        <v>-22.842666666666663</v>
      </c>
      <c r="F248" s="74">
        <v>-23.027555555555566</v>
      </c>
      <c r="G248" s="74">
        <v>-25.037500000000005</v>
      </c>
      <c r="H248" s="74">
        <v>-22.366500000000002</v>
      </c>
      <c r="I248" s="265">
        <v>-22.268055555555566</v>
      </c>
      <c r="J248" s="74">
        <v>-22.963999999999999</v>
      </c>
      <c r="K248" s="74">
        <v>-23.239444444444434</v>
      </c>
      <c r="L248" s="57">
        <v>-20.614666666666668</v>
      </c>
      <c r="M248" s="57">
        <v>-16.150833333333335</v>
      </c>
      <c r="N248" s="74"/>
      <c r="O248" s="133"/>
      <c r="P248" s="133"/>
      <c r="Q248" s="133"/>
      <c r="R248" s="133"/>
      <c r="S248" s="133"/>
      <c r="T248" s="133"/>
      <c r="U248" s="133"/>
      <c r="V248" s="133"/>
      <c r="W248" s="133"/>
      <c r="X248" s="133"/>
      <c r="Y248" s="133"/>
      <c r="Z248" s="133"/>
      <c r="AA248" s="133"/>
      <c r="AB248" s="133"/>
    </row>
    <row r="249" spans="1:28" x14ac:dyDescent="0.25">
      <c r="A249" s="478" t="s">
        <v>27</v>
      </c>
      <c r="B249" s="268" t="s">
        <v>7</v>
      </c>
      <c r="C249" s="271">
        <v>-21.088999999999999</v>
      </c>
      <c r="D249" s="72">
        <v>-21.450000000000003</v>
      </c>
      <c r="E249" s="72">
        <v>-22.454388888888886</v>
      </c>
      <c r="F249" s="74">
        <v>-22.874722222222218</v>
      </c>
      <c r="G249" s="74">
        <v>-24.508555555555557</v>
      </c>
      <c r="H249" s="74">
        <v>-22.836111111111119</v>
      </c>
      <c r="I249" s="265">
        <v>-23.409499999999998</v>
      </c>
      <c r="J249" s="74">
        <v>-23.032250000000001</v>
      </c>
      <c r="K249" s="74">
        <v>-22.804500000000001</v>
      </c>
      <c r="L249" s="57">
        <v>-21.004333333333332</v>
      </c>
      <c r="M249" s="57">
        <v>-16.709805555555551</v>
      </c>
      <c r="N249" s="74">
        <v>-12.364333333333333</v>
      </c>
      <c r="O249" s="133"/>
      <c r="P249" s="133"/>
      <c r="Q249" s="133"/>
      <c r="R249" s="133"/>
      <c r="S249" s="133"/>
      <c r="T249" s="133"/>
      <c r="U249" s="133"/>
      <c r="V249" s="133"/>
      <c r="W249" s="133"/>
      <c r="X249" s="133"/>
      <c r="Y249" s="133"/>
      <c r="Z249" s="133"/>
      <c r="AA249" s="133"/>
      <c r="AB249" s="133"/>
    </row>
    <row r="250" spans="1:28" x14ac:dyDescent="0.25">
      <c r="A250" s="478" t="s">
        <v>27</v>
      </c>
      <c r="B250" s="268" t="s">
        <v>7</v>
      </c>
      <c r="C250" s="271">
        <v>-20.638444444444453</v>
      </c>
      <c r="D250" s="72">
        <v>-21.132833333333334</v>
      </c>
      <c r="E250" s="72">
        <v>-23.102166666666665</v>
      </c>
      <c r="F250" s="74">
        <v>-23.511199999999999</v>
      </c>
      <c r="G250" s="74">
        <v>-25.186</v>
      </c>
      <c r="H250" s="74">
        <v>-22.790999999999997</v>
      </c>
      <c r="I250" s="265">
        <v>-23.439249999999998</v>
      </c>
      <c r="J250" s="74">
        <v>-22.95675</v>
      </c>
      <c r="K250" s="74">
        <v>-22.974166666666665</v>
      </c>
      <c r="L250" s="57">
        <v>-20.280583333333333</v>
      </c>
      <c r="M250" s="57">
        <v>-16.416833333333333</v>
      </c>
      <c r="N250" s="74">
        <v>-11.670250000000001</v>
      </c>
      <c r="O250" s="133"/>
      <c r="P250" s="133"/>
      <c r="Q250" s="133"/>
      <c r="R250" s="133"/>
      <c r="S250" s="133"/>
      <c r="T250" s="133"/>
      <c r="U250" s="133"/>
      <c r="V250" s="133"/>
      <c r="W250" s="133"/>
      <c r="X250" s="133"/>
      <c r="Y250" s="133"/>
      <c r="Z250" s="133"/>
      <c r="AA250" s="133"/>
      <c r="AB250" s="133"/>
    </row>
    <row r="251" spans="1:28" x14ac:dyDescent="0.25">
      <c r="A251" s="478" t="s">
        <v>26</v>
      </c>
      <c r="B251" s="268" t="s">
        <v>7</v>
      </c>
      <c r="C251" s="271">
        <v>-20.848666666666666</v>
      </c>
      <c r="D251" s="72">
        <v>-20.540833333333335</v>
      </c>
      <c r="E251" s="72">
        <v>-22.626333333333335</v>
      </c>
      <c r="F251" s="74">
        <v>-22.314444444444433</v>
      </c>
      <c r="G251" s="74">
        <v>-24.752499999999998</v>
      </c>
      <c r="H251" s="74">
        <v>-22.108000000000001</v>
      </c>
      <c r="I251" s="265">
        <v>-22.152888888888899</v>
      </c>
      <c r="J251" s="74">
        <v>-22.643333333333334</v>
      </c>
      <c r="K251" s="74">
        <v>-21.504000000000001</v>
      </c>
      <c r="L251" s="57">
        <v>-20.3901111111111</v>
      </c>
      <c r="M251" s="57">
        <v>-16.560333333333332</v>
      </c>
      <c r="N251" s="74">
        <v>-12.274000000000001</v>
      </c>
      <c r="O251" s="133"/>
      <c r="P251" s="133"/>
      <c r="Q251" s="133"/>
      <c r="R251" s="133"/>
      <c r="S251" s="133"/>
      <c r="T251" s="133"/>
      <c r="U251" s="133"/>
      <c r="V251" s="133"/>
      <c r="W251" s="133"/>
      <c r="X251" s="133"/>
      <c r="Y251" s="133"/>
      <c r="Z251" s="133"/>
      <c r="AA251" s="133"/>
      <c r="AB251" s="133"/>
    </row>
    <row r="252" spans="1:28" x14ac:dyDescent="0.25">
      <c r="A252" s="478" t="s">
        <v>17</v>
      </c>
      <c r="B252" s="267" t="s">
        <v>7</v>
      </c>
      <c r="C252" s="263">
        <v>-19.542666666666666</v>
      </c>
      <c r="D252" s="72">
        <v>-19.382000000000001</v>
      </c>
      <c r="E252" s="264">
        <v>-19.305555555555568</v>
      </c>
      <c r="F252" s="72">
        <v>-20.463611111111103</v>
      </c>
      <c r="G252" s="72">
        <v>-23.829777777777768</v>
      </c>
      <c r="H252" s="72">
        <v>-19.482277777777764</v>
      </c>
      <c r="I252" s="265">
        <v>-20.165000000000003</v>
      </c>
      <c r="J252" s="264">
        <v>-20.404666666666667</v>
      </c>
      <c r="K252" s="72">
        <v>-19.748000000000001</v>
      </c>
      <c r="L252" s="52">
        <v>-16.096666666666664</v>
      </c>
      <c r="M252" s="52">
        <v>-15.656333333333331</v>
      </c>
      <c r="N252" s="72">
        <v>-11.053666666666667</v>
      </c>
      <c r="O252" s="133"/>
      <c r="P252" s="133"/>
      <c r="Q252" s="133"/>
      <c r="R252" s="133"/>
      <c r="S252" s="133"/>
      <c r="T252" s="133"/>
      <c r="U252" s="133"/>
      <c r="V252" s="133"/>
      <c r="W252" s="133"/>
      <c r="X252" s="133"/>
      <c r="Y252" s="133"/>
      <c r="Z252" s="133"/>
      <c r="AA252" s="133"/>
      <c r="AB252" s="133"/>
    </row>
    <row r="253" spans="1:28" x14ac:dyDescent="0.25">
      <c r="A253" s="75" t="s">
        <v>29</v>
      </c>
      <c r="B253" s="272" t="s">
        <v>7</v>
      </c>
      <c r="C253" s="263">
        <v>-20.518222222222231</v>
      </c>
      <c r="D253" s="72">
        <v>-21.858166666666666</v>
      </c>
      <c r="E253" s="264">
        <v>-22.27</v>
      </c>
      <c r="F253" s="72"/>
      <c r="G253" s="72">
        <v>-24.994500000000002</v>
      </c>
      <c r="H253" s="72"/>
      <c r="I253" s="265">
        <v>-22.268666666666672</v>
      </c>
      <c r="J253" s="264">
        <v>-22.27933333333333</v>
      </c>
      <c r="K253" s="88">
        <v>-22.150333333333336</v>
      </c>
      <c r="L253" s="270">
        <v>-20.234222222222233</v>
      </c>
      <c r="M253" s="270">
        <v>-16.452500000000001</v>
      </c>
      <c r="N253" s="72">
        <v>-12.508888888888899</v>
      </c>
      <c r="O253" s="133"/>
      <c r="P253" s="133"/>
      <c r="Q253" s="133"/>
      <c r="R253" s="133"/>
      <c r="S253" s="133"/>
      <c r="T253" s="133"/>
      <c r="U253" s="133"/>
      <c r="V253" s="133"/>
      <c r="W253" s="133"/>
      <c r="X253" s="133"/>
      <c r="Y253" s="133"/>
      <c r="Z253" s="133"/>
      <c r="AA253" s="133"/>
      <c r="AB253" s="133"/>
    </row>
    <row r="254" spans="1:28" x14ac:dyDescent="0.25">
      <c r="A254" s="478" t="s">
        <v>10</v>
      </c>
      <c r="B254" s="262" t="s">
        <v>7</v>
      </c>
      <c r="C254" s="263">
        <v>-19.206</v>
      </c>
      <c r="D254" s="72">
        <v>-20.829666666666668</v>
      </c>
      <c r="E254" s="264">
        <v>-21.999333333333329</v>
      </c>
      <c r="F254" s="72"/>
      <c r="G254" s="72">
        <v>-25.679333333333332</v>
      </c>
      <c r="H254" s="72"/>
      <c r="I254" s="265">
        <v>-22.332833333333337</v>
      </c>
      <c r="J254" s="264">
        <v>-22.706444444444433</v>
      </c>
      <c r="K254" s="72">
        <v>-22.425777777777768</v>
      </c>
      <c r="L254" s="52">
        <v>-20.127333333333333</v>
      </c>
      <c r="M254" s="52">
        <v>-15.385999999999999</v>
      </c>
      <c r="N254" s="72">
        <v>-10.233750000000001</v>
      </c>
      <c r="O254" s="133"/>
      <c r="P254" s="133"/>
      <c r="Q254" s="133"/>
      <c r="R254" s="133"/>
      <c r="S254" s="133"/>
      <c r="T254" s="133"/>
      <c r="U254" s="133"/>
      <c r="V254" s="133"/>
      <c r="W254" s="133"/>
      <c r="X254" s="133"/>
      <c r="Y254" s="133"/>
      <c r="Z254" s="133"/>
      <c r="AA254" s="133"/>
      <c r="AB254" s="133"/>
    </row>
    <row r="255" spans="1:28" x14ac:dyDescent="0.25">
      <c r="A255" s="478" t="s">
        <v>11</v>
      </c>
      <c r="B255" s="262" t="s">
        <v>7</v>
      </c>
      <c r="C255" s="263">
        <v>-19.991833333333336</v>
      </c>
      <c r="D255" s="72">
        <v>-18.205833333333334</v>
      </c>
      <c r="E255" s="264">
        <v>-22.462</v>
      </c>
      <c r="F255" s="72">
        <v>-21.734444444444463</v>
      </c>
      <c r="G255" s="72">
        <v>-25.340555555555568</v>
      </c>
      <c r="H255" s="72">
        <v>-22.590277777777768</v>
      </c>
      <c r="I255" s="265">
        <v>-22.61</v>
      </c>
      <c r="J255" s="264">
        <v>-22.670888888888896</v>
      </c>
      <c r="K255" s="72">
        <v>-22.668722222222232</v>
      </c>
      <c r="L255" s="72">
        <v>-19.018166666666666</v>
      </c>
      <c r="M255" s="72">
        <v>-14.594833333333334</v>
      </c>
      <c r="N255" s="72">
        <v>-10.704000000000001</v>
      </c>
      <c r="O255" s="133"/>
      <c r="P255" s="133"/>
      <c r="Q255" s="133"/>
      <c r="R255" s="133"/>
      <c r="S255" s="133"/>
      <c r="T255" s="133"/>
      <c r="U255" s="133"/>
      <c r="V255" s="133"/>
      <c r="W255" s="133"/>
      <c r="X255" s="133"/>
      <c r="Y255" s="133"/>
      <c r="Z255" s="133"/>
      <c r="AA255" s="133"/>
      <c r="AB255" s="133"/>
    </row>
    <row r="256" spans="1:28" x14ac:dyDescent="0.25">
      <c r="A256" s="478" t="s">
        <v>11</v>
      </c>
      <c r="B256" s="262" t="s">
        <v>7</v>
      </c>
      <c r="C256" s="263">
        <v>-20.826666666666668</v>
      </c>
      <c r="D256" s="72">
        <v>-21.448666666666668</v>
      </c>
      <c r="E256" s="264">
        <v>-22.745333333333335</v>
      </c>
      <c r="F256" s="72">
        <v>-22.928888888888903</v>
      </c>
      <c r="G256" s="72">
        <v>-25.546999999999997</v>
      </c>
      <c r="H256" s="72">
        <v>-22.104666666666663</v>
      </c>
      <c r="I256" s="265">
        <v>-22.427333333333337</v>
      </c>
      <c r="J256" s="72">
        <v>-23.001999999999999</v>
      </c>
      <c r="K256" s="72">
        <v>-22.559333333333331</v>
      </c>
      <c r="L256" s="72">
        <v>-19.990000000000002</v>
      </c>
      <c r="M256" s="72">
        <v>-16.215999999999998</v>
      </c>
      <c r="N256" s="72">
        <v>-11.441666666666665</v>
      </c>
      <c r="O256" s="133"/>
      <c r="P256" s="133"/>
      <c r="Q256" s="133"/>
      <c r="R256" s="133"/>
      <c r="S256" s="133"/>
      <c r="T256" s="133"/>
      <c r="U256" s="133"/>
      <c r="V256" s="133"/>
      <c r="W256" s="133"/>
      <c r="X256" s="133"/>
      <c r="Y256" s="133"/>
      <c r="Z256" s="133"/>
      <c r="AA256" s="133"/>
      <c r="AB256" s="133"/>
    </row>
    <row r="257" spans="1:28" x14ac:dyDescent="0.25">
      <c r="A257" s="478" t="s">
        <v>26</v>
      </c>
      <c r="B257" s="268" t="s">
        <v>4</v>
      </c>
      <c r="C257" s="263">
        <v>-21.084833333333332</v>
      </c>
      <c r="D257" s="72">
        <v>-21.772666666666666</v>
      </c>
      <c r="E257" s="72">
        <v>-23.442833333333336</v>
      </c>
      <c r="F257" s="74">
        <v>-22.429333333333336</v>
      </c>
      <c r="G257" s="74"/>
      <c r="H257" s="74">
        <v>-23.155833333333334</v>
      </c>
      <c r="I257" s="265">
        <v>-24.138000000000002</v>
      </c>
      <c r="J257" s="74">
        <v>-23.530833333333334</v>
      </c>
      <c r="K257" s="74">
        <v>-24.734666666666666</v>
      </c>
      <c r="L257" s="57">
        <v>-23.177999999999997</v>
      </c>
      <c r="M257" s="57">
        <v>-17.865500000000001</v>
      </c>
      <c r="N257" s="72">
        <v>-11.539333333333332</v>
      </c>
      <c r="O257" s="133"/>
      <c r="P257" s="133" t="str">
        <f>(B257)</f>
        <v>Pinot blanc</v>
      </c>
      <c r="Q257" s="182">
        <f>AVERAGE(C257:C258)</f>
        <v>-21.347999999999999</v>
      </c>
      <c r="R257" s="182">
        <f t="shared" ref="R257:AB257" si="447">AVERAGE(D257:D258)</f>
        <v>-21.667833333333334</v>
      </c>
      <c r="S257" s="182">
        <f t="shared" si="447"/>
        <v>-23.464416666666668</v>
      </c>
      <c r="T257" s="182">
        <f t="shared" si="447"/>
        <v>-21.972166666666666</v>
      </c>
      <c r="U257" s="182">
        <f t="shared" si="447"/>
        <v>-22.818333333333332</v>
      </c>
      <c r="V257" s="182">
        <f t="shared" si="447"/>
        <v>-22.622</v>
      </c>
      <c r="W257" s="182">
        <f t="shared" si="447"/>
        <v>-23.568583333333336</v>
      </c>
      <c r="X257" s="182">
        <f t="shared" si="447"/>
        <v>-23.374861111111116</v>
      </c>
      <c r="Y257" s="182">
        <f t="shared" si="447"/>
        <v>-24.259666666666668</v>
      </c>
      <c r="Z257" s="182">
        <f t="shared" si="447"/>
        <v>-22.312666666666665</v>
      </c>
      <c r="AA257" s="182">
        <f t="shared" si="447"/>
        <v>-16.994583333333331</v>
      </c>
      <c r="AB257" s="182">
        <f t="shared" si="447"/>
        <v>-11.171083333333332</v>
      </c>
    </row>
    <row r="258" spans="1:28" x14ac:dyDescent="0.25">
      <c r="A258" s="478" t="s">
        <v>11</v>
      </c>
      <c r="B258" s="267" t="s">
        <v>4</v>
      </c>
      <c r="C258" s="263">
        <v>-21.611166666666666</v>
      </c>
      <c r="D258" s="72">
        <v>-21.562999999999999</v>
      </c>
      <c r="E258" s="264">
        <v>-23.486000000000001</v>
      </c>
      <c r="F258" s="72">
        <v>-21.515000000000001</v>
      </c>
      <c r="G258" s="72">
        <v>-22.818333333333332</v>
      </c>
      <c r="H258" s="72">
        <v>-22.088166666666666</v>
      </c>
      <c r="I258" s="265">
        <v>-22.999166666666667</v>
      </c>
      <c r="J258" s="72">
        <v>-23.218888888888898</v>
      </c>
      <c r="K258" s="72">
        <v>-23.784666666666666</v>
      </c>
      <c r="L258" s="72">
        <v>-21.447333333333333</v>
      </c>
      <c r="M258" s="72">
        <v>-16.123666666666665</v>
      </c>
      <c r="N258" s="72">
        <v>-10.802833333333332</v>
      </c>
      <c r="O258" s="133"/>
      <c r="P258" s="133"/>
      <c r="Q258" s="133"/>
      <c r="R258" s="133"/>
      <c r="S258" s="133"/>
      <c r="T258" s="133"/>
      <c r="U258" s="133"/>
      <c r="V258" s="133"/>
      <c r="W258" s="133"/>
      <c r="X258" s="133"/>
      <c r="Y258" s="133"/>
      <c r="Z258" s="133"/>
      <c r="AA258" s="133"/>
      <c r="AB258" s="133"/>
    </row>
    <row r="259" spans="1:28" x14ac:dyDescent="0.25">
      <c r="A259" s="478" t="s">
        <v>15</v>
      </c>
      <c r="B259" s="268" t="s">
        <v>5</v>
      </c>
      <c r="C259" s="263">
        <v>-22.653000000000002</v>
      </c>
      <c r="D259" s="72">
        <v>-22.271666666666665</v>
      </c>
      <c r="E259" s="72">
        <v>-23.715333333333334</v>
      </c>
      <c r="F259" s="74">
        <v>-23.320999999999998</v>
      </c>
      <c r="G259" s="74"/>
      <c r="H259" s="74">
        <v>-22.682111111111102</v>
      </c>
      <c r="I259" s="265">
        <v>-23.484444444444435</v>
      </c>
      <c r="J259" s="74">
        <v>-23.924888888888901</v>
      </c>
      <c r="K259" s="74">
        <v>-23.884333333333334</v>
      </c>
      <c r="L259" s="74">
        <v>-22.580666666666669</v>
      </c>
      <c r="M259" s="74">
        <v>-18.409499999999998</v>
      </c>
      <c r="N259" s="72">
        <v>-12.042166666666668</v>
      </c>
      <c r="O259" s="133"/>
      <c r="P259" s="133" t="str">
        <f>(B259)</f>
        <v>Pinot gris</v>
      </c>
      <c r="Q259" s="182">
        <f>AVERAGE(C259:C263)</f>
        <v>-21.843766666666667</v>
      </c>
      <c r="R259" s="182">
        <f t="shared" ref="R259:AB259" si="448">AVERAGE(D259:D263)</f>
        <v>-22.004366666666662</v>
      </c>
      <c r="S259" s="182">
        <f t="shared" si="448"/>
        <v>-23.619400000000002</v>
      </c>
      <c r="T259" s="182">
        <f t="shared" si="448"/>
        <v>-22.913488888888892</v>
      </c>
      <c r="U259" s="182">
        <f t="shared" si="448"/>
        <v>-26.107208333333325</v>
      </c>
      <c r="V259" s="182">
        <f t="shared" si="448"/>
        <v>-23.662194444444442</v>
      </c>
      <c r="W259" s="182">
        <f t="shared" si="448"/>
        <v>-23.420266666666667</v>
      </c>
      <c r="X259" s="182">
        <f t="shared" si="448"/>
        <v>-23.813388888888895</v>
      </c>
      <c r="Y259" s="182">
        <f t="shared" si="448"/>
        <v>-23.739311111111114</v>
      </c>
      <c r="Z259" s="182">
        <f t="shared" si="448"/>
        <v>-21.694411111111116</v>
      </c>
      <c r="AA259" s="182">
        <f t="shared" si="448"/>
        <v>-17.412244444444447</v>
      </c>
      <c r="AB259" s="182">
        <f t="shared" si="448"/>
        <v>-12.074444444444442</v>
      </c>
    </row>
    <row r="260" spans="1:28" x14ac:dyDescent="0.25">
      <c r="A260" s="478" t="s">
        <v>26</v>
      </c>
      <c r="B260" s="268" t="s">
        <v>5</v>
      </c>
      <c r="C260" s="263">
        <v>-21.271166666666669</v>
      </c>
      <c r="D260" s="72">
        <v>-22.179333333333332</v>
      </c>
      <c r="E260" s="72">
        <v>-23.215833333333332</v>
      </c>
      <c r="F260" s="74">
        <v>-22.706888888888901</v>
      </c>
      <c r="G260" s="74">
        <v>-27.084166666666651</v>
      </c>
      <c r="H260" s="74">
        <v>-24.284666666666666</v>
      </c>
      <c r="I260" s="265">
        <v>-23.683166666666665</v>
      </c>
      <c r="J260" s="74">
        <v>-24.7925</v>
      </c>
      <c r="K260" s="74">
        <v>-24.318000000000001</v>
      </c>
      <c r="L260" s="74">
        <v>-22.233999999999998</v>
      </c>
      <c r="M260" s="74">
        <v>-18.509555555555565</v>
      </c>
      <c r="N260" s="72">
        <v>-12.905166666666666</v>
      </c>
      <c r="O260" s="133"/>
      <c r="P260" s="133"/>
      <c r="Q260" s="133"/>
      <c r="R260" s="133"/>
      <c r="S260" s="133"/>
      <c r="T260" s="133"/>
      <c r="U260" s="133"/>
      <c r="V260" s="133"/>
      <c r="W260" s="133"/>
      <c r="X260" s="133"/>
      <c r="Y260" s="133"/>
      <c r="Z260" s="133"/>
      <c r="AA260" s="133"/>
      <c r="AB260" s="133"/>
    </row>
    <row r="261" spans="1:28" x14ac:dyDescent="0.25">
      <c r="A261" s="478" t="s">
        <v>11</v>
      </c>
      <c r="B261" s="267" t="s">
        <v>5</v>
      </c>
      <c r="C261" s="263">
        <v>-22.280666666666665</v>
      </c>
      <c r="D261" s="72">
        <v>-22.341166666666666</v>
      </c>
      <c r="E261" s="72">
        <v>-23.546666666666667</v>
      </c>
      <c r="F261" s="72">
        <v>-22.885555555555566</v>
      </c>
      <c r="G261" s="72">
        <v>-25.23</v>
      </c>
      <c r="H261" s="72">
        <v>-22.986666666666668</v>
      </c>
      <c r="I261" s="265">
        <v>-23.597722222222231</v>
      </c>
      <c r="J261" s="72">
        <v>-24.257555555555566</v>
      </c>
      <c r="K261" s="72">
        <v>-24.004000000000001</v>
      </c>
      <c r="L261" s="72">
        <v>-21.693999999999999</v>
      </c>
      <c r="M261" s="72">
        <v>-16.14</v>
      </c>
      <c r="N261" s="72">
        <v>-12.0486111111111</v>
      </c>
      <c r="O261" s="133"/>
      <c r="P261" s="133"/>
      <c r="Q261" s="133"/>
      <c r="R261" s="133"/>
      <c r="S261" s="133"/>
      <c r="T261" s="133"/>
      <c r="U261" s="133"/>
      <c r="V261" s="133"/>
      <c r="W261" s="133"/>
      <c r="X261" s="133"/>
      <c r="Y261" s="133"/>
      <c r="Z261" s="133"/>
      <c r="AA261" s="133"/>
      <c r="AB261" s="133"/>
    </row>
    <row r="262" spans="1:28" x14ac:dyDescent="0.25">
      <c r="A262" s="478" t="s">
        <v>28</v>
      </c>
      <c r="B262" s="267" t="s">
        <v>5</v>
      </c>
      <c r="C262" s="263">
        <v>-20.678666666666665</v>
      </c>
      <c r="D262" s="72">
        <v>-20.062666666666665</v>
      </c>
      <c r="E262" s="59">
        <v>-22.897666666666666</v>
      </c>
      <c r="F262" s="72">
        <v>-21.937999999999999</v>
      </c>
      <c r="G262" s="72">
        <v>-25.312666666666651</v>
      </c>
      <c r="H262" s="72"/>
      <c r="I262" s="265">
        <v>-22.042222222222236</v>
      </c>
      <c r="J262" s="52">
        <v>-22.073666666666668</v>
      </c>
      <c r="K262" s="52">
        <v>-22.138000000000002</v>
      </c>
      <c r="L262" s="72">
        <v>-20.184222222222232</v>
      </c>
      <c r="M262" s="72">
        <v>-15.401499999999999</v>
      </c>
      <c r="N262" s="72"/>
      <c r="O262" s="133"/>
      <c r="P262" s="133"/>
      <c r="Q262" s="133"/>
      <c r="R262" s="133"/>
      <c r="S262" s="133"/>
      <c r="T262" s="133"/>
      <c r="U262" s="133"/>
      <c r="V262" s="133"/>
      <c r="W262" s="133"/>
      <c r="X262" s="133"/>
      <c r="Y262" s="133"/>
      <c r="Z262" s="133"/>
      <c r="AA262" s="133"/>
      <c r="AB262" s="133"/>
    </row>
    <row r="263" spans="1:28" x14ac:dyDescent="0.25">
      <c r="A263" s="478" t="s">
        <v>26</v>
      </c>
      <c r="B263" s="267" t="s">
        <v>5</v>
      </c>
      <c r="C263" s="263">
        <v>-22.335333333333335</v>
      </c>
      <c r="D263" s="72">
        <v>-23.167000000000002</v>
      </c>
      <c r="E263" s="72">
        <v>-24.721500000000002</v>
      </c>
      <c r="F263" s="72">
        <v>-23.715999999999998</v>
      </c>
      <c r="G263" s="72">
        <v>-26.802</v>
      </c>
      <c r="H263" s="72">
        <v>-24.695333333333334</v>
      </c>
      <c r="I263" s="265">
        <v>-24.293777777777766</v>
      </c>
      <c r="J263" s="72">
        <v>-24.018333333333334</v>
      </c>
      <c r="K263" s="72">
        <v>-24.352222222222235</v>
      </c>
      <c r="L263" s="72">
        <v>-21.779166666666669</v>
      </c>
      <c r="M263" s="72">
        <v>-18.600666666666665</v>
      </c>
      <c r="N263" s="72">
        <v>-11.301833333333335</v>
      </c>
      <c r="O263" s="133"/>
      <c r="P263" s="133"/>
      <c r="Q263" s="133"/>
      <c r="R263" s="133"/>
      <c r="S263" s="133"/>
      <c r="T263" s="133"/>
      <c r="U263" s="133"/>
      <c r="V263" s="133"/>
      <c r="W263" s="133"/>
      <c r="X263" s="133"/>
      <c r="Y263" s="133"/>
      <c r="Z263" s="133"/>
      <c r="AA263" s="133"/>
      <c r="AB263" s="133"/>
    </row>
    <row r="264" spans="1:28" x14ac:dyDescent="0.25">
      <c r="A264" s="478" t="s">
        <v>27</v>
      </c>
      <c r="B264" s="268" t="s">
        <v>3</v>
      </c>
      <c r="C264" s="263">
        <v>-22.107500000000002</v>
      </c>
      <c r="D264" s="72">
        <v>-22.623333333333335</v>
      </c>
      <c r="E264" s="72">
        <v>-23.663833333333333</v>
      </c>
      <c r="F264" s="74">
        <v>-23.208666666666669</v>
      </c>
      <c r="G264" s="74"/>
      <c r="H264" s="74">
        <v>-23.454999999999998</v>
      </c>
      <c r="I264" s="265">
        <v>-23.375</v>
      </c>
      <c r="J264" s="74">
        <v>-24.340833333333336</v>
      </c>
      <c r="K264" s="74">
        <v>-23.652333333333331</v>
      </c>
      <c r="L264" s="74">
        <v>-22.299166666666668</v>
      </c>
      <c r="M264" s="74">
        <v>-18.416666666666668</v>
      </c>
      <c r="N264" s="72">
        <v>-12.434388888888899</v>
      </c>
      <c r="O264" s="133"/>
      <c r="P264" s="133" t="str">
        <f>(B264)</f>
        <v>Pinot noir</v>
      </c>
      <c r="Q264" s="182">
        <f>AVERAGE(C264:C267)</f>
        <v>-21.349902777777775</v>
      </c>
      <c r="R264" s="182">
        <f t="shared" ref="R264:AB264" si="449">AVERAGE(D264:D267)</f>
        <v>-21.444166666666668</v>
      </c>
      <c r="S264" s="182">
        <f t="shared" si="449"/>
        <v>-22.787055555555561</v>
      </c>
      <c r="T264" s="182">
        <f t="shared" si="449"/>
        <v>-22.918847222222222</v>
      </c>
      <c r="U264" s="182">
        <f t="shared" si="449"/>
        <v>-24.854574074074083</v>
      </c>
      <c r="V264" s="182">
        <f t="shared" si="449"/>
        <v>-23.751111111111111</v>
      </c>
      <c r="W264" s="182">
        <f t="shared" si="449"/>
        <v>-23.304333333333332</v>
      </c>
      <c r="X264" s="182">
        <f t="shared" si="449"/>
        <v>-23.472958333333334</v>
      </c>
      <c r="Y264" s="182">
        <f t="shared" si="449"/>
        <v>-23.438958333333336</v>
      </c>
      <c r="Z264" s="182">
        <f t="shared" si="449"/>
        <v>-21.320083333333336</v>
      </c>
      <c r="AA264" s="182">
        <f t="shared" si="449"/>
        <v>-17.004986111111108</v>
      </c>
      <c r="AB264" s="182">
        <f t="shared" si="449"/>
        <v>-11.819194444444449</v>
      </c>
    </row>
    <row r="265" spans="1:28" x14ac:dyDescent="0.25">
      <c r="A265" s="478" t="s">
        <v>12</v>
      </c>
      <c r="B265" s="267" t="s">
        <v>3</v>
      </c>
      <c r="C265" s="263">
        <v>-20.35466666666667</v>
      </c>
      <c r="D265" s="72">
        <v>-21.290000000000003</v>
      </c>
      <c r="E265" s="52">
        <v>-22.316500000000001</v>
      </c>
      <c r="F265" s="72">
        <v>-22.718</v>
      </c>
      <c r="G265" s="72">
        <v>-23.561388888888899</v>
      </c>
      <c r="H265" s="72">
        <v>-23.310999999999996</v>
      </c>
      <c r="I265" s="265">
        <v>-23.703999999999997</v>
      </c>
      <c r="J265" s="72">
        <v>-23.674666666666667</v>
      </c>
      <c r="K265" s="72">
        <v>-23.359333333333336</v>
      </c>
      <c r="L265" s="72">
        <v>-21.173999999999999</v>
      </c>
      <c r="M265" s="72">
        <v>-16.886611111111097</v>
      </c>
      <c r="N265" s="72"/>
      <c r="O265" s="133"/>
      <c r="P265" s="133"/>
      <c r="Q265" s="133"/>
      <c r="R265" s="133"/>
      <c r="S265" s="133"/>
      <c r="T265" s="133"/>
      <c r="U265" s="133"/>
      <c r="V265" s="133"/>
      <c r="W265" s="133"/>
      <c r="X265" s="133"/>
      <c r="Y265" s="133"/>
      <c r="Z265" s="133"/>
      <c r="AA265" s="133"/>
      <c r="AB265" s="133"/>
    </row>
    <row r="266" spans="1:28" x14ac:dyDescent="0.25">
      <c r="A266" s="478" t="s">
        <v>28</v>
      </c>
      <c r="B266" s="267" t="s">
        <v>3</v>
      </c>
      <c r="C266" s="263">
        <v>-20.956444444444433</v>
      </c>
      <c r="D266" s="72">
        <v>-20.206333333333333</v>
      </c>
      <c r="E266" s="52">
        <v>-21.627888888888901</v>
      </c>
      <c r="F266" s="72">
        <v>-21.822888888888897</v>
      </c>
      <c r="G266" s="72">
        <v>-24.808999999999997</v>
      </c>
      <c r="H266" s="72"/>
      <c r="I266" s="265">
        <v>-22.337333333333333</v>
      </c>
      <c r="J266" s="72">
        <v>-22.567666666666668</v>
      </c>
      <c r="K266" s="72">
        <v>-22.918000000000003</v>
      </c>
      <c r="L266" s="72">
        <v>-20.972666666666669</v>
      </c>
      <c r="M266" s="72">
        <v>-16.908666666666665</v>
      </c>
      <c r="N266" s="72"/>
      <c r="O266" s="133"/>
      <c r="P266" s="133"/>
      <c r="Q266" s="133"/>
      <c r="R266" s="133"/>
      <c r="S266" s="133"/>
      <c r="T266" s="133"/>
      <c r="U266" s="133"/>
      <c r="V266" s="133"/>
      <c r="W266" s="133"/>
      <c r="X266" s="133"/>
      <c r="Y266" s="133"/>
      <c r="Z266" s="133"/>
      <c r="AA266" s="133"/>
      <c r="AB266" s="133"/>
    </row>
    <row r="267" spans="1:28" x14ac:dyDescent="0.25">
      <c r="A267" s="478" t="s">
        <v>11</v>
      </c>
      <c r="B267" s="267" t="s">
        <v>3</v>
      </c>
      <c r="C267" s="263">
        <v>-21.980999999999998</v>
      </c>
      <c r="D267" s="72">
        <v>-21.657</v>
      </c>
      <c r="E267" s="72">
        <v>-23.540000000000003</v>
      </c>
      <c r="F267" s="72">
        <v>-23.925833333333333</v>
      </c>
      <c r="G267" s="72">
        <v>-26.193333333333349</v>
      </c>
      <c r="H267" s="72">
        <v>-24.487333333333336</v>
      </c>
      <c r="I267" s="265">
        <v>-23.800999999999998</v>
      </c>
      <c r="J267" s="72">
        <v>-23.308666666666667</v>
      </c>
      <c r="K267" s="72">
        <v>-23.826166666666666</v>
      </c>
      <c r="L267" s="72">
        <v>-20.834500000000002</v>
      </c>
      <c r="M267" s="72">
        <v>-15.808</v>
      </c>
      <c r="N267" s="72">
        <v>-11.203999999999999</v>
      </c>
      <c r="O267" s="133"/>
      <c r="P267" s="133"/>
      <c r="Q267" s="133"/>
      <c r="R267" s="133"/>
      <c r="S267" s="133"/>
      <c r="T267" s="133"/>
      <c r="U267" s="133"/>
      <c r="V267" s="133"/>
      <c r="W267" s="133"/>
      <c r="X267" s="133"/>
      <c r="Y267" s="133"/>
      <c r="Z267" s="133"/>
      <c r="AA267" s="133"/>
      <c r="AB267" s="133"/>
    </row>
    <row r="268" spans="1:28" x14ac:dyDescent="0.25">
      <c r="A268" s="478" t="s">
        <v>26</v>
      </c>
      <c r="B268" s="268" t="s">
        <v>6</v>
      </c>
      <c r="C268" s="263">
        <v>-20.670666666666666</v>
      </c>
      <c r="D268" s="74">
        <v>-21.357833333333332</v>
      </c>
      <c r="E268" s="74">
        <v>-23.21083333333333</v>
      </c>
      <c r="F268" s="74">
        <v>-22.640833333333333</v>
      </c>
      <c r="G268" s="74"/>
      <c r="H268" s="74">
        <v>-23.020666666666667</v>
      </c>
      <c r="I268" s="273">
        <v>-23.314999999999998</v>
      </c>
      <c r="J268" s="274">
        <v>-24.047333333333331</v>
      </c>
      <c r="K268" s="74">
        <v>-24.395333333333337</v>
      </c>
      <c r="L268" s="74">
        <v>-22.648666666666667</v>
      </c>
      <c r="M268" s="74">
        <v>-21.152000000000001</v>
      </c>
      <c r="N268" s="72">
        <v>-15.973277777777767</v>
      </c>
      <c r="O268" s="133"/>
      <c r="P268" s="133" t="str">
        <f>(B268)</f>
        <v>Riesling</v>
      </c>
      <c r="Q268" s="182">
        <f>AVERAGE(C268:C272)</f>
        <v>-21.278177777777781</v>
      </c>
      <c r="R268" s="182">
        <f t="shared" ref="R268:AB268" si="450">AVERAGE(D268:D272)</f>
        <v>-21.269455555555556</v>
      </c>
      <c r="S268" s="182">
        <f t="shared" si="450"/>
        <v>-23.324866666666665</v>
      </c>
      <c r="T268" s="182">
        <f t="shared" si="450"/>
        <v>-22.838466666666665</v>
      </c>
      <c r="U268" s="182">
        <f t="shared" si="450"/>
        <v>-24.070020833333331</v>
      </c>
      <c r="V268" s="182">
        <f t="shared" si="450"/>
        <v>-22.799972222222227</v>
      </c>
      <c r="W268" s="182">
        <f t="shared" si="450"/>
        <v>-23.279766666666667</v>
      </c>
      <c r="X268" s="182">
        <f t="shared" si="450"/>
        <v>-23.924900000000001</v>
      </c>
      <c r="Y268" s="182">
        <f t="shared" si="450"/>
        <v>-23.666122222222221</v>
      </c>
      <c r="Z268" s="182">
        <f t="shared" si="450"/>
        <v>-22.305933333333332</v>
      </c>
      <c r="AA268" s="182">
        <f t="shared" si="450"/>
        <v>-19.589199999999998</v>
      </c>
      <c r="AB268" s="182">
        <f t="shared" si="450"/>
        <v>-13.923685185185178</v>
      </c>
    </row>
    <row r="269" spans="1:28" x14ac:dyDescent="0.25">
      <c r="A269" s="478" t="s">
        <v>11</v>
      </c>
      <c r="B269" s="267" t="s">
        <v>6</v>
      </c>
      <c r="C269" s="263">
        <v>-23.195333333333334</v>
      </c>
      <c r="D269" s="72">
        <v>-21.468666666666667</v>
      </c>
      <c r="E269" s="72">
        <v>-24.450166666666664</v>
      </c>
      <c r="F269" s="72">
        <v>-23.314999999999998</v>
      </c>
      <c r="G269" s="72">
        <v>-23.840666666666664</v>
      </c>
      <c r="H269" s="72">
        <v>-23.250833333333333</v>
      </c>
      <c r="I269" s="265">
        <v>-23.067499999999999</v>
      </c>
      <c r="J269" s="72">
        <v>-23.955555555555566</v>
      </c>
      <c r="K269" s="72">
        <v>-23.3886111111111</v>
      </c>
      <c r="L269" s="72">
        <v>-22.337833333333332</v>
      </c>
      <c r="M269" s="72">
        <v>-21.423333333333336</v>
      </c>
      <c r="N269" s="72">
        <v>-14.053611111111101</v>
      </c>
      <c r="O269" s="133"/>
      <c r="P269" s="133"/>
      <c r="Q269" s="133"/>
      <c r="R269" s="133"/>
      <c r="S269" s="133"/>
      <c r="T269" s="133"/>
      <c r="U269" s="133"/>
      <c r="V269" s="133"/>
      <c r="W269" s="133"/>
      <c r="X269" s="133"/>
      <c r="Y269" s="133"/>
      <c r="Z269" s="133"/>
      <c r="AA269" s="133"/>
      <c r="AB269" s="133"/>
    </row>
    <row r="270" spans="1:28" x14ac:dyDescent="0.25">
      <c r="A270" s="478" t="s">
        <v>13</v>
      </c>
      <c r="B270" s="267" t="s">
        <v>6</v>
      </c>
      <c r="C270" s="263">
        <v>-20.347999999999999</v>
      </c>
      <c r="D270" s="72">
        <v>-20.324666666666669</v>
      </c>
      <c r="E270" s="72">
        <v>-22.550333333333331</v>
      </c>
      <c r="F270" s="72">
        <v>-23.235500000000002</v>
      </c>
      <c r="G270" s="72">
        <v>-23.803333333333331</v>
      </c>
      <c r="H270" s="72">
        <v>-23.681999999999999</v>
      </c>
      <c r="I270" s="265">
        <v>-23.744</v>
      </c>
      <c r="J270" s="72">
        <v>-25.299111111111102</v>
      </c>
      <c r="K270" s="72">
        <v>-24.334000000000003</v>
      </c>
      <c r="L270" s="72">
        <v>-23.435333333333332</v>
      </c>
      <c r="M270" s="72">
        <v>-20.336833333333335</v>
      </c>
      <c r="N270" s="72"/>
      <c r="O270" s="133"/>
      <c r="P270" s="133"/>
      <c r="Q270" s="133"/>
      <c r="R270" s="133"/>
      <c r="S270" s="133"/>
      <c r="T270" s="133"/>
      <c r="U270" s="133"/>
      <c r="V270" s="133"/>
      <c r="W270" s="133"/>
      <c r="X270" s="133"/>
      <c r="Y270" s="133"/>
      <c r="Z270" s="133"/>
      <c r="AA270" s="133"/>
      <c r="AB270" s="133"/>
    </row>
    <row r="271" spans="1:28" x14ac:dyDescent="0.25">
      <c r="A271" s="478" t="s">
        <v>28</v>
      </c>
      <c r="B271" s="267" t="s">
        <v>6</v>
      </c>
      <c r="C271" s="263">
        <v>-20.934666666666669</v>
      </c>
      <c r="D271" s="72">
        <v>-21.310833333333331</v>
      </c>
      <c r="E271" s="72">
        <v>-22.881333333333334</v>
      </c>
      <c r="F271" s="72">
        <v>-22.009333333333331</v>
      </c>
      <c r="G271" s="72">
        <v>-25.255833333333332</v>
      </c>
      <c r="H271" s="72"/>
      <c r="I271" s="265">
        <v>-22.969333333333335</v>
      </c>
      <c r="J271" s="72">
        <v>-23.9375</v>
      </c>
      <c r="K271" s="72">
        <v>-23.776</v>
      </c>
      <c r="L271" s="72">
        <v>-21.477833333333333</v>
      </c>
      <c r="M271" s="72">
        <v>-16.666666666666668</v>
      </c>
      <c r="N271" s="72"/>
      <c r="O271" s="133"/>
      <c r="P271" s="133"/>
      <c r="Q271" s="133"/>
      <c r="R271" s="133"/>
      <c r="S271" s="133"/>
      <c r="T271" s="133"/>
      <c r="U271" s="133"/>
      <c r="V271" s="133"/>
      <c r="W271" s="133"/>
      <c r="X271" s="133"/>
      <c r="Y271" s="133"/>
      <c r="Z271" s="133"/>
      <c r="AA271" s="133"/>
      <c r="AB271" s="133"/>
    </row>
    <row r="272" spans="1:28" x14ac:dyDescent="0.25">
      <c r="A272" s="478" t="s">
        <v>11</v>
      </c>
      <c r="B272" s="267" t="s">
        <v>6</v>
      </c>
      <c r="C272" s="263">
        <v>-21.242222222222235</v>
      </c>
      <c r="D272" s="72">
        <v>-21.88527777777777</v>
      </c>
      <c r="E272" s="72">
        <v>-23.531666666666666</v>
      </c>
      <c r="F272" s="72">
        <v>-22.991666666666664</v>
      </c>
      <c r="G272" s="72">
        <v>-23.38025</v>
      </c>
      <c r="H272" s="72">
        <v>-21.246388888888902</v>
      </c>
      <c r="I272" s="265">
        <v>-23.302999999999997</v>
      </c>
      <c r="J272" s="72">
        <v>-22.385000000000002</v>
      </c>
      <c r="K272" s="72">
        <v>-22.436666666666667</v>
      </c>
      <c r="L272" s="72">
        <v>-21.63</v>
      </c>
      <c r="M272" s="72">
        <v>-18.367166666666666</v>
      </c>
      <c r="N272" s="72">
        <v>-11.744166666666667</v>
      </c>
      <c r="O272" s="133"/>
      <c r="P272" s="133"/>
      <c r="Q272" s="133"/>
      <c r="R272" s="133"/>
      <c r="S272" s="133"/>
      <c r="T272" s="133"/>
      <c r="U272" s="133"/>
      <c r="V272" s="133"/>
      <c r="W272" s="133"/>
      <c r="X272" s="133"/>
      <c r="Y272" s="133"/>
      <c r="Z272" s="133"/>
      <c r="AA272" s="133"/>
      <c r="AB272" s="133"/>
    </row>
    <row r="273" spans="1:28" x14ac:dyDescent="0.25">
      <c r="A273" s="478" t="s">
        <v>11</v>
      </c>
      <c r="B273" s="262" t="s">
        <v>108</v>
      </c>
      <c r="C273" s="263">
        <v>-20.684666666666669</v>
      </c>
      <c r="D273" s="72">
        <v>-20.087333333333333</v>
      </c>
      <c r="E273" s="72">
        <v>-21.702833333333331</v>
      </c>
      <c r="F273" s="72">
        <v>-22.417000000000002</v>
      </c>
      <c r="G273" s="72">
        <v>-23.980499999999996</v>
      </c>
      <c r="H273" s="72">
        <v>-22.059333333333331</v>
      </c>
      <c r="I273" s="265">
        <v>-21.498333333333335</v>
      </c>
      <c r="J273" s="72">
        <v>-22.776666666666667</v>
      </c>
      <c r="K273" s="72">
        <v>-21.756666666666671</v>
      </c>
      <c r="L273" s="72">
        <v>-20.226444444444432</v>
      </c>
      <c r="M273" s="72">
        <v>-17.376666666666669</v>
      </c>
      <c r="N273" s="72">
        <v>-11.699777777777767</v>
      </c>
      <c r="O273" s="133"/>
      <c r="P273" s="133" t="str">
        <f>(B273)</f>
        <v>Sauv blanc</v>
      </c>
      <c r="Q273" s="182">
        <f>AVERAGE(C273:C283)</f>
        <v>-20.04353787878788</v>
      </c>
      <c r="R273" s="182">
        <f t="shared" ref="R273:AB273" si="451">AVERAGE(D273:D283)</f>
        <v>-20.648371212121212</v>
      </c>
      <c r="S273" s="182">
        <f t="shared" si="451"/>
        <v>-22.45769191919192</v>
      </c>
      <c r="T273" s="182">
        <f t="shared" si="451"/>
        <v>-22.383949494949494</v>
      </c>
      <c r="U273" s="182">
        <f t="shared" si="451"/>
        <v>-24.321883333333332</v>
      </c>
      <c r="V273" s="182">
        <f t="shared" si="451"/>
        <v>-22.261790404040404</v>
      </c>
      <c r="W273" s="182">
        <f t="shared" si="451"/>
        <v>-21.904252525252527</v>
      </c>
      <c r="X273" s="182">
        <f t="shared" si="451"/>
        <v>-22.760818181818181</v>
      </c>
      <c r="Y273" s="182">
        <f t="shared" si="451"/>
        <v>-22.433280303030301</v>
      </c>
      <c r="Z273" s="182">
        <f t="shared" si="451"/>
        <v>-20.596871212121211</v>
      </c>
      <c r="AA273" s="182">
        <f t="shared" si="451"/>
        <v>-16.874419444444445</v>
      </c>
      <c r="AB273" s="182">
        <f t="shared" si="451"/>
        <v>-11.362888888888886</v>
      </c>
    </row>
    <row r="274" spans="1:28" x14ac:dyDescent="0.25">
      <c r="A274" s="478" t="s">
        <v>11</v>
      </c>
      <c r="B274" s="262" t="s">
        <v>108</v>
      </c>
      <c r="C274" s="263">
        <v>-19.066000000000003</v>
      </c>
      <c r="D274" s="72">
        <v>-20.697555555555567</v>
      </c>
      <c r="E274" s="72">
        <v>-21.528888888888901</v>
      </c>
      <c r="F274" s="72">
        <v>-21.116111111111099</v>
      </c>
      <c r="G274" s="72">
        <v>-26.016666666666666</v>
      </c>
      <c r="H274" s="72">
        <v>-21.675666666666668</v>
      </c>
      <c r="I274" s="265">
        <v>-21.86</v>
      </c>
      <c r="J274" s="72">
        <v>-22.644666666666666</v>
      </c>
      <c r="K274" s="72">
        <v>-22.402666666666665</v>
      </c>
      <c r="L274" s="72">
        <v>-21.345333333333333</v>
      </c>
      <c r="M274" s="72">
        <v>-17.716666666666669</v>
      </c>
      <c r="N274" s="72">
        <v>-11.646666666666667</v>
      </c>
      <c r="O274" s="133"/>
      <c r="P274" s="133"/>
      <c r="Q274" s="133"/>
      <c r="R274" s="133"/>
      <c r="S274" s="133"/>
      <c r="T274" s="133"/>
      <c r="U274" s="133"/>
      <c r="V274" s="133"/>
      <c r="W274" s="133"/>
      <c r="X274" s="133"/>
      <c r="Y274" s="133"/>
      <c r="Z274" s="133"/>
      <c r="AA274" s="133"/>
      <c r="AB274" s="133"/>
    </row>
    <row r="275" spans="1:28" x14ac:dyDescent="0.25">
      <c r="A275" s="478" t="s">
        <v>11</v>
      </c>
      <c r="B275" s="262" t="s">
        <v>108</v>
      </c>
      <c r="C275" s="263">
        <v>-20.620999999999999</v>
      </c>
      <c r="D275" s="72">
        <v>-20.717111111111098</v>
      </c>
      <c r="E275" s="72">
        <v>-23.283333333333299</v>
      </c>
      <c r="F275" s="72">
        <v>-21.89833333333333</v>
      </c>
      <c r="G275" s="72">
        <v>-25.35</v>
      </c>
      <c r="H275" s="72">
        <v>-21.716666666666669</v>
      </c>
      <c r="I275" s="265">
        <v>-21.547499999999999</v>
      </c>
      <c r="J275" s="72">
        <v>-23.079166666666666</v>
      </c>
      <c r="K275" s="72">
        <v>-23.464444444444435</v>
      </c>
      <c r="L275" s="72">
        <v>-21.606111111111101</v>
      </c>
      <c r="M275" s="72"/>
      <c r="N275" s="72"/>
      <c r="O275" s="133"/>
      <c r="P275" s="133"/>
      <c r="Q275" s="133"/>
      <c r="R275" s="133"/>
      <c r="S275" s="133"/>
      <c r="T275" s="133"/>
      <c r="U275" s="133"/>
      <c r="V275" s="133"/>
      <c r="W275" s="133"/>
      <c r="X275" s="133"/>
      <c r="Y275" s="133"/>
      <c r="Z275" s="133"/>
      <c r="AA275" s="133"/>
      <c r="AB275" s="133"/>
    </row>
    <row r="276" spans="1:28" x14ac:dyDescent="0.25">
      <c r="A276" s="478" t="s">
        <v>11</v>
      </c>
      <c r="B276" s="262" t="s">
        <v>108</v>
      </c>
      <c r="C276" s="263">
        <v>-18.990666666666666</v>
      </c>
      <c r="D276" s="72">
        <v>-19.734000000000002</v>
      </c>
      <c r="E276" s="72">
        <v>-22.066722222222236</v>
      </c>
      <c r="F276" s="72">
        <v>-22.080000000000002</v>
      </c>
      <c r="G276" s="72">
        <v>-23.675833333333333</v>
      </c>
      <c r="H276" s="72">
        <v>-21.597333333333335</v>
      </c>
      <c r="I276" s="265">
        <v>-21.03</v>
      </c>
      <c r="J276" s="72">
        <v>-22.425999999999998</v>
      </c>
      <c r="K276" s="72">
        <v>-21.623666666666665</v>
      </c>
      <c r="L276" s="72">
        <v>-19.837777777777763</v>
      </c>
      <c r="M276" s="72">
        <v>-14.568</v>
      </c>
      <c r="N276" s="72">
        <v>-10.773333333333332</v>
      </c>
      <c r="O276" s="133"/>
      <c r="P276" s="133"/>
      <c r="Q276" s="133"/>
      <c r="R276" s="133"/>
      <c r="S276" s="133"/>
      <c r="T276" s="133"/>
      <c r="U276" s="133"/>
      <c r="V276" s="133"/>
      <c r="W276" s="133"/>
      <c r="X276" s="133"/>
      <c r="Y276" s="133"/>
      <c r="Z276" s="133"/>
      <c r="AA276" s="133"/>
      <c r="AB276" s="133"/>
    </row>
    <row r="277" spans="1:28" x14ac:dyDescent="0.25">
      <c r="A277" s="478" t="s">
        <v>26</v>
      </c>
      <c r="B277" s="268" t="s">
        <v>21</v>
      </c>
      <c r="C277" s="263">
        <v>-20.490666666666666</v>
      </c>
      <c r="D277" s="74">
        <v>-20.593333333333334</v>
      </c>
      <c r="E277" s="74">
        <v>-22.491833333333336</v>
      </c>
      <c r="F277" s="74">
        <v>-22.688555555555567</v>
      </c>
      <c r="G277" s="74"/>
      <c r="H277" s="74">
        <v>-22.3185</v>
      </c>
      <c r="I277" s="273">
        <v>-21.73533333333333</v>
      </c>
      <c r="J277" s="274">
        <v>-22.563333333333333</v>
      </c>
      <c r="K277" s="74">
        <v>-22.654</v>
      </c>
      <c r="L277" s="74">
        <v>-20.882666666666665</v>
      </c>
      <c r="M277" s="74">
        <v>-17.623666666666669</v>
      </c>
      <c r="N277" s="72">
        <v>-11.938666666666668</v>
      </c>
      <c r="O277" s="133"/>
      <c r="P277" s="133"/>
      <c r="Q277" s="133"/>
      <c r="R277" s="133"/>
      <c r="S277" s="133"/>
      <c r="T277" s="133"/>
      <c r="U277" s="133"/>
      <c r="V277" s="133"/>
      <c r="W277" s="133"/>
      <c r="X277" s="133"/>
      <c r="Y277" s="133"/>
      <c r="Z277" s="133"/>
      <c r="AA277" s="133"/>
      <c r="AB277" s="133"/>
    </row>
    <row r="278" spans="1:28" x14ac:dyDescent="0.25">
      <c r="A278" s="478" t="s">
        <v>26</v>
      </c>
      <c r="B278" s="268" t="s">
        <v>21</v>
      </c>
      <c r="C278" s="263">
        <v>-20.927833333333332</v>
      </c>
      <c r="D278" s="74">
        <v>-20.976666666666667</v>
      </c>
      <c r="E278" s="74">
        <v>-23.391777777777765</v>
      </c>
      <c r="F278" s="74">
        <v>-22.380777777777769</v>
      </c>
      <c r="G278" s="74">
        <v>-26.285</v>
      </c>
      <c r="H278" s="74">
        <v>-23.189999999999998</v>
      </c>
      <c r="I278" s="273">
        <v>-22.859500000000001</v>
      </c>
      <c r="J278" s="274">
        <v>-23.725333333333335</v>
      </c>
      <c r="K278" s="74">
        <v>-23.221999999999998</v>
      </c>
      <c r="L278" s="74">
        <v>-21.794499999999999</v>
      </c>
      <c r="M278" s="74">
        <v>-18.194444444444432</v>
      </c>
      <c r="N278" s="72"/>
      <c r="O278" s="133"/>
      <c r="P278" s="133"/>
      <c r="Q278" s="133"/>
      <c r="R278" s="133"/>
      <c r="S278" s="133"/>
      <c r="T278" s="133"/>
      <c r="U278" s="133"/>
      <c r="V278" s="133"/>
      <c r="W278" s="133"/>
      <c r="X278" s="133"/>
      <c r="Y278" s="133"/>
      <c r="Z278" s="133"/>
      <c r="AA278" s="133"/>
      <c r="AB278" s="133"/>
    </row>
    <row r="279" spans="1:28" x14ac:dyDescent="0.25">
      <c r="A279" s="478" t="s">
        <v>27</v>
      </c>
      <c r="B279" s="268" t="s">
        <v>21</v>
      </c>
      <c r="C279" s="271">
        <v>-18.834</v>
      </c>
      <c r="D279" s="57">
        <v>-19.95</v>
      </c>
      <c r="E279" s="57">
        <v>-22.004138888888885</v>
      </c>
      <c r="F279" s="57">
        <v>-22.416777777777781</v>
      </c>
      <c r="G279" s="57">
        <v>-23.233416666666667</v>
      </c>
      <c r="H279" s="74">
        <v>-22.197333333333333</v>
      </c>
      <c r="I279" s="273">
        <v>-21.801916666666667</v>
      </c>
      <c r="J279" s="274">
        <v>-22.232666666666663</v>
      </c>
      <c r="K279" s="74">
        <v>-22.14425</v>
      </c>
      <c r="L279" s="74">
        <v>-19.914555555555552</v>
      </c>
      <c r="M279" s="74">
        <v>-14.782666666666669</v>
      </c>
      <c r="N279" s="74">
        <v>-10.065722222222222</v>
      </c>
      <c r="O279" s="133"/>
      <c r="P279" s="133"/>
      <c r="Q279" s="133"/>
      <c r="R279" s="133"/>
      <c r="S279" s="133"/>
      <c r="T279" s="133"/>
      <c r="U279" s="133"/>
      <c r="V279" s="133"/>
      <c r="W279" s="133"/>
      <c r="X279" s="133"/>
      <c r="Y279" s="133"/>
      <c r="Z279" s="133"/>
      <c r="AA279" s="133"/>
      <c r="AB279" s="133"/>
    </row>
    <row r="280" spans="1:28" x14ac:dyDescent="0.25">
      <c r="A280" s="478" t="s">
        <v>27</v>
      </c>
      <c r="B280" s="268" t="s">
        <v>21</v>
      </c>
      <c r="C280" s="271">
        <v>-19.419416666666667</v>
      </c>
      <c r="D280" s="74">
        <v>-20.823416666666667</v>
      </c>
      <c r="E280" s="74">
        <v>-21.689527777777784</v>
      </c>
      <c r="F280" s="74">
        <v>-22.337777777777784</v>
      </c>
      <c r="G280" s="74">
        <v>-24.045888888888882</v>
      </c>
      <c r="H280" s="74">
        <v>-21.776527777777783</v>
      </c>
      <c r="I280" s="273">
        <v>-21.421555555555553</v>
      </c>
      <c r="J280" s="274">
        <v>-22.078916666666668</v>
      </c>
      <c r="K280" s="74">
        <v>-21.883666666666667</v>
      </c>
      <c r="L280" s="74">
        <v>-19.600333333333335</v>
      </c>
      <c r="M280" s="74">
        <v>-16.963666666666665</v>
      </c>
      <c r="N280" s="74">
        <v>-10.482000000000001</v>
      </c>
      <c r="O280" s="133"/>
      <c r="P280" s="133"/>
      <c r="Q280" s="133"/>
      <c r="R280" s="133"/>
      <c r="S280" s="133"/>
      <c r="T280" s="133"/>
      <c r="U280" s="133"/>
      <c r="V280" s="133"/>
      <c r="W280" s="133"/>
      <c r="X280" s="133"/>
      <c r="Y280" s="133"/>
      <c r="Z280" s="133"/>
      <c r="AA280" s="133"/>
      <c r="AB280" s="133"/>
    </row>
    <row r="281" spans="1:28" x14ac:dyDescent="0.25">
      <c r="A281" s="478" t="s">
        <v>27</v>
      </c>
      <c r="B281" s="268" t="s">
        <v>21</v>
      </c>
      <c r="C281" s="271">
        <v>-19.498333333333331</v>
      </c>
      <c r="D281" s="74">
        <v>-20.644333333333332</v>
      </c>
      <c r="E281" s="74">
        <v>-22.596000000000004</v>
      </c>
      <c r="F281" s="74">
        <v>-23.048111111111115</v>
      </c>
      <c r="G281" s="74">
        <v>-22.716444444444448</v>
      </c>
      <c r="H281" s="74">
        <v>-22.813333333333333</v>
      </c>
      <c r="I281" s="273">
        <v>-22.496055555555547</v>
      </c>
      <c r="J281" s="274">
        <v>-22.891555555555545</v>
      </c>
      <c r="K281" s="74">
        <v>-22.15347222222222</v>
      </c>
      <c r="L281" s="74">
        <v>-20.727444444444451</v>
      </c>
      <c r="M281" s="74">
        <v>-15.323333333333336</v>
      </c>
      <c r="N281" s="74">
        <v>-10.672277777777785</v>
      </c>
      <c r="O281" s="133"/>
      <c r="P281" s="133"/>
      <c r="Q281" s="133"/>
      <c r="R281" s="133"/>
      <c r="S281" s="133"/>
      <c r="T281" s="133"/>
      <c r="U281" s="133"/>
      <c r="V281" s="133"/>
      <c r="W281" s="133"/>
      <c r="X281" s="133"/>
      <c r="Y281" s="133"/>
      <c r="Z281" s="133"/>
      <c r="AA281" s="133"/>
      <c r="AB281" s="133"/>
    </row>
    <row r="282" spans="1:28" x14ac:dyDescent="0.25">
      <c r="A282" s="478" t="s">
        <v>26</v>
      </c>
      <c r="B282" s="268" t="s">
        <v>21</v>
      </c>
      <c r="C282" s="271">
        <v>-20.8</v>
      </c>
      <c r="D282" s="74">
        <v>-21.878</v>
      </c>
      <c r="E282" s="74">
        <v>-23.905555555555551</v>
      </c>
      <c r="F282" s="74">
        <v>-23.589666666666663</v>
      </c>
      <c r="G282" s="74">
        <v>-24.954666666666661</v>
      </c>
      <c r="H282" s="74">
        <v>-23.210999999999999</v>
      </c>
      <c r="I282" s="273">
        <v>-22.782</v>
      </c>
      <c r="J282" s="274">
        <v>-23.599916666666669</v>
      </c>
      <c r="K282" s="74">
        <v>-22.843638888888886</v>
      </c>
      <c r="L282" s="74">
        <v>-20.55575</v>
      </c>
      <c r="M282" s="74">
        <v>-18.227666666666668</v>
      </c>
      <c r="N282" s="74">
        <v>-12.762888888888881</v>
      </c>
      <c r="O282" s="133"/>
      <c r="P282" s="133"/>
      <c r="Q282" s="133"/>
      <c r="R282" s="133"/>
      <c r="S282" s="133"/>
      <c r="T282" s="133"/>
      <c r="U282" s="133"/>
      <c r="V282" s="133"/>
      <c r="W282" s="133"/>
      <c r="X282" s="133"/>
      <c r="Y282" s="133"/>
      <c r="Z282" s="133"/>
      <c r="AA282" s="133"/>
      <c r="AB282" s="133"/>
    </row>
    <row r="283" spans="1:28" x14ac:dyDescent="0.25">
      <c r="A283" s="478" t="s">
        <v>26</v>
      </c>
      <c r="B283" s="268" t="s">
        <v>21</v>
      </c>
      <c r="C283" s="271">
        <v>-21.146333333333335</v>
      </c>
      <c r="D283" s="74">
        <v>-21.030333333333335</v>
      </c>
      <c r="E283" s="74">
        <v>-22.373999999999999</v>
      </c>
      <c r="F283" s="74">
        <v>-22.250333333333334</v>
      </c>
      <c r="G283" s="74">
        <v>-22.960416666666674</v>
      </c>
      <c r="H283" s="74">
        <v>-22.323999999999998</v>
      </c>
      <c r="I283" s="273">
        <v>-21.914583333333336</v>
      </c>
      <c r="J283" s="274">
        <v>-22.350777777777783</v>
      </c>
      <c r="K283" s="74">
        <v>-22.617611111111117</v>
      </c>
      <c r="L283" s="74">
        <v>-20.074666666666669</v>
      </c>
      <c r="M283" s="74">
        <v>-17.967416666666669</v>
      </c>
      <c r="N283" s="74">
        <v>-12.224666666666666</v>
      </c>
      <c r="O283" s="133"/>
      <c r="P283" s="133"/>
      <c r="Q283" s="133"/>
      <c r="R283" s="133"/>
      <c r="S283" s="133"/>
      <c r="T283" s="133"/>
      <c r="U283" s="133"/>
      <c r="V283" s="133"/>
      <c r="W283" s="133"/>
      <c r="X283" s="133"/>
      <c r="Y283" s="133"/>
      <c r="Z283" s="133"/>
      <c r="AA283" s="133"/>
      <c r="AB283" s="133"/>
    </row>
    <row r="284" spans="1:28" x14ac:dyDescent="0.25">
      <c r="A284" s="478" t="s">
        <v>27</v>
      </c>
      <c r="B284" s="268" t="s">
        <v>2</v>
      </c>
      <c r="C284" s="263">
        <v>-17.675555555555565</v>
      </c>
      <c r="D284" s="74">
        <v>-18.001111111111101</v>
      </c>
      <c r="E284" s="74">
        <v>-20.558666666666667</v>
      </c>
      <c r="F284" s="74">
        <v>-20.803888888888903</v>
      </c>
      <c r="G284" s="74">
        <v>-23.46125</v>
      </c>
      <c r="H284" s="74">
        <v>-20.9315</v>
      </c>
      <c r="I284" s="265">
        <v>-21.891944444444434</v>
      </c>
      <c r="J284" s="274">
        <v>-22.711944444444431</v>
      </c>
      <c r="K284" s="74">
        <v>-21.99</v>
      </c>
      <c r="L284" s="74">
        <v>-20.679666666666666</v>
      </c>
      <c r="M284" s="74">
        <v>-16.627000000000002</v>
      </c>
      <c r="N284" s="72">
        <v>-11.835000000000001</v>
      </c>
      <c r="O284" s="133"/>
      <c r="P284" s="133" t="str">
        <f>(B284)</f>
        <v>Shiraz</v>
      </c>
      <c r="Q284" s="182">
        <f>AVERAGE(C284:C289)</f>
        <v>-18.832249999999995</v>
      </c>
      <c r="R284" s="182">
        <f t="shared" ref="R284:AB284" si="452">AVERAGE(D284:D289)</f>
        <v>-18.986990740740744</v>
      </c>
      <c r="S284" s="182">
        <f t="shared" si="452"/>
        <v>-21.271027777777778</v>
      </c>
      <c r="T284" s="182">
        <f t="shared" si="452"/>
        <v>-21.050740740740746</v>
      </c>
      <c r="U284" s="182">
        <f t="shared" si="452"/>
        <v>-22.245069444444443</v>
      </c>
      <c r="V284" s="182">
        <f t="shared" si="452"/>
        <v>-20.861018518518517</v>
      </c>
      <c r="W284" s="182">
        <f t="shared" si="452"/>
        <v>-22.002259259259262</v>
      </c>
      <c r="X284" s="182">
        <f t="shared" si="452"/>
        <v>-22.914324074074074</v>
      </c>
      <c r="Y284" s="182">
        <f t="shared" si="452"/>
        <v>-22.393388888888889</v>
      </c>
      <c r="Z284" s="182">
        <f t="shared" si="452"/>
        <v>-20.75462962962963</v>
      </c>
      <c r="AA284" s="182">
        <f t="shared" si="452"/>
        <v>-16.765657407407407</v>
      </c>
      <c r="AB284" s="182">
        <f t="shared" si="452"/>
        <v>-11.879296296296294</v>
      </c>
    </row>
    <row r="285" spans="1:28" x14ac:dyDescent="0.25">
      <c r="A285" s="478" t="s">
        <v>27</v>
      </c>
      <c r="B285" s="268" t="s">
        <v>2</v>
      </c>
      <c r="C285" s="263">
        <v>-18.359777777777769</v>
      </c>
      <c r="D285" s="74">
        <v>-18.668388888888899</v>
      </c>
      <c r="E285" s="74">
        <v>-20.231666666666666</v>
      </c>
      <c r="F285" s="74">
        <v>-21.592777777777766</v>
      </c>
      <c r="G285" s="74">
        <v>-20.925000000000001</v>
      </c>
      <c r="H285" s="74">
        <v>-21.288888888888902</v>
      </c>
      <c r="I285" s="265">
        <v>-21.898888888888902</v>
      </c>
      <c r="J285" s="274">
        <v>-22.997777777777767</v>
      </c>
      <c r="K285" s="74">
        <v>-22.540833333333335</v>
      </c>
      <c r="L285" s="74">
        <v>-21.215</v>
      </c>
      <c r="M285" s="74">
        <v>-16.629166666666666</v>
      </c>
      <c r="N285" s="72">
        <v>-11.476666666666633</v>
      </c>
      <c r="O285" s="133"/>
      <c r="P285" s="133"/>
      <c r="Q285" s="133"/>
      <c r="R285" s="133"/>
      <c r="S285" s="133"/>
      <c r="T285" s="133"/>
      <c r="U285" s="133"/>
      <c r="V285" s="133"/>
      <c r="W285" s="133"/>
      <c r="X285" s="133"/>
      <c r="Y285" s="133"/>
      <c r="Z285" s="133"/>
      <c r="AA285" s="133"/>
      <c r="AB285" s="133"/>
    </row>
    <row r="286" spans="1:28" x14ac:dyDescent="0.25">
      <c r="A286" s="478" t="s">
        <v>11</v>
      </c>
      <c r="B286" s="267" t="s">
        <v>2</v>
      </c>
      <c r="C286" s="263">
        <v>-19.6172222222222</v>
      </c>
      <c r="D286" s="72">
        <v>-19.505555555555564</v>
      </c>
      <c r="E286" s="72">
        <v>-21.575000000000003</v>
      </c>
      <c r="F286" s="72">
        <v>-20.755555555555564</v>
      </c>
      <c r="G286" s="72">
        <v>-21.192</v>
      </c>
      <c r="H286" s="72">
        <v>-20.362666666666648</v>
      </c>
      <c r="I286" s="265">
        <v>-22.184166666666666</v>
      </c>
      <c r="J286" s="72">
        <v>-23.875666666666664</v>
      </c>
      <c r="K286" s="72">
        <v>-23.360833333333332</v>
      </c>
      <c r="L286" s="72">
        <v>-22.233333333333334</v>
      </c>
      <c r="M286" s="72">
        <v>-18.203611111111101</v>
      </c>
      <c r="N286" s="72">
        <v>-12.6373888888889</v>
      </c>
      <c r="O286" s="133"/>
      <c r="P286" s="133"/>
      <c r="Q286" s="133"/>
      <c r="R286" s="133"/>
      <c r="S286" s="133"/>
      <c r="T286" s="133"/>
      <c r="U286" s="133"/>
      <c r="V286" s="133"/>
      <c r="W286" s="133"/>
      <c r="X286" s="133"/>
      <c r="Y286" s="133"/>
      <c r="Z286" s="133"/>
      <c r="AA286" s="133"/>
      <c r="AB286" s="133"/>
    </row>
    <row r="287" spans="1:28" x14ac:dyDescent="0.25">
      <c r="A287" s="478" t="s">
        <v>10</v>
      </c>
      <c r="B287" s="267" t="s">
        <v>2</v>
      </c>
      <c r="C287" s="263">
        <v>-21.271333333333335</v>
      </c>
      <c r="D287" s="72">
        <v>-20.896222222222235</v>
      </c>
      <c r="E287" s="72">
        <v>-21.930833333333336</v>
      </c>
      <c r="F287" s="72"/>
      <c r="G287" s="72">
        <v>-25.439111111111099</v>
      </c>
      <c r="H287" s="72"/>
      <c r="I287" s="265">
        <v>-23.092555555555567</v>
      </c>
      <c r="J287" s="72">
        <v>-23.765555555555565</v>
      </c>
      <c r="K287" s="72">
        <v>-22.885833333333334</v>
      </c>
      <c r="L287" s="72">
        <v>-20.845777777777766</v>
      </c>
      <c r="M287" s="72">
        <v>-17.140833333333333</v>
      </c>
      <c r="N287" s="72">
        <v>-11.979666666666667</v>
      </c>
      <c r="O287" s="133"/>
      <c r="P287" s="133"/>
      <c r="Q287" s="133"/>
      <c r="R287" s="133"/>
      <c r="S287" s="133"/>
      <c r="T287" s="133"/>
      <c r="U287" s="133"/>
      <c r="V287" s="133"/>
      <c r="W287" s="133"/>
      <c r="X287" s="133"/>
      <c r="Y287" s="133"/>
      <c r="Z287" s="133"/>
      <c r="AA287" s="133"/>
      <c r="AB287" s="133"/>
    </row>
    <row r="288" spans="1:28" x14ac:dyDescent="0.25">
      <c r="A288" s="478" t="s">
        <v>10</v>
      </c>
      <c r="B288" s="266" t="s">
        <v>2</v>
      </c>
      <c r="C288" s="263">
        <v>-17.767499999999998</v>
      </c>
      <c r="D288" s="72">
        <v>-18.117333333333335</v>
      </c>
      <c r="E288" s="72">
        <v>-21.193333333333332</v>
      </c>
      <c r="F288" s="72"/>
      <c r="G288" s="72">
        <v>-23.355555555555565</v>
      </c>
      <c r="H288" s="72"/>
      <c r="I288" s="265">
        <v>-21.511333333333329</v>
      </c>
      <c r="J288" s="72">
        <v>-22.370555555555569</v>
      </c>
      <c r="K288" s="72">
        <v>-21.832666666666668</v>
      </c>
      <c r="L288" s="72">
        <v>-20.293333333333333</v>
      </c>
      <c r="M288" s="72">
        <v>-15.683333333333332</v>
      </c>
      <c r="N288" s="72">
        <v>-11.499166666666667</v>
      </c>
      <c r="O288" s="133"/>
      <c r="P288" s="133"/>
      <c r="Q288" s="133"/>
      <c r="R288" s="133"/>
      <c r="S288" s="133"/>
      <c r="T288" s="133"/>
      <c r="U288" s="133"/>
      <c r="V288" s="133"/>
      <c r="W288" s="133"/>
      <c r="X288" s="133"/>
      <c r="Y288" s="133"/>
      <c r="Z288" s="133"/>
      <c r="AA288" s="133"/>
      <c r="AB288" s="133"/>
    </row>
    <row r="289" spans="1:41" x14ac:dyDescent="0.25">
      <c r="A289" s="478" t="s">
        <v>10</v>
      </c>
      <c r="B289" s="266" t="s">
        <v>2</v>
      </c>
      <c r="C289" s="263">
        <v>-18.302111111111099</v>
      </c>
      <c r="D289" s="72">
        <v>-18.733333333333334</v>
      </c>
      <c r="E289" s="72">
        <v>-22.136666666666667</v>
      </c>
      <c r="F289" s="72"/>
      <c r="G289" s="72">
        <v>-19.0975</v>
      </c>
      <c r="H289" s="72"/>
      <c r="I289" s="265">
        <v>-21.434666666666669</v>
      </c>
      <c r="J289" s="72">
        <v>-21.764444444444436</v>
      </c>
      <c r="K289" s="72">
        <v>-21.750166666666669</v>
      </c>
      <c r="L289" s="72">
        <v>-19.260666666666665</v>
      </c>
      <c r="M289" s="72">
        <v>-16.309999999999999</v>
      </c>
      <c r="N289" s="72">
        <v>-11.847888888888901</v>
      </c>
      <c r="O289" s="133"/>
      <c r="P289" s="133"/>
      <c r="Q289" s="133"/>
      <c r="R289" s="133"/>
      <c r="S289" s="133"/>
      <c r="T289" s="133"/>
      <c r="U289" s="133"/>
      <c r="V289" s="133"/>
      <c r="W289" s="133"/>
      <c r="X289" s="133"/>
      <c r="Y289" s="133"/>
      <c r="Z289" s="133"/>
      <c r="AA289" s="133"/>
      <c r="AB289" s="133"/>
    </row>
    <row r="290" spans="1:41" ht="15.75" thickBot="1" x14ac:dyDescent="0.3">
      <c r="A290" s="76" t="s">
        <v>29</v>
      </c>
      <c r="B290" s="275" t="s">
        <v>25</v>
      </c>
      <c r="C290" s="276">
        <v>-21.301333333333332</v>
      </c>
      <c r="D290" s="72">
        <v>-21.883333333333336</v>
      </c>
      <c r="E290" s="72">
        <v>-24.435333333333336</v>
      </c>
      <c r="F290" s="72"/>
      <c r="G290" s="88">
        <v>-25.783750000000001</v>
      </c>
      <c r="H290" s="88"/>
      <c r="I290" s="277">
        <v>-23.556666666666668</v>
      </c>
      <c r="J290" s="88">
        <v>-23.296499999999998</v>
      </c>
      <c r="K290" s="88">
        <v>-23.552000000000003</v>
      </c>
      <c r="L290" s="88">
        <v>-22.104000000000003</v>
      </c>
      <c r="M290" s="88">
        <v>-16.040666666666667</v>
      </c>
      <c r="N290" s="72">
        <v>-12.219333333333333</v>
      </c>
      <c r="O290" s="133"/>
      <c r="P290" s="133" t="str">
        <f>(B290)</f>
        <v>Viognier</v>
      </c>
      <c r="Q290" s="182">
        <f>AVERAGE(C290)</f>
        <v>-21.301333333333332</v>
      </c>
      <c r="R290" s="182">
        <f t="shared" ref="R290:AB290" si="453">AVERAGE(D290)</f>
        <v>-21.883333333333336</v>
      </c>
      <c r="S290" s="182">
        <f t="shared" si="453"/>
        <v>-24.435333333333336</v>
      </c>
      <c r="T290" s="182" t="e">
        <f t="shared" si="453"/>
        <v>#DIV/0!</v>
      </c>
      <c r="U290" s="182">
        <f t="shared" si="453"/>
        <v>-25.783750000000001</v>
      </c>
      <c r="V290" s="182" t="e">
        <f t="shared" si="453"/>
        <v>#DIV/0!</v>
      </c>
      <c r="W290" s="182">
        <f t="shared" si="453"/>
        <v>-23.556666666666668</v>
      </c>
      <c r="X290" s="182">
        <f t="shared" si="453"/>
        <v>-23.296499999999998</v>
      </c>
      <c r="Y290" s="182">
        <f t="shared" si="453"/>
        <v>-23.552000000000003</v>
      </c>
      <c r="Z290" s="182">
        <f t="shared" si="453"/>
        <v>-22.104000000000003</v>
      </c>
      <c r="AA290" s="182">
        <f t="shared" si="453"/>
        <v>-16.040666666666667</v>
      </c>
      <c r="AB290" s="182">
        <f t="shared" si="453"/>
        <v>-12.219333333333333</v>
      </c>
    </row>
    <row r="291" spans="1:41" ht="15.75" thickBot="1" x14ac:dyDescent="0.3"/>
    <row r="292" spans="1:41" ht="49.5" thickBot="1" x14ac:dyDescent="0.3">
      <c r="B292" s="256" t="s">
        <v>0</v>
      </c>
      <c r="C292" s="389" t="s">
        <v>165</v>
      </c>
      <c r="D292" s="389" t="s">
        <v>166</v>
      </c>
      <c r="E292" s="389" t="s">
        <v>167</v>
      </c>
      <c r="F292" s="389" t="s">
        <v>168</v>
      </c>
      <c r="G292" s="389" t="s">
        <v>87</v>
      </c>
      <c r="H292" s="389" t="s">
        <v>169</v>
      </c>
      <c r="I292" s="389" t="s">
        <v>170</v>
      </c>
      <c r="J292" s="389" t="s">
        <v>171</v>
      </c>
      <c r="K292" s="389" t="s">
        <v>172</v>
      </c>
      <c r="L292" s="389" t="s">
        <v>173</v>
      </c>
      <c r="M292" s="389" t="s">
        <v>174</v>
      </c>
      <c r="N292" s="390" t="s">
        <v>175</v>
      </c>
      <c r="O292" s="93"/>
      <c r="P292" s="93"/>
      <c r="Q292" s="78" t="s">
        <v>179</v>
      </c>
      <c r="R292" s="257" t="s">
        <v>180</v>
      </c>
      <c r="S292" s="257" t="s">
        <v>181</v>
      </c>
      <c r="T292" s="257" t="s">
        <v>182</v>
      </c>
      <c r="U292" s="257" t="s">
        <v>99</v>
      </c>
      <c r="V292" s="257" t="s">
        <v>183</v>
      </c>
      <c r="W292" s="257" t="s">
        <v>184</v>
      </c>
      <c r="X292" s="257" t="s">
        <v>185</v>
      </c>
      <c r="Y292" s="257" t="s">
        <v>186</v>
      </c>
      <c r="Z292" s="257" t="s">
        <v>187</v>
      </c>
      <c r="AA292" s="257" t="s">
        <v>188</v>
      </c>
      <c r="AB292" s="258" t="s">
        <v>189</v>
      </c>
    </row>
    <row r="293" spans="1:41" x14ac:dyDescent="0.25">
      <c r="A293" s="483" t="s">
        <v>11</v>
      </c>
      <c r="B293" s="391" t="s">
        <v>9</v>
      </c>
      <c r="C293" s="392">
        <v>-17.697333333333333</v>
      </c>
      <c r="D293" s="393">
        <v>-23.068222222222232</v>
      </c>
      <c r="E293" s="394">
        <v>-22.262833333333333</v>
      </c>
      <c r="F293" s="395">
        <v>-22.235277777777767</v>
      </c>
      <c r="G293" s="392">
        <v>-23.394444444444431</v>
      </c>
      <c r="H293" s="395">
        <v>-23.616666666666671</v>
      </c>
      <c r="I293" s="394">
        <v>-23.819444444444432</v>
      </c>
      <c r="J293" s="394">
        <v>-24.295000000000002</v>
      </c>
      <c r="K293" s="395">
        <v>-25.179722222222228</v>
      </c>
      <c r="L293" s="396">
        <v>-24.867222222222235</v>
      </c>
      <c r="M293" s="396">
        <v>-18.587222222222234</v>
      </c>
      <c r="N293" s="397">
        <v>-10.205</v>
      </c>
      <c r="O293" s="93"/>
      <c r="P293" s="113" t="s">
        <v>9</v>
      </c>
      <c r="Q293" s="418">
        <f>AVERAGE(C293:C298)</f>
        <v>-16.139655555555553</v>
      </c>
      <c r="R293" s="418">
        <f t="shared" ref="R293:AB293" si="454">AVERAGE(D293:D298)</f>
        <v>-22.221148148148149</v>
      </c>
      <c r="S293" s="418">
        <f t="shared" si="454"/>
        <v>-22.983851851851856</v>
      </c>
      <c r="T293" s="418">
        <f t="shared" si="454"/>
        <v>-22.757370370370371</v>
      </c>
      <c r="U293" s="418">
        <f t="shared" si="454"/>
        <v>-23.206537037037037</v>
      </c>
      <c r="V293" s="418">
        <f t="shared" si="454"/>
        <v>-23.648009259259254</v>
      </c>
      <c r="W293" s="418">
        <f t="shared" si="454"/>
        <v>-23.766916666666663</v>
      </c>
      <c r="X293" s="418">
        <f t="shared" si="454"/>
        <v>-24.604305555555559</v>
      </c>
      <c r="Y293" s="418">
        <f t="shared" si="454"/>
        <v>-24.088717592592598</v>
      </c>
      <c r="Z293" s="418">
        <f t="shared" si="454"/>
        <v>-24.694722222222225</v>
      </c>
      <c r="AA293" s="418">
        <f t="shared" si="454"/>
        <v>-17.577577777777783</v>
      </c>
      <c r="AB293" s="418">
        <f t="shared" si="454"/>
        <v>-10.992099999999999</v>
      </c>
    </row>
    <row r="294" spans="1:41" x14ac:dyDescent="0.25">
      <c r="A294" s="399" t="s">
        <v>209</v>
      </c>
      <c r="B294" s="398" t="s">
        <v>9</v>
      </c>
      <c r="C294" s="400">
        <v>-15.105833333333331</v>
      </c>
      <c r="D294" s="400">
        <v>-23.263333333333332</v>
      </c>
      <c r="E294" s="401">
        <v>-23.135111111111101</v>
      </c>
      <c r="F294" s="400">
        <v>-23.116888888888905</v>
      </c>
      <c r="G294" s="400">
        <v>-22.886333333333337</v>
      </c>
      <c r="H294" s="400">
        <v>-23.615333333333336</v>
      </c>
      <c r="I294" s="401">
        <v>-23.457222222222232</v>
      </c>
      <c r="J294" s="401">
        <v>-24.244999999999997</v>
      </c>
      <c r="K294" s="400">
        <v>-24.2835</v>
      </c>
      <c r="L294" s="402">
        <v>-24.2566666666667</v>
      </c>
      <c r="M294" s="403"/>
      <c r="N294" s="404"/>
      <c r="O294" s="93"/>
      <c r="P294" s="113"/>
      <c r="Q294" s="419"/>
      <c r="R294" s="419"/>
      <c r="S294" s="419"/>
      <c r="T294" s="419"/>
      <c r="U294" s="419"/>
      <c r="V294" s="419"/>
      <c r="W294" s="419"/>
      <c r="X294" s="419"/>
      <c r="Y294" s="419"/>
      <c r="Z294" s="419"/>
      <c r="AA294" s="419"/>
      <c r="AB294" s="419"/>
    </row>
    <row r="295" spans="1:41" x14ac:dyDescent="0.25">
      <c r="A295" s="399" t="s">
        <v>26</v>
      </c>
      <c r="B295" s="398" t="s">
        <v>9</v>
      </c>
      <c r="C295" s="400">
        <v>-17.370666666666665</v>
      </c>
      <c r="D295" s="400">
        <v>-22.861333333333334</v>
      </c>
      <c r="E295" s="400">
        <v>-23.986666666666668</v>
      </c>
      <c r="F295" s="403">
        <v>-23.756333333333334</v>
      </c>
      <c r="G295" s="405">
        <v>-24.272166666666664</v>
      </c>
      <c r="H295" s="403">
        <v>-23.780277777777769</v>
      </c>
      <c r="I295" s="401">
        <v>-24.380333333333329</v>
      </c>
      <c r="J295" s="401">
        <v>-23.7775</v>
      </c>
      <c r="K295" s="403">
        <v>-23.566777777777769</v>
      </c>
      <c r="L295" s="405">
        <v>-24.284166666666664</v>
      </c>
      <c r="M295" s="405">
        <v>-17.958833333333335</v>
      </c>
      <c r="N295" s="406">
        <v>-11.450999999999999</v>
      </c>
      <c r="O295" s="93"/>
      <c r="P295" s="113"/>
      <c r="Q295" s="419"/>
      <c r="R295" s="419"/>
      <c r="S295" s="419"/>
      <c r="T295" s="419"/>
      <c r="U295" s="419"/>
      <c r="V295" s="419"/>
      <c r="W295" s="419"/>
      <c r="X295" s="419"/>
      <c r="Y295" s="419"/>
      <c r="Z295" s="419"/>
      <c r="AA295" s="419"/>
      <c r="AB295" s="419"/>
    </row>
    <row r="296" spans="1:41" x14ac:dyDescent="0.25">
      <c r="A296" s="399" t="s">
        <v>16</v>
      </c>
      <c r="B296" s="398" t="s">
        <v>9</v>
      </c>
      <c r="C296" s="400">
        <v>-15.358611111111101</v>
      </c>
      <c r="D296" s="400">
        <v>-20.922500000000003</v>
      </c>
      <c r="E296" s="400">
        <v>-21.084444444444468</v>
      </c>
      <c r="F296" s="403">
        <v>-21.930833333333336</v>
      </c>
      <c r="G296" s="400">
        <v>-21.919444444444434</v>
      </c>
      <c r="H296" s="403">
        <v>-22.425666666666668</v>
      </c>
      <c r="I296" s="401">
        <v>-22.217500000000001</v>
      </c>
      <c r="J296" s="401">
        <v>-24.39</v>
      </c>
      <c r="K296" s="403">
        <v>-22.42625</v>
      </c>
      <c r="L296" s="405">
        <v>-25.01</v>
      </c>
      <c r="M296" s="405">
        <v>-14.736333333333333</v>
      </c>
      <c r="N296" s="406">
        <v>-9.4898333333333316</v>
      </c>
      <c r="O296" s="93"/>
      <c r="P296" s="113"/>
      <c r="Q296" s="419"/>
      <c r="R296" s="419"/>
      <c r="S296" s="419"/>
      <c r="T296" s="419"/>
      <c r="U296" s="419"/>
      <c r="V296" s="419"/>
      <c r="W296" s="419"/>
      <c r="X296" s="419"/>
      <c r="Y296" s="419"/>
      <c r="Z296" s="419"/>
      <c r="AA296" s="419"/>
      <c r="AB296" s="419"/>
    </row>
    <row r="297" spans="1:41" x14ac:dyDescent="0.25">
      <c r="A297" s="399" t="s">
        <v>11</v>
      </c>
      <c r="B297" s="398" t="s">
        <v>9</v>
      </c>
      <c r="C297" s="400">
        <v>-15.165833333333333</v>
      </c>
      <c r="D297" s="400">
        <v>-22.1815</v>
      </c>
      <c r="E297" s="401">
        <v>-23.301555555555566</v>
      </c>
      <c r="F297" s="400">
        <v>-22.541833333333333</v>
      </c>
      <c r="G297" s="400">
        <v>-23.128166666666669</v>
      </c>
      <c r="H297" s="400">
        <v>-23.783999999999995</v>
      </c>
      <c r="I297" s="401">
        <v>-23.806000000000001</v>
      </c>
      <c r="J297" s="400">
        <v>-25.11833333333335</v>
      </c>
      <c r="K297" s="400">
        <v>-23.963555555555569</v>
      </c>
      <c r="L297" s="402">
        <v>-23.816944444444431</v>
      </c>
      <c r="M297" s="402">
        <v>-16.047999999999998</v>
      </c>
      <c r="N297" s="406">
        <v>-9.4800000000000022</v>
      </c>
      <c r="O297" s="93"/>
      <c r="P297" s="113"/>
      <c r="Q297" s="419"/>
      <c r="R297" s="419"/>
      <c r="S297" s="419"/>
      <c r="T297" s="419"/>
      <c r="U297" s="419"/>
      <c r="V297" s="419"/>
      <c r="W297" s="419"/>
      <c r="X297" s="419"/>
      <c r="Y297" s="419"/>
      <c r="Z297" s="419"/>
      <c r="AA297" s="419"/>
      <c r="AB297" s="419"/>
    </row>
    <row r="298" spans="1:41" x14ac:dyDescent="0.25">
      <c r="A298" s="399" t="s">
        <v>10</v>
      </c>
      <c r="B298" s="407" t="s">
        <v>9</v>
      </c>
      <c r="C298" s="400"/>
      <c r="D298" s="403">
        <v>-21.03</v>
      </c>
      <c r="E298" s="401">
        <v>-24.1325</v>
      </c>
      <c r="F298" s="400">
        <v>-22.963055555555567</v>
      </c>
      <c r="G298" s="403">
        <v>-23.638666666666666</v>
      </c>
      <c r="H298" s="403">
        <v>-24.666111111111103</v>
      </c>
      <c r="I298" s="401">
        <v>-24.920999999999999</v>
      </c>
      <c r="J298" s="401">
        <v>-25.8</v>
      </c>
      <c r="K298" s="400">
        <v>-25.112500000000001</v>
      </c>
      <c r="L298" s="402">
        <v>-25.933333333333334</v>
      </c>
      <c r="M298" s="405">
        <v>-20.557499999999997</v>
      </c>
      <c r="N298" s="406">
        <v>-14.334666666666665</v>
      </c>
      <c r="O298" s="93"/>
      <c r="Q298" s="419"/>
      <c r="R298" s="419"/>
      <c r="S298" s="419"/>
      <c r="T298" s="419"/>
      <c r="U298" s="419"/>
      <c r="V298" s="419"/>
      <c r="W298" s="419"/>
      <c r="X298" s="419"/>
      <c r="Y298" s="419"/>
      <c r="Z298" s="419"/>
      <c r="AA298" s="419"/>
      <c r="AB298" s="419"/>
    </row>
    <row r="299" spans="1:41" x14ac:dyDescent="0.25">
      <c r="A299" s="399" t="s">
        <v>27</v>
      </c>
      <c r="B299" s="398" t="s">
        <v>20</v>
      </c>
      <c r="C299" s="400">
        <v>-16.436</v>
      </c>
      <c r="D299" s="400">
        <v>-22.69016666666667</v>
      </c>
      <c r="E299" s="400">
        <v>-23.488666666666671</v>
      </c>
      <c r="F299" s="403">
        <v>-23.695833333333336</v>
      </c>
      <c r="G299" s="400">
        <v>-23.519166666666667</v>
      </c>
      <c r="H299" s="403">
        <v>-23.538666666666668</v>
      </c>
      <c r="I299" s="401">
        <v>-23.859444444444431</v>
      </c>
      <c r="J299" s="401">
        <v>-22.619999999999997</v>
      </c>
      <c r="K299" s="403"/>
      <c r="L299" s="403"/>
      <c r="M299" s="403"/>
      <c r="N299" s="404"/>
      <c r="O299" s="93"/>
      <c r="P299" s="113" t="s">
        <v>20</v>
      </c>
      <c r="Q299" s="418">
        <f>AVERAGE(C299:C302)</f>
        <v>-16.558319444444443</v>
      </c>
      <c r="R299" s="418">
        <f t="shared" ref="R299:AB299" si="455">AVERAGE(D299:D302)</f>
        <v>-21.922333333333334</v>
      </c>
      <c r="S299" s="418">
        <f t="shared" si="455"/>
        <v>-22.941486111111121</v>
      </c>
      <c r="T299" s="418">
        <f t="shared" si="455"/>
        <v>-22.718152777777775</v>
      </c>
      <c r="U299" s="418">
        <f t="shared" si="455"/>
        <v>-23.447611111111108</v>
      </c>
      <c r="V299" s="418">
        <f t="shared" si="455"/>
        <v>-23.307638888888885</v>
      </c>
      <c r="W299" s="418">
        <f t="shared" si="455"/>
        <v>-23.613694444444441</v>
      </c>
      <c r="X299" s="418">
        <f t="shared" si="455"/>
        <v>-23.945</v>
      </c>
      <c r="Y299" s="418">
        <f t="shared" si="455"/>
        <v>-23.877388888888888</v>
      </c>
      <c r="Z299" s="418">
        <f t="shared" si="455"/>
        <v>-23.403611111111115</v>
      </c>
      <c r="AA299" s="418">
        <f t="shared" si="455"/>
        <v>-18.624000000000002</v>
      </c>
      <c r="AB299" s="418">
        <f t="shared" si="455"/>
        <v>-11.588111111111109</v>
      </c>
    </row>
    <row r="300" spans="1:41" x14ac:dyDescent="0.25">
      <c r="A300" s="399" t="s">
        <v>27</v>
      </c>
      <c r="B300" s="398" t="s">
        <v>20</v>
      </c>
      <c r="C300" s="400">
        <v>-16.565333333333331</v>
      </c>
      <c r="D300" s="400">
        <v>-21.623999999999999</v>
      </c>
      <c r="E300" s="400">
        <v>-22.953000000000003</v>
      </c>
      <c r="F300" s="403">
        <v>-22.396944444444433</v>
      </c>
      <c r="G300" s="400">
        <v>-22.959166666666665</v>
      </c>
      <c r="H300" s="400">
        <v>-23.323333333333334</v>
      </c>
      <c r="I300" s="401">
        <v>-23.484999999999999</v>
      </c>
      <c r="J300" s="401">
        <v>-23.743333333333336</v>
      </c>
      <c r="K300" s="403">
        <v>-23.692777777777767</v>
      </c>
      <c r="L300" s="405">
        <v>-22.891944444444434</v>
      </c>
      <c r="M300" s="402">
        <v>-19.523333333333333</v>
      </c>
      <c r="N300" s="406">
        <v>-12.176333333333332</v>
      </c>
      <c r="O300" s="93"/>
      <c r="P300" s="113"/>
      <c r="Q300" s="419"/>
      <c r="R300" s="419"/>
      <c r="S300" s="419"/>
      <c r="T300" s="419"/>
      <c r="U300" s="419"/>
      <c r="V300" s="419"/>
      <c r="W300" s="419"/>
      <c r="X300" s="419"/>
      <c r="Y300" s="419"/>
      <c r="Z300" s="419"/>
      <c r="AA300" s="419"/>
      <c r="AB300" s="419"/>
    </row>
    <row r="301" spans="1:41" x14ac:dyDescent="0.25">
      <c r="A301" s="399" t="s">
        <v>10</v>
      </c>
      <c r="B301" s="398" t="s">
        <v>20</v>
      </c>
      <c r="C301" s="400">
        <v>-16.533777777777768</v>
      </c>
      <c r="D301" s="400">
        <v>-21.689833333333336</v>
      </c>
      <c r="E301" s="401">
        <v>-23.196944444444465</v>
      </c>
      <c r="F301" s="400">
        <v>-22.193333333333332</v>
      </c>
      <c r="G301" s="403">
        <v>-23.806000000000001</v>
      </c>
      <c r="H301" s="400">
        <v>-23.028055555555536</v>
      </c>
      <c r="I301" s="401">
        <v>-23.92166666666667</v>
      </c>
      <c r="J301" s="403">
        <v>-26.26</v>
      </c>
      <c r="K301" s="400">
        <v>-23.828833333333336</v>
      </c>
      <c r="L301" s="400">
        <v>-23.444722222222236</v>
      </c>
      <c r="M301" s="400">
        <v>-17.760666666666669</v>
      </c>
      <c r="N301" s="406">
        <v>-10.247999999999999</v>
      </c>
      <c r="O301" s="93"/>
      <c r="P301" s="113"/>
      <c r="Q301" s="419"/>
      <c r="R301" s="419"/>
      <c r="S301" s="419"/>
      <c r="T301" s="419"/>
      <c r="U301" s="419"/>
      <c r="V301" s="419"/>
      <c r="W301" s="419"/>
      <c r="X301" s="419"/>
      <c r="Y301" s="419"/>
      <c r="Z301" s="419"/>
      <c r="AA301" s="419"/>
      <c r="AB301" s="419"/>
    </row>
    <row r="302" spans="1:41" x14ac:dyDescent="0.25">
      <c r="A302" s="399" t="s">
        <v>11</v>
      </c>
      <c r="B302" s="398" t="s">
        <v>20</v>
      </c>
      <c r="C302" s="400">
        <v>-16.698166666666665</v>
      </c>
      <c r="D302" s="400">
        <v>-21.685333333333332</v>
      </c>
      <c r="E302" s="401">
        <v>-22.127333333333336</v>
      </c>
      <c r="F302" s="400">
        <v>-22.586500000000001</v>
      </c>
      <c r="G302" s="403">
        <v>-23.5061111111111</v>
      </c>
      <c r="H302" s="403">
        <v>-23.340500000000002</v>
      </c>
      <c r="I302" s="401">
        <v>-23.188666666666666</v>
      </c>
      <c r="J302" s="403">
        <v>-23.156666666666666</v>
      </c>
      <c r="K302" s="400">
        <v>-24.110555555555568</v>
      </c>
      <c r="L302" s="400">
        <v>-23.874166666666667</v>
      </c>
      <c r="M302" s="405">
        <v>-18.588000000000001</v>
      </c>
      <c r="N302" s="406">
        <v>-12.34</v>
      </c>
      <c r="O302" s="93"/>
      <c r="Q302" s="419"/>
      <c r="R302" s="419"/>
      <c r="S302" s="419"/>
      <c r="T302" s="419"/>
      <c r="U302" s="419"/>
      <c r="V302" s="419"/>
      <c r="W302" s="419"/>
      <c r="X302" s="419"/>
      <c r="Y302" s="419"/>
      <c r="Z302" s="419"/>
      <c r="AA302" s="419"/>
      <c r="AB302" s="419"/>
    </row>
    <row r="303" spans="1:41" x14ac:dyDescent="0.25">
      <c r="A303" s="399" t="s">
        <v>15</v>
      </c>
      <c r="B303" s="398" t="s">
        <v>1</v>
      </c>
      <c r="C303" s="400">
        <v>-18.476666666666667</v>
      </c>
      <c r="D303" s="400">
        <v>-23.453888888888866</v>
      </c>
      <c r="E303" s="403">
        <v>-24.022000000000002</v>
      </c>
      <c r="F303" s="403">
        <v>-23.964555555555563</v>
      </c>
      <c r="G303" s="400">
        <v>-25.181111111111136</v>
      </c>
      <c r="H303" s="403">
        <v>-23.357444444444436</v>
      </c>
      <c r="I303" s="401">
        <v>-24.201666666666668</v>
      </c>
      <c r="J303" s="400">
        <v>-24.655000000000001</v>
      </c>
      <c r="K303" s="403">
        <v>-25.213833333333337</v>
      </c>
      <c r="L303" s="405">
        <v>-24.370222222222235</v>
      </c>
      <c r="M303" s="405">
        <v>-15.582666666666666</v>
      </c>
      <c r="N303" s="406">
        <v>-10.412000000000001</v>
      </c>
      <c r="O303" s="93"/>
      <c r="P303" s="113" t="s">
        <v>1</v>
      </c>
      <c r="Q303" s="418">
        <f>AVERAGE(C303:C308)</f>
        <v>-17.516398148148152</v>
      </c>
      <c r="R303" s="418">
        <f t="shared" ref="R303:AB303" si="456">AVERAGE(D303:D308)</f>
        <v>-23.298981481481476</v>
      </c>
      <c r="S303" s="418">
        <f t="shared" si="456"/>
        <v>-23.783333333333335</v>
      </c>
      <c r="T303" s="418">
        <f t="shared" si="456"/>
        <v>-23.846685185185184</v>
      </c>
      <c r="U303" s="418">
        <f t="shared" si="456"/>
        <v>-24.688324074074078</v>
      </c>
      <c r="V303" s="418">
        <f t="shared" si="456"/>
        <v>-24.016157407407405</v>
      </c>
      <c r="W303" s="418">
        <f t="shared" si="456"/>
        <v>-24.792027777777776</v>
      </c>
      <c r="X303" s="418">
        <f t="shared" si="456"/>
        <v>-25.182240740740742</v>
      </c>
      <c r="Y303" s="418">
        <f t="shared" si="456"/>
        <v>-25.327388888888891</v>
      </c>
      <c r="Z303" s="418">
        <f t="shared" si="456"/>
        <v>-24.653703703703702</v>
      </c>
      <c r="AA303" s="418">
        <f t="shared" si="456"/>
        <v>-16.967166666666667</v>
      </c>
      <c r="AB303" s="418">
        <f t="shared" si="456"/>
        <v>-10.720564814814814</v>
      </c>
      <c r="AD303">
        <v>-17.516398148148152</v>
      </c>
      <c r="AE303">
        <v>-23.298981481481476</v>
      </c>
      <c r="AF303">
        <v>-23.783333333333335</v>
      </c>
      <c r="AG303">
        <v>-23.846685185185184</v>
      </c>
      <c r="AH303">
        <v>-24.688324074074078</v>
      </c>
      <c r="AI303">
        <v>-24.016157407407405</v>
      </c>
      <c r="AJ303">
        <v>-24.792027777777776</v>
      </c>
      <c r="AK303">
        <v>-25.182240740740742</v>
      </c>
      <c r="AL303">
        <v>-25.327388888888891</v>
      </c>
      <c r="AM303">
        <v>-24.653703703703702</v>
      </c>
      <c r="AN303">
        <v>-16.967166666666667</v>
      </c>
      <c r="AO303">
        <v>-10.720564814814814</v>
      </c>
    </row>
    <row r="304" spans="1:41" x14ac:dyDescent="0.25">
      <c r="A304" s="399" t="s">
        <v>26</v>
      </c>
      <c r="B304" s="407" t="s">
        <v>1</v>
      </c>
      <c r="C304" s="400">
        <v>-17.018833333333333</v>
      </c>
      <c r="D304" s="400">
        <v>-22.575166666666664</v>
      </c>
      <c r="E304" s="400">
        <v>-23.337333333333333</v>
      </c>
      <c r="F304" s="403">
        <v>-23.857333333333333</v>
      </c>
      <c r="G304" s="403">
        <v>-24.725111111111101</v>
      </c>
      <c r="H304" s="400">
        <v>-24.274666666666665</v>
      </c>
      <c r="I304" s="401">
        <v>-24.634666666666664</v>
      </c>
      <c r="J304" s="401">
        <v>-25.131222222222235</v>
      </c>
      <c r="K304" s="403">
        <v>-24.039388888888897</v>
      </c>
      <c r="L304" s="405">
        <v>-24.21466666666667</v>
      </c>
      <c r="M304" s="402">
        <v>-15.635333333333335</v>
      </c>
      <c r="N304" s="406">
        <v>-9.2416666666666654</v>
      </c>
      <c r="O304" s="93"/>
      <c r="P304" s="113"/>
      <c r="Q304" s="419"/>
      <c r="R304" s="419"/>
      <c r="S304" s="419"/>
      <c r="T304" s="419"/>
      <c r="U304" s="419"/>
      <c r="V304" s="419"/>
      <c r="W304" s="419"/>
      <c r="X304" s="419"/>
      <c r="Y304" s="419"/>
      <c r="Z304" s="419"/>
      <c r="AA304" s="419"/>
      <c r="AB304" s="419"/>
      <c r="AD304">
        <v>-17.516398148148152</v>
      </c>
    </row>
    <row r="305" spans="1:30" x14ac:dyDescent="0.25">
      <c r="A305" s="399" t="s">
        <v>16</v>
      </c>
      <c r="B305" s="407" t="s">
        <v>1</v>
      </c>
      <c r="C305" s="400">
        <v>-18.9025</v>
      </c>
      <c r="D305" s="403">
        <v>-23.456</v>
      </c>
      <c r="E305" s="401">
        <v>-23.384</v>
      </c>
      <c r="F305" s="400">
        <v>-23.953333333333333</v>
      </c>
      <c r="G305" s="400">
        <v>-24.027833333333334</v>
      </c>
      <c r="H305" s="400">
        <v>-23.340333333333334</v>
      </c>
      <c r="I305" s="401">
        <v>-25.324666666666669</v>
      </c>
      <c r="J305" s="400">
        <v>-26.221666666666668</v>
      </c>
      <c r="K305" s="400">
        <v>-26.662666666666667</v>
      </c>
      <c r="L305" s="402">
        <v>-25.932833333333331</v>
      </c>
      <c r="M305" s="400">
        <v>-18.226666666666667</v>
      </c>
      <c r="N305" s="406">
        <v>-10.8248888888889</v>
      </c>
      <c r="O305" s="93"/>
      <c r="P305" s="113"/>
      <c r="Q305" s="419"/>
      <c r="R305" s="419"/>
      <c r="S305" s="419"/>
      <c r="T305" s="419"/>
      <c r="U305" s="419"/>
      <c r="V305" s="419"/>
      <c r="W305" s="419"/>
      <c r="X305" s="419"/>
      <c r="Y305" s="419"/>
      <c r="Z305" s="419"/>
      <c r="AA305" s="419"/>
      <c r="AB305" s="419"/>
      <c r="AD305">
        <v>-23.298981481481476</v>
      </c>
    </row>
    <row r="306" spans="1:30" x14ac:dyDescent="0.25">
      <c r="A306" s="399" t="s">
        <v>10</v>
      </c>
      <c r="B306" s="407" t="s">
        <v>1</v>
      </c>
      <c r="C306" s="403">
        <v>-17.266333333333336</v>
      </c>
      <c r="D306" s="403">
        <v>-23.240666666666666</v>
      </c>
      <c r="E306" s="401">
        <v>-24.720500000000001</v>
      </c>
      <c r="F306" s="400">
        <v>-24.221333333333334</v>
      </c>
      <c r="G306" s="400">
        <v>-25.032388888888899</v>
      </c>
      <c r="H306" s="400">
        <v>-24.731166666666667</v>
      </c>
      <c r="I306" s="401">
        <v>-24.640888888888899</v>
      </c>
      <c r="J306" s="401">
        <v>-25.468888888888866</v>
      </c>
      <c r="K306" s="400">
        <v>-25.262833333333333</v>
      </c>
      <c r="L306" s="400">
        <v>-24.677999999999997</v>
      </c>
      <c r="M306" s="400">
        <v>-17.283999999999999</v>
      </c>
      <c r="N306" s="406">
        <v>-11.369777777777765</v>
      </c>
      <c r="O306" s="93"/>
      <c r="P306" s="113"/>
      <c r="Q306" s="419"/>
      <c r="R306" s="419"/>
      <c r="S306" s="419"/>
      <c r="T306" s="419"/>
      <c r="U306" s="419"/>
      <c r="V306" s="419"/>
      <c r="W306" s="419"/>
      <c r="X306" s="419"/>
      <c r="Y306" s="419"/>
      <c r="Z306" s="419"/>
      <c r="AA306" s="419"/>
      <c r="AB306" s="419"/>
      <c r="AD306">
        <v>-23.783333333333335</v>
      </c>
    </row>
    <row r="307" spans="1:30" x14ac:dyDescent="0.25">
      <c r="A307" s="399" t="s">
        <v>11</v>
      </c>
      <c r="B307" s="407" t="s">
        <v>1</v>
      </c>
      <c r="C307" s="400">
        <v>-15.876055555555567</v>
      </c>
      <c r="D307" s="400">
        <v>-23.282</v>
      </c>
      <c r="E307" s="400">
        <v>-23.473833333333335</v>
      </c>
      <c r="F307" s="400">
        <v>-23.535055555555562</v>
      </c>
      <c r="G307" s="400">
        <v>-24.633333333333329</v>
      </c>
      <c r="H307" s="400">
        <v>-24.493333333333336</v>
      </c>
      <c r="I307" s="401">
        <v>-25.239666666666668</v>
      </c>
      <c r="J307" s="401">
        <v>-24.83333333333335</v>
      </c>
      <c r="K307" s="400">
        <v>-25.931999999999999</v>
      </c>
      <c r="L307" s="400">
        <v>-24.693999999999999</v>
      </c>
      <c r="M307" s="400">
        <v>-18.895666666666667</v>
      </c>
      <c r="N307" s="406">
        <v>-11.701166666666667</v>
      </c>
      <c r="O307" s="93"/>
      <c r="P307" s="113"/>
      <c r="Q307" s="419"/>
      <c r="R307" s="419"/>
      <c r="S307" s="419"/>
      <c r="T307" s="419"/>
      <c r="U307" s="419"/>
      <c r="V307" s="419"/>
      <c r="W307" s="419"/>
      <c r="X307" s="419"/>
      <c r="Y307" s="419"/>
      <c r="Z307" s="419"/>
      <c r="AA307" s="419"/>
      <c r="AB307" s="419"/>
      <c r="AD307">
        <v>-23.846685185185184</v>
      </c>
    </row>
    <row r="308" spans="1:30" x14ac:dyDescent="0.25">
      <c r="A308" s="399" t="s">
        <v>210</v>
      </c>
      <c r="B308" s="398" t="s">
        <v>1</v>
      </c>
      <c r="C308" s="400">
        <v>-17.558000000000003</v>
      </c>
      <c r="D308" s="400">
        <v>-23.786166666666663</v>
      </c>
      <c r="E308" s="408">
        <v>-23.762333333333334</v>
      </c>
      <c r="F308" s="400">
        <v>-23.548500000000001</v>
      </c>
      <c r="G308" s="400">
        <v>-24.53016666666667</v>
      </c>
      <c r="H308" s="403">
        <v>-23.900000000000002</v>
      </c>
      <c r="I308" s="401">
        <v>-24.710611111111103</v>
      </c>
      <c r="J308" s="400">
        <v>-24.783333333333331</v>
      </c>
      <c r="K308" s="402">
        <v>-24.853611111111103</v>
      </c>
      <c r="L308" s="400">
        <v>-24.032499999999999</v>
      </c>
      <c r="M308" s="405">
        <v>-16.178666666666668</v>
      </c>
      <c r="N308" s="406">
        <v>-10.773888888888889</v>
      </c>
      <c r="O308" s="93"/>
      <c r="Q308" s="419"/>
      <c r="R308" s="419"/>
      <c r="S308" s="419"/>
      <c r="T308" s="419"/>
      <c r="U308" s="419"/>
      <c r="V308" s="419"/>
      <c r="W308" s="419"/>
      <c r="X308" s="419"/>
      <c r="Y308" s="419"/>
      <c r="Z308" s="419"/>
      <c r="AA308" s="419"/>
      <c r="AB308" s="419"/>
      <c r="AD308">
        <v>-24.688324074074078</v>
      </c>
    </row>
    <row r="309" spans="1:30" x14ac:dyDescent="0.25">
      <c r="A309" s="399" t="s">
        <v>14</v>
      </c>
      <c r="B309" s="407" t="s">
        <v>8</v>
      </c>
      <c r="C309" s="400">
        <v>-17.001333333333335</v>
      </c>
      <c r="D309" s="400">
        <v>-22.518888888888899</v>
      </c>
      <c r="E309" s="400">
        <v>-23.782833333333333</v>
      </c>
      <c r="F309" s="403">
        <v>-23.475333333333335</v>
      </c>
      <c r="G309" s="403">
        <v>-24.828666666666667</v>
      </c>
      <c r="H309" s="403">
        <v>-24.556999999999999</v>
      </c>
      <c r="I309" s="401">
        <v>-24.847999999999999</v>
      </c>
      <c r="J309" s="403">
        <v>-24.111111111111132</v>
      </c>
      <c r="K309" s="403">
        <v>-25.021944444444433</v>
      </c>
      <c r="L309" s="405">
        <v>-23.545277777777766</v>
      </c>
      <c r="M309" s="405">
        <v>-16.519333333333332</v>
      </c>
      <c r="N309" s="406">
        <v>-11.736111111111134</v>
      </c>
      <c r="O309" s="93"/>
      <c r="P309" s="113" t="s">
        <v>8</v>
      </c>
      <c r="Q309" s="418">
        <f>AVERAGE(C309:C311)</f>
        <v>-17.482444444444443</v>
      </c>
      <c r="R309" s="418">
        <f t="shared" ref="R309:AB309" si="457">AVERAGE(D309:D311)</f>
        <v>-22.406277777777781</v>
      </c>
      <c r="S309" s="418">
        <f t="shared" si="457"/>
        <v>-22.690444444444442</v>
      </c>
      <c r="T309" s="418">
        <f t="shared" si="457"/>
        <v>-22.796222222222223</v>
      </c>
      <c r="U309" s="418">
        <f t="shared" si="457"/>
        <v>-23.7279074074074</v>
      </c>
      <c r="V309" s="418">
        <f t="shared" si="457"/>
        <v>-23.517444444444447</v>
      </c>
      <c r="W309" s="418">
        <f t="shared" si="457"/>
        <v>-23.661148148148143</v>
      </c>
      <c r="X309" s="418">
        <f t="shared" si="457"/>
        <v>-24.105000000000015</v>
      </c>
      <c r="Y309" s="418">
        <f t="shared" si="457"/>
        <v>-24.108907407407411</v>
      </c>
      <c r="Z309" s="418">
        <f t="shared" si="457"/>
        <v>-23.318777777777779</v>
      </c>
      <c r="AA309" s="418">
        <f t="shared" si="457"/>
        <v>-16.743388888888891</v>
      </c>
      <c r="AB309" s="418">
        <f t="shared" si="457"/>
        <v>-12.271055555555566</v>
      </c>
      <c r="AD309">
        <v>-24.016157407407405</v>
      </c>
    </row>
    <row r="310" spans="1:30" x14ac:dyDescent="0.25">
      <c r="A310" s="399" t="s">
        <v>26</v>
      </c>
      <c r="B310" s="398" t="s">
        <v>8</v>
      </c>
      <c r="C310" s="400">
        <v>-18.605333333333334</v>
      </c>
      <c r="D310" s="400">
        <v>-22.293666666666667</v>
      </c>
      <c r="E310" s="400">
        <v>-22.465166666666665</v>
      </c>
      <c r="F310" s="403">
        <v>-22.411666666666665</v>
      </c>
      <c r="G310" s="403">
        <v>-23.3171111111111</v>
      </c>
      <c r="H310" s="400">
        <v>-23.158000000000001</v>
      </c>
      <c r="I310" s="401">
        <v>-23.020444444444433</v>
      </c>
      <c r="J310" s="403">
        <v>-24.098888888888897</v>
      </c>
      <c r="K310" s="403">
        <v>-24.122555555555568</v>
      </c>
      <c r="L310" s="405">
        <v>-23.522222222222236</v>
      </c>
      <c r="M310" s="400">
        <v>-18.337500000000002</v>
      </c>
      <c r="N310" s="406">
        <v>-12.806000000000001</v>
      </c>
      <c r="O310" s="93"/>
      <c r="P310" s="113"/>
      <c r="Q310" s="419"/>
      <c r="R310" s="419"/>
      <c r="S310" s="419"/>
      <c r="T310" s="419"/>
      <c r="U310" s="419"/>
      <c r="V310" s="419"/>
      <c r="W310" s="419"/>
      <c r="X310" s="419"/>
      <c r="Y310" s="419"/>
      <c r="Z310" s="419"/>
      <c r="AA310" s="419"/>
      <c r="AB310" s="419"/>
      <c r="AD310">
        <v>-24.792027777777776</v>
      </c>
    </row>
    <row r="311" spans="1:30" x14ac:dyDescent="0.25">
      <c r="A311" s="399" t="s">
        <v>12</v>
      </c>
      <c r="B311" s="398" t="s">
        <v>8</v>
      </c>
      <c r="C311" s="400">
        <v>-16.840666666666667</v>
      </c>
      <c r="D311" s="400"/>
      <c r="E311" s="400">
        <v>-21.823333333333334</v>
      </c>
      <c r="F311" s="400">
        <v>-22.501666666666665</v>
      </c>
      <c r="G311" s="403">
        <v>-23.037944444444435</v>
      </c>
      <c r="H311" s="403">
        <v>-22.837333333333333</v>
      </c>
      <c r="I311" s="401">
        <v>-23.114999999999998</v>
      </c>
      <c r="J311" s="403"/>
      <c r="K311" s="400">
        <v>-23.182222222222236</v>
      </c>
      <c r="L311" s="400">
        <v>-22.888833333333334</v>
      </c>
      <c r="M311" s="405">
        <v>-15.373333333333335</v>
      </c>
      <c r="N311" s="404"/>
      <c r="O311" s="93"/>
      <c r="Q311" s="419"/>
      <c r="R311" s="419"/>
      <c r="S311" s="419"/>
      <c r="T311" s="419"/>
      <c r="U311" s="419"/>
      <c r="V311" s="419"/>
      <c r="W311" s="419"/>
      <c r="X311" s="419"/>
      <c r="Y311" s="419"/>
      <c r="Z311" s="419"/>
      <c r="AA311" s="419"/>
      <c r="AB311" s="419"/>
      <c r="AD311">
        <v>-25.182240740740742</v>
      </c>
    </row>
    <row r="312" spans="1:30" x14ac:dyDescent="0.25">
      <c r="A312" s="399" t="s">
        <v>10</v>
      </c>
      <c r="B312" s="398" t="s">
        <v>107</v>
      </c>
      <c r="C312" s="400">
        <v>-17.384333333333331</v>
      </c>
      <c r="D312" s="400">
        <v>-21.307333333333332</v>
      </c>
      <c r="E312" s="400">
        <v>-22.134666666666664</v>
      </c>
      <c r="F312" s="403">
        <v>-22.363333333333333</v>
      </c>
      <c r="G312" s="400">
        <v>-23.314999999999998</v>
      </c>
      <c r="H312" s="400">
        <v>-23.232166666666668</v>
      </c>
      <c r="I312" s="401">
        <v>-22.501833333333334</v>
      </c>
      <c r="J312" s="400">
        <v>-23.569333333333333</v>
      </c>
      <c r="K312" s="403">
        <v>-22.755277777777764</v>
      </c>
      <c r="L312" s="405">
        <v>-22.291666666666668</v>
      </c>
      <c r="M312" s="400">
        <v>-16.982833333333332</v>
      </c>
      <c r="N312" s="406">
        <v>-11.082000000000001</v>
      </c>
      <c r="O312" s="93"/>
      <c r="P312" s="113" t="s">
        <v>107</v>
      </c>
      <c r="Q312" s="418">
        <f>AVERAGE(C312:C314)</f>
        <v>-17.266611111111118</v>
      </c>
      <c r="R312" s="418">
        <f t="shared" ref="R312:AB312" si="458">AVERAGE(D312:D314)</f>
        <v>-21.905833333333334</v>
      </c>
      <c r="S312" s="418">
        <f t="shared" si="458"/>
        <v>-22.038555555555558</v>
      </c>
      <c r="T312" s="418">
        <f t="shared" si="458"/>
        <v>-21.82081481481481</v>
      </c>
      <c r="U312" s="418">
        <f t="shared" si="458"/>
        <v>-22.329018518518524</v>
      </c>
      <c r="V312" s="418">
        <f t="shared" si="458"/>
        <v>-22.641462962962965</v>
      </c>
      <c r="W312" s="418">
        <f t="shared" si="458"/>
        <v>-23.418759259259257</v>
      </c>
      <c r="X312" s="418">
        <f t="shared" si="458"/>
        <v>-24.191166666666664</v>
      </c>
      <c r="Y312" s="418">
        <f t="shared" si="458"/>
        <v>-23.597611111111096</v>
      </c>
      <c r="Z312" s="418">
        <f t="shared" si="458"/>
        <v>-23.560222222222222</v>
      </c>
      <c r="AA312" s="418">
        <f t="shared" si="458"/>
        <v>-18.589833333333335</v>
      </c>
      <c r="AB312" s="418">
        <f t="shared" si="458"/>
        <v>-12.720277777777779</v>
      </c>
      <c r="AD312">
        <v>-25.327388888888891</v>
      </c>
    </row>
    <row r="313" spans="1:30" x14ac:dyDescent="0.25">
      <c r="A313" s="399" t="s">
        <v>209</v>
      </c>
      <c r="B313" s="398" t="s">
        <v>107</v>
      </c>
      <c r="C313" s="400">
        <v>-17.148888888888902</v>
      </c>
      <c r="D313" s="400">
        <v>-22.691333333333333</v>
      </c>
      <c r="E313" s="402">
        <v>-22.508333333333336</v>
      </c>
      <c r="F313" s="400">
        <v>-21.147333333333336</v>
      </c>
      <c r="G313" s="400">
        <v>-21.031555555555567</v>
      </c>
      <c r="H313" s="403">
        <v>-22.140888888888899</v>
      </c>
      <c r="I313" s="401">
        <v>-24.187333333333331</v>
      </c>
      <c r="J313" s="400">
        <v>-25.421666666666667</v>
      </c>
      <c r="K313" s="400">
        <v>-24.425333333333331</v>
      </c>
      <c r="L313" s="400">
        <v>-23.390666666666664</v>
      </c>
      <c r="M313" s="405">
        <v>-18.936666666666664</v>
      </c>
      <c r="N313" s="406">
        <v>-12.140833333333333</v>
      </c>
      <c r="O313" s="93"/>
      <c r="P313" s="113"/>
      <c r="Q313" s="419"/>
      <c r="R313" s="419"/>
      <c r="S313" s="419"/>
      <c r="T313" s="419"/>
      <c r="U313" s="419"/>
      <c r="V313" s="419"/>
      <c r="W313" s="419"/>
      <c r="X313" s="419"/>
      <c r="Y313" s="419"/>
      <c r="Z313" s="419"/>
      <c r="AA313" s="419"/>
      <c r="AB313" s="419"/>
      <c r="AD313">
        <v>-24.653703703703702</v>
      </c>
    </row>
    <row r="314" spans="1:30" x14ac:dyDescent="0.25">
      <c r="A314" s="399" t="s">
        <v>10</v>
      </c>
      <c r="B314" s="407" t="s">
        <v>107</v>
      </c>
      <c r="C314" s="403"/>
      <c r="D314" s="403">
        <v>-21.718833333333333</v>
      </c>
      <c r="E314" s="402">
        <v>-21.472666666666669</v>
      </c>
      <c r="F314" s="400">
        <v>-21.951777777777767</v>
      </c>
      <c r="G314" s="401">
        <v>-22.640499999999999</v>
      </c>
      <c r="H314" s="403">
        <v>-22.551333333333332</v>
      </c>
      <c r="I314" s="401">
        <v>-23.567111111111103</v>
      </c>
      <c r="J314" s="401">
        <v>-23.5825</v>
      </c>
      <c r="K314" s="400">
        <v>-23.612222222222201</v>
      </c>
      <c r="L314" s="400">
        <v>-24.998333333333335</v>
      </c>
      <c r="M314" s="405">
        <v>-19.850000000000001</v>
      </c>
      <c r="N314" s="406">
        <v>-14.938000000000001</v>
      </c>
      <c r="O314" s="93"/>
      <c r="P314" s="113"/>
      <c r="Q314" s="419"/>
      <c r="R314" s="419"/>
      <c r="S314" s="419"/>
      <c r="T314" s="419"/>
      <c r="U314" s="419"/>
      <c r="V314" s="419"/>
      <c r="W314" s="419"/>
      <c r="X314" s="419"/>
      <c r="Y314" s="419"/>
      <c r="Z314" s="419"/>
      <c r="AA314" s="419"/>
      <c r="AB314" s="419"/>
      <c r="AD314">
        <v>-16.967166666666667</v>
      </c>
    </row>
    <row r="315" spans="1:30" x14ac:dyDescent="0.25">
      <c r="A315" s="399" t="s">
        <v>27</v>
      </c>
      <c r="B315" s="407" t="s">
        <v>7</v>
      </c>
      <c r="C315" s="400">
        <v>-17.378</v>
      </c>
      <c r="D315" s="400">
        <v>-22.037000000000003</v>
      </c>
      <c r="E315" s="403">
        <v>-23.072666666666667</v>
      </c>
      <c r="F315" s="403">
        <v>-22.844666666666665</v>
      </c>
      <c r="G315" s="400">
        <v>-23.471111111111099</v>
      </c>
      <c r="H315" s="403">
        <v>-22.873777777777764</v>
      </c>
      <c r="I315" s="401">
        <v>-24.335333333333335</v>
      </c>
      <c r="J315" s="400">
        <v>-24.885000000000002</v>
      </c>
      <c r="K315" s="403">
        <v>-23.909166666666668</v>
      </c>
      <c r="L315" s="405">
        <v>-23.597499999999997</v>
      </c>
      <c r="M315" s="405">
        <v>-17.877333333333333</v>
      </c>
      <c r="N315" s="404">
        <v>-11.286666666666667</v>
      </c>
      <c r="O315" s="93"/>
      <c r="P315" s="113" t="s">
        <v>7</v>
      </c>
      <c r="Q315" s="420">
        <f>AVERAGE(C315:C328)</f>
        <v>-16.989226495726495</v>
      </c>
      <c r="R315" s="420">
        <f t="shared" ref="R315:AB315" si="459">AVERAGE(D315:D328)</f>
        <v>-22.272761904761904</v>
      </c>
      <c r="S315" s="420">
        <f t="shared" si="459"/>
        <v>-22.631539682539682</v>
      </c>
      <c r="T315" s="420">
        <f t="shared" si="459"/>
        <v>-22.698476190476192</v>
      </c>
      <c r="U315" s="420">
        <f t="shared" si="459"/>
        <v>-22.986734126984128</v>
      </c>
      <c r="V315" s="420">
        <f t="shared" si="459"/>
        <v>-22.924206349206347</v>
      </c>
      <c r="W315" s="420">
        <f t="shared" si="459"/>
        <v>-23.570599206349211</v>
      </c>
      <c r="X315" s="420">
        <f t="shared" si="459"/>
        <v>-24.325952380952383</v>
      </c>
      <c r="Y315" s="420">
        <f t="shared" si="459"/>
        <v>-24.265876984126983</v>
      </c>
      <c r="Z315" s="420">
        <f t="shared" si="459"/>
        <v>-24.018119047619045</v>
      </c>
      <c r="AA315" s="420">
        <f t="shared" si="459"/>
        <v>-18.03790873015873</v>
      </c>
      <c r="AB315" s="420">
        <f t="shared" si="459"/>
        <v>-11.986718253968254</v>
      </c>
      <c r="AD315">
        <v>-10.720564814814814</v>
      </c>
    </row>
    <row r="316" spans="1:30" x14ac:dyDescent="0.25">
      <c r="A316" s="399" t="s">
        <v>11</v>
      </c>
      <c r="B316" s="407" t="s">
        <v>7</v>
      </c>
      <c r="C316" s="400">
        <v>-18.081777777777766</v>
      </c>
      <c r="D316" s="400">
        <v>-22.162000000000003</v>
      </c>
      <c r="E316" s="403">
        <v>-23.282222222222231</v>
      </c>
      <c r="F316" s="403">
        <v>-22.636111111111102</v>
      </c>
      <c r="G316" s="400">
        <v>-23.906000000000002</v>
      </c>
      <c r="H316" s="403">
        <v>-22.571388888888901</v>
      </c>
      <c r="I316" s="401">
        <v>-23.03</v>
      </c>
      <c r="J316" s="401">
        <v>-23.49</v>
      </c>
      <c r="K316" s="403">
        <v>-23.481666666666666</v>
      </c>
      <c r="L316" s="405">
        <v>-23.678222222222232</v>
      </c>
      <c r="M316" s="405">
        <v>-17.541666666666668</v>
      </c>
      <c r="N316" s="404">
        <v>-11.298833333333334</v>
      </c>
      <c r="O316" s="93"/>
      <c r="P316" s="113"/>
      <c r="Q316" s="419"/>
      <c r="R316" s="419"/>
      <c r="S316" s="419"/>
      <c r="T316" s="419"/>
      <c r="U316" s="419"/>
      <c r="V316" s="419"/>
      <c r="W316" s="419"/>
      <c r="X316" s="419"/>
      <c r="Y316" s="419"/>
      <c r="Z316" s="419"/>
      <c r="AA316" s="419"/>
      <c r="AB316" s="419"/>
    </row>
    <row r="317" spans="1:30" x14ac:dyDescent="0.25">
      <c r="A317" s="399" t="s">
        <v>27</v>
      </c>
      <c r="B317" s="407" t="s">
        <v>7</v>
      </c>
      <c r="C317" s="400">
        <v>-17.372666666666671</v>
      </c>
      <c r="D317" s="400">
        <v>-22.266000000000002</v>
      </c>
      <c r="E317" s="403">
        <v>-23.135333333333335</v>
      </c>
      <c r="F317" s="403">
        <v>-23.106666666666666</v>
      </c>
      <c r="G317" s="403">
        <v>-23.28</v>
      </c>
      <c r="H317" s="403">
        <v>-22.905333333333335</v>
      </c>
      <c r="I317" s="401">
        <v>-23.115833333333331</v>
      </c>
      <c r="J317" s="403">
        <v>-23.347777777777765</v>
      </c>
      <c r="K317" s="403">
        <v>-23.979833333333332</v>
      </c>
      <c r="L317" s="405">
        <v>-23.611666666666665</v>
      </c>
      <c r="M317" s="405">
        <v>-17.374166666666667</v>
      </c>
      <c r="N317" s="404">
        <v>-11.215000000000002</v>
      </c>
      <c r="O317" s="93"/>
      <c r="P317" s="113"/>
      <c r="Q317" s="419"/>
      <c r="R317" s="419"/>
      <c r="S317" s="419"/>
      <c r="T317" s="419"/>
      <c r="U317" s="419"/>
      <c r="V317" s="419"/>
      <c r="W317" s="419"/>
      <c r="X317" s="419"/>
      <c r="Y317" s="419"/>
      <c r="Z317" s="419"/>
      <c r="AA317" s="419"/>
      <c r="AB317" s="419"/>
    </row>
    <row r="318" spans="1:30" x14ac:dyDescent="0.25">
      <c r="A318" s="399" t="s">
        <v>27</v>
      </c>
      <c r="B318" s="398" t="s">
        <v>7</v>
      </c>
      <c r="C318" s="400">
        <v>-18.032666666666668</v>
      </c>
      <c r="D318" s="400">
        <v>-22.254000000000001</v>
      </c>
      <c r="E318" s="403">
        <v>-23.406333333333333</v>
      </c>
      <c r="F318" s="403">
        <v>-23.323055555555566</v>
      </c>
      <c r="G318" s="403">
        <v>-22.764666666666667</v>
      </c>
      <c r="H318" s="403">
        <v>-23.587555555555568</v>
      </c>
      <c r="I318" s="401">
        <v>-24.119555555555568</v>
      </c>
      <c r="J318" s="401">
        <v>-24.486666666666665</v>
      </c>
      <c r="K318" s="403">
        <v>-25.109666666666669</v>
      </c>
      <c r="L318" s="405">
        <v>-24.625777777777767</v>
      </c>
      <c r="M318" s="405">
        <v>-17.416666666666668</v>
      </c>
      <c r="N318" s="404">
        <v>-11.246333333333332</v>
      </c>
      <c r="O318" s="93"/>
      <c r="P318" s="113"/>
      <c r="Q318" s="419"/>
      <c r="R318" s="419"/>
      <c r="S318" s="419"/>
      <c r="T318" s="419"/>
      <c r="U318" s="419"/>
      <c r="V318" s="419"/>
      <c r="W318" s="419"/>
      <c r="X318" s="419"/>
      <c r="Y318" s="419"/>
      <c r="Z318" s="419"/>
      <c r="AA318" s="419"/>
      <c r="AB318" s="419"/>
    </row>
    <row r="319" spans="1:30" x14ac:dyDescent="0.25">
      <c r="A319" s="399" t="s">
        <v>27</v>
      </c>
      <c r="B319" s="398" t="s">
        <v>7</v>
      </c>
      <c r="C319" s="400">
        <v>-16.967166666666667</v>
      </c>
      <c r="D319" s="400">
        <v>-24.482833333333332</v>
      </c>
      <c r="E319" s="403">
        <v>-23.321333333333332</v>
      </c>
      <c r="F319" s="403">
        <v>-23.545500000000001</v>
      </c>
      <c r="G319" s="403">
        <v>-23.969333333333328</v>
      </c>
      <c r="H319" s="403">
        <v>-23.800666666666668</v>
      </c>
      <c r="I319" s="401">
        <v>-25.09</v>
      </c>
      <c r="J319" s="401">
        <v>-23.74</v>
      </c>
      <c r="K319" s="403">
        <v>-26.753777777777767</v>
      </c>
      <c r="L319" s="405">
        <v>-27.204833333333337</v>
      </c>
      <c r="M319" s="403">
        <v>-21.212666666666667</v>
      </c>
      <c r="N319" s="404">
        <v>-14.920499999999999</v>
      </c>
      <c r="O319" s="93"/>
      <c r="P319" s="113"/>
      <c r="Q319" s="419"/>
      <c r="R319" s="419"/>
      <c r="S319" s="419"/>
      <c r="T319" s="419"/>
      <c r="U319" s="419"/>
      <c r="V319" s="419"/>
      <c r="W319" s="419"/>
      <c r="X319" s="419"/>
      <c r="Y319" s="419"/>
      <c r="Z319" s="419"/>
      <c r="AA319" s="419"/>
      <c r="AB319" s="419"/>
    </row>
    <row r="320" spans="1:30" x14ac:dyDescent="0.25">
      <c r="A320" s="399" t="s">
        <v>16</v>
      </c>
      <c r="B320" s="398" t="s">
        <v>7</v>
      </c>
      <c r="C320" s="400">
        <v>-16.507999999999999</v>
      </c>
      <c r="D320" s="400">
        <v>-21.705333333333332</v>
      </c>
      <c r="E320" s="400">
        <v>-21.440666666666669</v>
      </c>
      <c r="F320" s="403">
        <v>-21.814833333333336</v>
      </c>
      <c r="G320" s="400">
        <v>-22.807166666666664</v>
      </c>
      <c r="H320" s="403">
        <v>-22.831333333333333</v>
      </c>
      <c r="I320" s="401">
        <v>-22.852</v>
      </c>
      <c r="J320" s="401">
        <v>-25.006666666666671</v>
      </c>
      <c r="K320" s="403">
        <v>-23.075277777777767</v>
      </c>
      <c r="L320" s="405">
        <v>-22.645</v>
      </c>
      <c r="M320" s="403">
        <v>-15.653333333333334</v>
      </c>
      <c r="N320" s="406">
        <v>-11.457555555555567</v>
      </c>
      <c r="O320" s="93"/>
      <c r="P320" s="113"/>
      <c r="Q320" s="419"/>
      <c r="R320" s="419"/>
      <c r="S320" s="419"/>
      <c r="T320" s="419"/>
      <c r="U320" s="419"/>
      <c r="V320" s="419"/>
      <c r="W320" s="419"/>
      <c r="X320" s="419"/>
      <c r="Y320" s="419"/>
      <c r="Z320" s="419"/>
      <c r="AA320" s="419"/>
      <c r="AB320" s="419"/>
    </row>
    <row r="321" spans="1:28" x14ac:dyDescent="0.25">
      <c r="A321" s="399" t="s">
        <v>27</v>
      </c>
      <c r="B321" s="407" t="s">
        <v>7</v>
      </c>
      <c r="C321" s="400">
        <v>-16.674444444444433</v>
      </c>
      <c r="D321" s="400">
        <v>-22.018000000000001</v>
      </c>
      <c r="E321" s="400">
        <v>-22.452666666666669</v>
      </c>
      <c r="F321" s="403">
        <v>-22.962</v>
      </c>
      <c r="G321" s="400">
        <v>-23.0488888888889</v>
      </c>
      <c r="H321" s="400">
        <v>-22.156833333333335</v>
      </c>
      <c r="I321" s="401">
        <v>-22.946388888888901</v>
      </c>
      <c r="J321" s="400">
        <v>-23.79555555555557</v>
      </c>
      <c r="K321" s="403">
        <v>-23.855</v>
      </c>
      <c r="L321" s="403">
        <v>-23.514166666666668</v>
      </c>
      <c r="M321" s="400">
        <v>-18.1905</v>
      </c>
      <c r="N321" s="406">
        <v>-12.455833333333333</v>
      </c>
      <c r="O321" s="93"/>
      <c r="P321" s="113"/>
      <c r="Q321" s="419"/>
      <c r="R321" s="419"/>
      <c r="S321" s="419"/>
      <c r="T321" s="419"/>
      <c r="U321" s="419"/>
      <c r="V321" s="419"/>
      <c r="W321" s="419"/>
      <c r="X321" s="419"/>
      <c r="Y321" s="419"/>
      <c r="Z321" s="419"/>
      <c r="AA321" s="419"/>
      <c r="AB321" s="419"/>
    </row>
    <row r="322" spans="1:28" x14ac:dyDescent="0.25">
      <c r="A322" s="399" t="s">
        <v>26</v>
      </c>
      <c r="B322" s="407" t="s">
        <v>7</v>
      </c>
      <c r="C322" s="400">
        <v>-17.194666666666667</v>
      </c>
      <c r="D322" s="400">
        <v>-23.270666666666667</v>
      </c>
      <c r="E322" s="403">
        <v>-23.085333333333335</v>
      </c>
      <c r="F322" s="403">
        <v>-22.739333333333335</v>
      </c>
      <c r="G322" s="403">
        <v>-22.890666666666664</v>
      </c>
      <c r="H322" s="400">
        <v>-23.10466666666667</v>
      </c>
      <c r="I322" s="401">
        <v>-23.307833333333335</v>
      </c>
      <c r="J322" s="403">
        <v>-25.3</v>
      </c>
      <c r="K322" s="403">
        <v>-24.552666666666667</v>
      </c>
      <c r="L322" s="403">
        <v>-23.863333333333333</v>
      </c>
      <c r="M322" s="400">
        <v>-18.458666666666669</v>
      </c>
      <c r="N322" s="406">
        <v>-11.914666666666667</v>
      </c>
      <c r="O322" s="93"/>
      <c r="P322" s="113"/>
      <c r="Q322" s="419"/>
      <c r="R322" s="419"/>
      <c r="S322" s="419"/>
      <c r="T322" s="419"/>
      <c r="U322" s="419"/>
      <c r="V322" s="419"/>
      <c r="W322" s="419"/>
      <c r="X322" s="419"/>
      <c r="Y322" s="419"/>
      <c r="Z322" s="419"/>
      <c r="AA322" s="419"/>
      <c r="AB322" s="419"/>
    </row>
    <row r="323" spans="1:28" x14ac:dyDescent="0.25">
      <c r="A323" s="399" t="s">
        <v>17</v>
      </c>
      <c r="B323" s="407" t="s">
        <v>7</v>
      </c>
      <c r="C323" s="400">
        <v>-16.928833333333333</v>
      </c>
      <c r="D323" s="403">
        <v>-21.567166666666665</v>
      </c>
      <c r="E323" s="400">
        <v>-21.942666666666668</v>
      </c>
      <c r="F323" s="400">
        <v>-22.010499999999997</v>
      </c>
      <c r="G323" s="401">
        <v>-22.302055555555569</v>
      </c>
      <c r="H323" s="400">
        <v>-22.592166666666667</v>
      </c>
      <c r="I323" s="401">
        <v>-22.478666666666669</v>
      </c>
      <c r="J323" s="401">
        <v>-24.132777777777765</v>
      </c>
      <c r="K323" s="400">
        <v>-22.911666666666665</v>
      </c>
      <c r="L323" s="400">
        <v>-22.753666666666664</v>
      </c>
      <c r="M323" s="400">
        <v>-17.486666666666665</v>
      </c>
      <c r="N323" s="406">
        <v>-10.925166666666664</v>
      </c>
      <c r="O323" s="93"/>
      <c r="P323" s="113"/>
      <c r="Q323" s="419"/>
      <c r="R323" s="419"/>
      <c r="S323" s="419"/>
      <c r="T323" s="419"/>
      <c r="U323" s="419"/>
      <c r="V323" s="419"/>
      <c r="W323" s="419"/>
      <c r="X323" s="419"/>
      <c r="Y323" s="419"/>
      <c r="Z323" s="419"/>
      <c r="AA323" s="419"/>
      <c r="AB323" s="419"/>
    </row>
    <row r="324" spans="1:28" x14ac:dyDescent="0.25">
      <c r="A324" s="399" t="s">
        <v>29</v>
      </c>
      <c r="B324" s="407" t="s">
        <v>7</v>
      </c>
      <c r="C324" s="400">
        <v>-16.373333333333331</v>
      </c>
      <c r="D324" s="403">
        <v>-21.069999999999997</v>
      </c>
      <c r="E324" s="400">
        <v>-22.13</v>
      </c>
      <c r="F324" s="400">
        <v>-22.706833333333336</v>
      </c>
      <c r="G324" s="400">
        <v>-22.488166666666668</v>
      </c>
      <c r="H324" s="400">
        <v>-22.377333333333336</v>
      </c>
      <c r="I324" s="401">
        <v>-23.423333333333336</v>
      </c>
      <c r="J324" s="401">
        <v>-24.568333333333339</v>
      </c>
      <c r="K324" s="400">
        <v>-24.194555555555567</v>
      </c>
      <c r="L324" s="400">
        <v>-23.254666666666665</v>
      </c>
      <c r="M324" s="400">
        <v>-18.412888888888897</v>
      </c>
      <c r="N324" s="406">
        <v>-11.935333333333332</v>
      </c>
      <c r="O324" s="93"/>
      <c r="Q324" s="419"/>
      <c r="R324" s="419"/>
      <c r="S324" s="419"/>
      <c r="T324" s="419"/>
      <c r="U324" s="419"/>
      <c r="V324" s="419"/>
      <c r="W324" s="419"/>
      <c r="X324" s="419"/>
      <c r="Y324" s="419"/>
      <c r="Z324" s="419"/>
      <c r="AA324" s="419"/>
      <c r="AB324" s="419"/>
    </row>
    <row r="325" spans="1:28" x14ac:dyDescent="0.25">
      <c r="A325" s="399" t="s">
        <v>10</v>
      </c>
      <c r="B325" s="407" t="s">
        <v>7</v>
      </c>
      <c r="C325" s="400">
        <v>-17.113333333333333</v>
      </c>
      <c r="D325" s="400">
        <v>-22.397999999999996</v>
      </c>
      <c r="E325" s="400">
        <v>-22.729333333333333</v>
      </c>
      <c r="F325" s="400">
        <v>-22.596499999999995</v>
      </c>
      <c r="G325" s="403">
        <v>-22.968222222222234</v>
      </c>
      <c r="H325" s="400">
        <v>-23.174166666666668</v>
      </c>
      <c r="I325" s="401">
        <v>-24.058000000000003</v>
      </c>
      <c r="J325" s="403">
        <v>-24.888333333333332</v>
      </c>
      <c r="K325" s="400">
        <v>-23.146333333333331</v>
      </c>
      <c r="L325" s="400">
        <v>-23.920666666666666</v>
      </c>
      <c r="M325" s="400">
        <v>-17.175833333333333</v>
      </c>
      <c r="N325" s="406">
        <v>-11.242222222222225</v>
      </c>
      <c r="O325" s="93"/>
      <c r="P325" s="113"/>
      <c r="Q325" s="419"/>
      <c r="R325" s="419"/>
      <c r="S325" s="419"/>
      <c r="T325" s="419"/>
      <c r="U325" s="419"/>
      <c r="V325" s="419"/>
      <c r="W325" s="419"/>
      <c r="X325" s="419"/>
      <c r="Y325" s="419"/>
      <c r="Z325" s="419"/>
      <c r="AA325" s="419"/>
      <c r="AB325" s="419"/>
    </row>
    <row r="326" spans="1:28" x14ac:dyDescent="0.25">
      <c r="A326" s="399" t="s">
        <v>11</v>
      </c>
      <c r="B326" s="407" t="s">
        <v>7</v>
      </c>
      <c r="C326" s="400">
        <v>-15.120000000000001</v>
      </c>
      <c r="D326" s="400">
        <v>-23.488</v>
      </c>
      <c r="E326" s="400">
        <v>-22.968333333333334</v>
      </c>
      <c r="F326" s="400">
        <v>-22.281666666666666</v>
      </c>
      <c r="G326" s="403">
        <v>-22.66</v>
      </c>
      <c r="H326" s="403">
        <v>-23.394000000000002</v>
      </c>
      <c r="I326" s="401">
        <v>-24.709666666666667</v>
      </c>
      <c r="J326" s="403">
        <v>-24.224999999999998</v>
      </c>
      <c r="K326" s="400">
        <v>-25.625166666666669</v>
      </c>
      <c r="L326" s="400">
        <v>-25.257500000000004</v>
      </c>
      <c r="M326" s="403">
        <v>-18.635999999999999</v>
      </c>
      <c r="N326" s="406">
        <v>-11.4275</v>
      </c>
      <c r="O326" s="93"/>
      <c r="Q326" s="419"/>
      <c r="R326" s="419"/>
      <c r="S326" s="419"/>
      <c r="T326" s="419"/>
      <c r="U326" s="419"/>
      <c r="V326" s="419"/>
      <c r="W326" s="419"/>
      <c r="X326" s="419"/>
      <c r="Y326" s="419"/>
      <c r="Z326" s="419"/>
      <c r="AA326" s="419"/>
      <c r="AB326" s="419"/>
    </row>
    <row r="327" spans="1:28" x14ac:dyDescent="0.25">
      <c r="A327" s="399" t="s">
        <v>11</v>
      </c>
      <c r="B327" s="398" t="s">
        <v>7</v>
      </c>
      <c r="C327" s="400">
        <v>-17.115055555555568</v>
      </c>
      <c r="D327" s="400">
        <v>-21.821333333333332</v>
      </c>
      <c r="E327" s="400">
        <v>-21.557333333333332</v>
      </c>
      <c r="F327" s="400">
        <v>-22.827666666666669</v>
      </c>
      <c r="G327" s="403">
        <v>-22.564666666666668</v>
      </c>
      <c r="H327" s="400">
        <v>-22.608000000000001</v>
      </c>
      <c r="I327" s="401">
        <v>-23.633111111111095</v>
      </c>
      <c r="J327" s="403">
        <v>-24.447222222222234</v>
      </c>
      <c r="K327" s="400">
        <v>-25.174999999999997</v>
      </c>
      <c r="L327" s="400">
        <v>-24.653333333333332</v>
      </c>
      <c r="M327" s="400">
        <v>-19.819833333333335</v>
      </c>
      <c r="N327" s="406">
        <v>-12.673333333333334</v>
      </c>
      <c r="O327" s="93"/>
      <c r="P327" s="113"/>
      <c r="Q327" s="419"/>
      <c r="R327" s="419"/>
      <c r="S327" s="419"/>
      <c r="T327" s="419"/>
      <c r="U327" s="419"/>
      <c r="V327" s="419"/>
      <c r="W327" s="419"/>
      <c r="X327" s="419"/>
      <c r="Y327" s="419"/>
      <c r="Z327" s="419"/>
      <c r="AA327" s="419"/>
      <c r="AB327" s="419"/>
    </row>
    <row r="328" spans="1:28" x14ac:dyDescent="0.25">
      <c r="A328" s="399" t="s">
        <v>10</v>
      </c>
      <c r="B328" s="398" t="s">
        <v>7</v>
      </c>
      <c r="C328" s="400"/>
      <c r="D328" s="400">
        <v>-21.278333333333332</v>
      </c>
      <c r="E328" s="409">
        <v>-22.317333333333334</v>
      </c>
      <c r="F328" s="400">
        <v>-22.383333333333336</v>
      </c>
      <c r="G328" s="403">
        <v>-22.693333333333332</v>
      </c>
      <c r="H328" s="403">
        <v>-22.961666666666662</v>
      </c>
      <c r="I328" s="401">
        <v>-22.888666666666666</v>
      </c>
      <c r="J328" s="403">
        <v>-24.25</v>
      </c>
      <c r="K328" s="400">
        <v>-23.952500000000001</v>
      </c>
      <c r="L328" s="400">
        <v>-23.673333333333336</v>
      </c>
      <c r="M328" s="403">
        <v>-17.2745</v>
      </c>
      <c r="N328" s="406">
        <v>-13.815111111111099</v>
      </c>
      <c r="O328" s="93"/>
      <c r="P328" s="113"/>
      <c r="Q328" s="419"/>
      <c r="R328" s="419"/>
      <c r="S328" s="419"/>
      <c r="T328" s="419"/>
      <c r="U328" s="419"/>
      <c r="V328" s="419"/>
      <c r="W328" s="419"/>
      <c r="X328" s="419"/>
      <c r="Y328" s="419"/>
      <c r="Z328" s="419"/>
      <c r="AA328" s="419"/>
      <c r="AB328" s="419"/>
    </row>
    <row r="329" spans="1:28" x14ac:dyDescent="0.25">
      <c r="A329" s="399" t="s">
        <v>26</v>
      </c>
      <c r="B329" s="398" t="s">
        <v>4</v>
      </c>
      <c r="C329" s="400">
        <v>-19.985333333333333</v>
      </c>
      <c r="D329" s="400">
        <v>-23.405333333333335</v>
      </c>
      <c r="E329" s="400">
        <v>-25.432333333333332</v>
      </c>
      <c r="F329" s="403">
        <v>-24.237388888888898</v>
      </c>
      <c r="G329" s="400">
        <v>-24.996166666666667</v>
      </c>
      <c r="H329" s="403">
        <v>-23.779777777777767</v>
      </c>
      <c r="I329" s="401">
        <v>-24.893666666666665</v>
      </c>
      <c r="J329" s="401">
        <v>-22.342500000000001</v>
      </c>
      <c r="K329" s="403">
        <v>-25.576833333333337</v>
      </c>
      <c r="L329" s="403">
        <v>-25.706</v>
      </c>
      <c r="M329" s="403">
        <v>-21.104666666666652</v>
      </c>
      <c r="N329" s="406">
        <v>-12.491333333333335</v>
      </c>
      <c r="O329" s="93"/>
      <c r="P329" s="113" t="s">
        <v>4</v>
      </c>
      <c r="Q329" s="420">
        <f>AVERAGE(C329:C330)</f>
        <v>-19.287666666666667</v>
      </c>
      <c r="R329" s="420">
        <f t="shared" ref="R329:AB329" si="460">AVERAGE(D329:D330)</f>
        <v>-23.207333333333334</v>
      </c>
      <c r="S329" s="420">
        <f t="shared" si="460"/>
        <v>-24.6205</v>
      </c>
      <c r="T329" s="420">
        <f t="shared" si="460"/>
        <v>-24.146694444444449</v>
      </c>
      <c r="U329" s="420">
        <f t="shared" si="460"/>
        <v>-24.566249999999997</v>
      </c>
      <c r="V329" s="420">
        <f t="shared" si="460"/>
        <v>-23.402472222222215</v>
      </c>
      <c r="W329" s="420">
        <f t="shared" si="460"/>
        <v>-24.199666666666666</v>
      </c>
      <c r="X329" s="420">
        <f t="shared" si="460"/>
        <v>-22.611249999999998</v>
      </c>
      <c r="Y329" s="420">
        <f t="shared" si="460"/>
        <v>-25.009250000000002</v>
      </c>
      <c r="Z329" s="420">
        <f t="shared" si="460"/>
        <v>-24.726305555555548</v>
      </c>
      <c r="AA329" s="420">
        <f t="shared" si="460"/>
        <v>-19.076833333333326</v>
      </c>
      <c r="AB329" s="420">
        <f t="shared" si="460"/>
        <v>-13.112583333333333</v>
      </c>
    </row>
    <row r="330" spans="1:28" x14ac:dyDescent="0.25">
      <c r="A330" s="399" t="s">
        <v>11</v>
      </c>
      <c r="B330" s="407" t="s">
        <v>4</v>
      </c>
      <c r="C330" s="403">
        <v>-18.59</v>
      </c>
      <c r="D330" s="403">
        <v>-23.009333333333334</v>
      </c>
      <c r="E330" s="400">
        <v>-23.808666666666667</v>
      </c>
      <c r="F330" s="400">
        <v>-24.055999999999997</v>
      </c>
      <c r="G330" s="403">
        <v>-24.136333333333329</v>
      </c>
      <c r="H330" s="400">
        <v>-23.025166666666667</v>
      </c>
      <c r="I330" s="401">
        <v>-23.505666666666666</v>
      </c>
      <c r="J330" s="403">
        <v>-22.88</v>
      </c>
      <c r="K330" s="400">
        <v>-24.441666666666666</v>
      </c>
      <c r="L330" s="400">
        <v>-23.746611111111097</v>
      </c>
      <c r="M330" s="402">
        <v>-17.048999999999996</v>
      </c>
      <c r="N330" s="406">
        <v>-13.733833333333331</v>
      </c>
      <c r="O330" s="93"/>
      <c r="P330" s="113"/>
      <c r="Q330" s="419"/>
      <c r="R330" s="419"/>
      <c r="S330" s="419"/>
      <c r="T330" s="419"/>
      <c r="U330" s="419"/>
      <c r="V330" s="419"/>
      <c r="W330" s="419"/>
      <c r="X330" s="419"/>
      <c r="Y330" s="419"/>
      <c r="Z330" s="419"/>
      <c r="AA330" s="419"/>
      <c r="AB330" s="419"/>
    </row>
    <row r="331" spans="1:28" x14ac:dyDescent="0.25">
      <c r="A331" s="399" t="s">
        <v>15</v>
      </c>
      <c r="B331" s="407" t="s">
        <v>5</v>
      </c>
      <c r="C331" s="400">
        <v>-18.786333333333332</v>
      </c>
      <c r="D331" s="400">
        <v>-24.0072222222222</v>
      </c>
      <c r="E331" s="400">
        <v>-23.889666666666667</v>
      </c>
      <c r="F331" s="403">
        <v>-24.301111111111101</v>
      </c>
      <c r="G331" s="400">
        <v>-24.632500000000004</v>
      </c>
      <c r="H331" s="400">
        <v>-23.879833333333334</v>
      </c>
      <c r="I331" s="400">
        <v>-25.199722222222235</v>
      </c>
      <c r="J331" s="400">
        <v>-24.113333333333333</v>
      </c>
      <c r="K331" s="403">
        <v>-25.347499999999997</v>
      </c>
      <c r="L331" s="403">
        <v>-25.021666666666665</v>
      </c>
      <c r="M331" s="400">
        <v>-17.650333333333336</v>
      </c>
      <c r="N331" s="406">
        <v>-11.641666666666666</v>
      </c>
      <c r="O331" s="93"/>
      <c r="P331" s="113" t="s">
        <v>5</v>
      </c>
      <c r="Q331" s="418">
        <f>AVERAGE(C331:C335)</f>
        <v>-18.487744444444445</v>
      </c>
      <c r="R331" s="418">
        <f t="shared" ref="R331:AB331" si="461">AVERAGE(D331:D335)</f>
        <v>-23.550977777777771</v>
      </c>
      <c r="S331" s="418">
        <f t="shared" si="461"/>
        <v>-24.556566666666669</v>
      </c>
      <c r="T331" s="418">
        <f t="shared" si="461"/>
        <v>-24.205933333333334</v>
      </c>
      <c r="U331" s="418">
        <f t="shared" si="461"/>
        <v>-24.693422222222228</v>
      </c>
      <c r="V331" s="418">
        <f t="shared" si="461"/>
        <v>-24.093</v>
      </c>
      <c r="W331" s="418">
        <f t="shared" si="461"/>
        <v>-25.365233333333332</v>
      </c>
      <c r="X331" s="418">
        <f t="shared" si="461"/>
        <v>-24.048999999999999</v>
      </c>
      <c r="Y331" s="418">
        <f t="shared" si="461"/>
        <v>-25.822655555555553</v>
      </c>
      <c r="Z331" s="418">
        <f t="shared" si="461"/>
        <v>-24.953200000000002</v>
      </c>
      <c r="AA331" s="418">
        <f t="shared" si="461"/>
        <v>-18.176416666666665</v>
      </c>
      <c r="AB331" s="418">
        <f t="shared" si="461"/>
        <v>-12.117377777777779</v>
      </c>
    </row>
    <row r="332" spans="1:28" x14ac:dyDescent="0.25">
      <c r="A332" s="399" t="s">
        <v>26</v>
      </c>
      <c r="B332" s="407" t="s">
        <v>5</v>
      </c>
      <c r="C332" s="400">
        <v>-17.584666666666667</v>
      </c>
      <c r="D332" s="400">
        <v>-23.257333333333332</v>
      </c>
      <c r="E332" s="403">
        <v>-23.814666666666668</v>
      </c>
      <c r="F332" s="403">
        <v>-24.107333333333333</v>
      </c>
      <c r="G332" s="400">
        <v>-24.483333333333334</v>
      </c>
      <c r="H332" s="400">
        <v>-23.748333333333335</v>
      </c>
      <c r="I332" s="400">
        <v>-24.613333333333333</v>
      </c>
      <c r="J332" s="401">
        <v>-26.16333333333333</v>
      </c>
      <c r="K332" s="403">
        <v>-25.567555555555533</v>
      </c>
      <c r="L332" s="403">
        <v>-24.744833333333332</v>
      </c>
      <c r="M332" s="400">
        <v>-17.869333333333334</v>
      </c>
      <c r="N332" s="406">
        <v>-10.568999999999999</v>
      </c>
      <c r="O332" s="93"/>
      <c r="P332" s="113"/>
      <c r="Q332" s="419"/>
      <c r="R332" s="419"/>
      <c r="S332" s="419"/>
      <c r="T332" s="419"/>
      <c r="U332" s="419"/>
      <c r="V332" s="419"/>
      <c r="W332" s="419"/>
      <c r="X332" s="419"/>
      <c r="Y332" s="419"/>
      <c r="Z332" s="419"/>
      <c r="AA332" s="419"/>
      <c r="AB332" s="419"/>
    </row>
    <row r="333" spans="1:28" x14ac:dyDescent="0.25">
      <c r="A333" s="399" t="s">
        <v>16</v>
      </c>
      <c r="B333" s="407" t="s">
        <v>5</v>
      </c>
      <c r="C333" s="400">
        <v>-16.484222222222233</v>
      </c>
      <c r="D333" s="403">
        <v>-22.551166666666663</v>
      </c>
      <c r="E333" s="401">
        <v>-23.589000000000002</v>
      </c>
      <c r="F333" s="400">
        <v>-23.277666666666665</v>
      </c>
      <c r="G333" s="400">
        <v>-23.720555555555567</v>
      </c>
      <c r="H333" s="403">
        <v>-23.117999999999999</v>
      </c>
      <c r="I333" s="401">
        <v>-24.752777777777766</v>
      </c>
      <c r="J333" s="402">
        <v>-23.554999999999996</v>
      </c>
      <c r="K333" s="400">
        <v>-24.678333333333331</v>
      </c>
      <c r="L333" s="402">
        <v>-23.81205555555557</v>
      </c>
      <c r="M333" s="403">
        <v>-16.482749999999999</v>
      </c>
      <c r="N333" s="406">
        <v>-12.807499999999999</v>
      </c>
      <c r="O333" s="93"/>
      <c r="P333" s="113"/>
      <c r="Q333" s="419"/>
      <c r="R333" s="419"/>
      <c r="S333" s="419"/>
      <c r="T333" s="419"/>
      <c r="U333" s="419"/>
      <c r="V333" s="419"/>
      <c r="W333" s="419"/>
      <c r="X333" s="419"/>
      <c r="Y333" s="419"/>
      <c r="Z333" s="419"/>
      <c r="AA333" s="419"/>
      <c r="AB333" s="419"/>
    </row>
    <row r="334" spans="1:28" x14ac:dyDescent="0.25">
      <c r="A334" s="399" t="s">
        <v>11</v>
      </c>
      <c r="B334" s="407" t="s">
        <v>5</v>
      </c>
      <c r="C334" s="403">
        <v>-18.064833333333333</v>
      </c>
      <c r="D334" s="403">
        <v>-23.114666666666668</v>
      </c>
      <c r="E334" s="400">
        <v>-24.288666666666668</v>
      </c>
      <c r="F334" s="400">
        <v>-23.864666666666665</v>
      </c>
      <c r="G334" s="400">
        <v>-24.916</v>
      </c>
      <c r="H334" s="403">
        <v>-24.172666666666668</v>
      </c>
      <c r="I334" s="401">
        <v>-24.92</v>
      </c>
      <c r="J334" s="400">
        <v>-22.528333333333332</v>
      </c>
      <c r="K334" s="400">
        <v>-26.249888888888901</v>
      </c>
      <c r="L334" s="400">
        <v>-24.712444444444429</v>
      </c>
      <c r="M334" s="403">
        <v>-18.686111111111099</v>
      </c>
      <c r="N334" s="406">
        <v>-11.25</v>
      </c>
      <c r="O334" s="93"/>
      <c r="P334" s="113"/>
      <c r="Q334" s="419"/>
      <c r="R334" s="419"/>
      <c r="S334" s="419"/>
      <c r="T334" s="419"/>
      <c r="U334" s="419"/>
      <c r="V334" s="419"/>
      <c r="W334" s="419"/>
      <c r="X334" s="419"/>
      <c r="Y334" s="419"/>
      <c r="Z334" s="419"/>
      <c r="AA334" s="419"/>
      <c r="AB334" s="419"/>
    </row>
    <row r="335" spans="1:28" x14ac:dyDescent="0.25">
      <c r="A335" s="399" t="s">
        <v>26</v>
      </c>
      <c r="B335" s="407" t="s">
        <v>5</v>
      </c>
      <c r="C335" s="400">
        <v>-21.518666666666665</v>
      </c>
      <c r="D335" s="400">
        <v>-24.8245</v>
      </c>
      <c r="E335" s="400">
        <v>-27.200833333333332</v>
      </c>
      <c r="F335" s="400">
        <v>-25.4788888888889</v>
      </c>
      <c r="G335" s="400">
        <v>-25.714722222222235</v>
      </c>
      <c r="H335" s="400">
        <v>-25.546166666666664</v>
      </c>
      <c r="I335" s="401">
        <v>-27.340333333333334</v>
      </c>
      <c r="J335" s="400">
        <v>-23.885000000000002</v>
      </c>
      <c r="K335" s="400">
        <v>-27.27</v>
      </c>
      <c r="L335" s="400">
        <v>-26.475000000000005</v>
      </c>
      <c r="M335" s="402">
        <v>-20.193555555555566</v>
      </c>
      <c r="N335" s="406">
        <v>-14.318722222222235</v>
      </c>
      <c r="O335" s="93"/>
      <c r="Q335" s="419"/>
      <c r="R335" s="419"/>
      <c r="S335" s="419"/>
      <c r="T335" s="419"/>
      <c r="U335" s="419"/>
      <c r="V335" s="419"/>
      <c r="W335" s="419"/>
      <c r="X335" s="419"/>
      <c r="Y335" s="419"/>
      <c r="Z335" s="419"/>
      <c r="AA335" s="419"/>
      <c r="AB335" s="419"/>
    </row>
    <row r="336" spans="1:28" x14ac:dyDescent="0.25">
      <c r="A336" s="399" t="s">
        <v>27</v>
      </c>
      <c r="B336" s="407" t="s">
        <v>3</v>
      </c>
      <c r="C336" s="403">
        <v>-19.163888888888902</v>
      </c>
      <c r="D336" s="400">
        <v>-23.443999999999999</v>
      </c>
      <c r="E336" s="403">
        <v>-24.7075</v>
      </c>
      <c r="F336" s="403">
        <v>-23.973555555555564</v>
      </c>
      <c r="G336" s="400">
        <v>-24.250499999999999</v>
      </c>
      <c r="H336" s="400">
        <v>-24.488444444444429</v>
      </c>
      <c r="I336" s="400">
        <v>-25.087</v>
      </c>
      <c r="J336" s="400">
        <v>-24.846666666666664</v>
      </c>
      <c r="K336" s="403">
        <v>-24.892444444444436</v>
      </c>
      <c r="L336" s="403">
        <v>-25.093666666666667</v>
      </c>
      <c r="M336" s="400">
        <v>-20.318750000000001</v>
      </c>
      <c r="N336" s="406">
        <v>-12.579333333333333</v>
      </c>
      <c r="O336" s="93"/>
      <c r="P336" s="113" t="s">
        <v>3</v>
      </c>
      <c r="Q336" s="418">
        <f>AVERAGE(C336:C340)</f>
        <v>-18.518544444444448</v>
      </c>
      <c r="R336" s="418">
        <f t="shared" ref="R336:AB336" si="462">AVERAGE(D336:D340)</f>
        <v>-22.847666666666665</v>
      </c>
      <c r="S336" s="418">
        <f t="shared" si="462"/>
        <v>-23.879855555555555</v>
      </c>
      <c r="T336" s="418">
        <f t="shared" si="462"/>
        <v>-23.377755555555559</v>
      </c>
      <c r="U336" s="418">
        <f t="shared" si="462"/>
        <v>-24.124972222222219</v>
      </c>
      <c r="V336" s="418">
        <f t="shared" si="462"/>
        <v>-23.713688888888885</v>
      </c>
      <c r="W336" s="418">
        <f t="shared" si="462"/>
        <v>-24.373238888888888</v>
      </c>
      <c r="X336" s="418">
        <f t="shared" si="462"/>
        <v>-24.379861111111108</v>
      </c>
      <c r="Y336" s="418">
        <f t="shared" si="462"/>
        <v>-24.753299999999999</v>
      </c>
      <c r="Z336" s="418">
        <f t="shared" si="462"/>
        <v>-24.3475</v>
      </c>
      <c r="AA336" s="418">
        <f t="shared" si="462"/>
        <v>-18.712794444444441</v>
      </c>
      <c r="AB336" s="418">
        <f t="shared" si="462"/>
        <v>-12.764958333333333</v>
      </c>
    </row>
    <row r="337" spans="1:28" x14ac:dyDescent="0.25">
      <c r="A337" s="399" t="s">
        <v>15</v>
      </c>
      <c r="B337" s="407" t="s">
        <v>3</v>
      </c>
      <c r="C337" s="403">
        <v>-19.739999999999998</v>
      </c>
      <c r="D337" s="400">
        <v>-22.650000000000002</v>
      </c>
      <c r="E337" s="400">
        <v>-23.32</v>
      </c>
      <c r="F337" s="405">
        <v>-23.000555555555565</v>
      </c>
      <c r="G337" s="403">
        <v>-24.508749999999999</v>
      </c>
      <c r="H337" s="400">
        <v>-23.231999999999999</v>
      </c>
      <c r="I337" s="400">
        <v>-24.013750000000002</v>
      </c>
      <c r="J337" s="401">
        <v>-23.22</v>
      </c>
      <c r="K337" s="403">
        <v>-24.792499999999997</v>
      </c>
      <c r="L337" s="403">
        <v>-24.034166666666664</v>
      </c>
      <c r="M337" s="400">
        <v>-19.25333333333333</v>
      </c>
      <c r="N337" s="404">
        <v>-13.253333333333332</v>
      </c>
      <c r="O337" s="93"/>
      <c r="P337" s="113"/>
      <c r="Q337" s="419"/>
      <c r="R337" s="419"/>
      <c r="S337" s="419"/>
      <c r="T337" s="419"/>
      <c r="U337" s="419"/>
      <c r="V337" s="419"/>
      <c r="W337" s="419"/>
      <c r="X337" s="419"/>
      <c r="Y337" s="419"/>
      <c r="Z337" s="419"/>
      <c r="AA337" s="419"/>
      <c r="AB337" s="419"/>
    </row>
    <row r="338" spans="1:28" x14ac:dyDescent="0.25">
      <c r="A338" s="399" t="s">
        <v>16</v>
      </c>
      <c r="B338" s="407" t="s">
        <v>3</v>
      </c>
      <c r="C338" s="400">
        <v>-17.743333333333336</v>
      </c>
      <c r="D338" s="400">
        <v>-22.080666666666662</v>
      </c>
      <c r="E338" s="401">
        <v>-23.188666666666666</v>
      </c>
      <c r="F338" s="400">
        <v>-22.837999999999997</v>
      </c>
      <c r="G338" s="403">
        <v>-23.119333333333334</v>
      </c>
      <c r="H338" s="403">
        <v>-23.03</v>
      </c>
      <c r="I338" s="401">
        <v>-23.765000000000001</v>
      </c>
      <c r="J338" s="401">
        <v>-24.191111111111098</v>
      </c>
      <c r="K338" s="400">
        <v>-24.281666666666666</v>
      </c>
      <c r="L338" s="402">
        <v>-24.213999999999999</v>
      </c>
      <c r="M338" s="403">
        <v>-19.332777777777764</v>
      </c>
      <c r="N338" s="406">
        <v>-12.913000000000002</v>
      </c>
      <c r="O338" s="93"/>
      <c r="P338" s="113"/>
      <c r="Q338" s="419"/>
      <c r="R338" s="419"/>
      <c r="S338" s="419"/>
      <c r="T338" s="419"/>
      <c r="U338" s="419"/>
      <c r="V338" s="419"/>
      <c r="W338" s="419"/>
      <c r="X338" s="419"/>
      <c r="Y338" s="419"/>
      <c r="Z338" s="419"/>
      <c r="AA338" s="419"/>
      <c r="AB338" s="419"/>
    </row>
    <row r="339" spans="1:28" x14ac:dyDescent="0.25">
      <c r="A339" s="399" t="s">
        <v>11</v>
      </c>
      <c r="B339" s="407" t="s">
        <v>3</v>
      </c>
      <c r="C339" s="400">
        <v>-18.174166666666665</v>
      </c>
      <c r="D339" s="400">
        <v>-23.215999999999998</v>
      </c>
      <c r="E339" s="400">
        <v>-24.353111111111101</v>
      </c>
      <c r="F339" s="400">
        <v>-23.852666666666664</v>
      </c>
      <c r="G339" s="400">
        <v>-24.446277777777766</v>
      </c>
      <c r="H339" s="400">
        <v>-24.171333333333333</v>
      </c>
      <c r="I339" s="401">
        <v>-24.811111111111103</v>
      </c>
      <c r="J339" s="401">
        <v>-25.261666666666667</v>
      </c>
      <c r="K339" s="400">
        <v>-25.335999999999999</v>
      </c>
      <c r="L339" s="400">
        <v>-25.024000000000001</v>
      </c>
      <c r="M339" s="402">
        <v>-18.654</v>
      </c>
      <c r="N339" s="406">
        <v>-12.314166666666667</v>
      </c>
      <c r="O339" s="93"/>
      <c r="P339" s="113"/>
      <c r="Q339" s="419"/>
      <c r="R339" s="419"/>
      <c r="S339" s="419"/>
      <c r="T339" s="419"/>
      <c r="U339" s="419"/>
      <c r="V339" s="419"/>
      <c r="W339" s="419"/>
      <c r="X339" s="419"/>
      <c r="Y339" s="419"/>
      <c r="Z339" s="419"/>
      <c r="AA339" s="419"/>
      <c r="AB339" s="419"/>
    </row>
    <row r="340" spans="1:28" x14ac:dyDescent="0.25">
      <c r="A340" s="399" t="s">
        <v>12</v>
      </c>
      <c r="B340" s="398" t="s">
        <v>3</v>
      </c>
      <c r="C340" s="400">
        <v>-17.771333333333335</v>
      </c>
      <c r="D340" s="400"/>
      <c r="E340" s="400">
        <v>-23.830000000000002</v>
      </c>
      <c r="F340" s="400">
        <v>-23.224</v>
      </c>
      <c r="G340" s="401">
        <v>-24.3</v>
      </c>
      <c r="H340" s="400">
        <v>-23.646666666666665</v>
      </c>
      <c r="I340" s="401">
        <v>-24.189333333333337</v>
      </c>
      <c r="J340" s="401"/>
      <c r="K340" s="400">
        <v>-24.463888888888899</v>
      </c>
      <c r="L340" s="400">
        <v>-23.37166666666667</v>
      </c>
      <c r="M340" s="400">
        <v>-16.005111111111102</v>
      </c>
      <c r="N340" s="404"/>
      <c r="O340" s="93"/>
      <c r="Q340" s="419"/>
      <c r="R340" s="419"/>
      <c r="S340" s="419"/>
      <c r="T340" s="419"/>
      <c r="U340" s="419"/>
      <c r="V340" s="419"/>
      <c r="W340" s="419"/>
      <c r="X340" s="419"/>
      <c r="Y340" s="419"/>
      <c r="Z340" s="419"/>
      <c r="AA340" s="419"/>
      <c r="AB340" s="419"/>
    </row>
    <row r="341" spans="1:28" x14ac:dyDescent="0.25">
      <c r="A341" s="399" t="s">
        <v>26</v>
      </c>
      <c r="B341" s="407" t="s">
        <v>6</v>
      </c>
      <c r="C341" s="403">
        <v>-19.975333333333335</v>
      </c>
      <c r="D341" s="400">
        <v>-22.094666666666669</v>
      </c>
      <c r="E341" s="400">
        <v>-22.888666666666666</v>
      </c>
      <c r="F341" s="403">
        <v>-22.598444444444436</v>
      </c>
      <c r="G341" s="403">
        <v>-24.322500000000002</v>
      </c>
      <c r="H341" s="400">
        <v>-23.330222222222233</v>
      </c>
      <c r="I341" s="400">
        <v>-25.213666666666665</v>
      </c>
      <c r="J341" s="403">
        <v>-24.541666666666668</v>
      </c>
      <c r="K341" s="403">
        <v>-25.23</v>
      </c>
      <c r="L341" s="403">
        <v>-25.901666666666667</v>
      </c>
      <c r="M341" s="400">
        <v>-20.955833333333334</v>
      </c>
      <c r="N341" s="404">
        <v>-16.134999999999998</v>
      </c>
      <c r="O341" s="93"/>
      <c r="P341" s="113" t="s">
        <v>6</v>
      </c>
      <c r="Q341" s="418">
        <f>AVERAGE(C341:C345)</f>
        <v>-19.087333333333337</v>
      </c>
      <c r="R341" s="418">
        <f t="shared" ref="R341:AB341" si="463">AVERAGE(D341:D345)</f>
        <v>-23.061638888888893</v>
      </c>
      <c r="S341" s="418">
        <f t="shared" si="463"/>
        <v>-23.881766666666671</v>
      </c>
      <c r="T341" s="418">
        <f t="shared" si="463"/>
        <v>-23.808711111111105</v>
      </c>
      <c r="U341" s="418">
        <f t="shared" si="463"/>
        <v>-24.774866666666668</v>
      </c>
      <c r="V341" s="418">
        <f t="shared" si="463"/>
        <v>-24.456277777777778</v>
      </c>
      <c r="W341" s="418">
        <f t="shared" si="463"/>
        <v>-25.470055555555554</v>
      </c>
      <c r="X341" s="418">
        <f t="shared" si="463"/>
        <v>-23.72465277777777</v>
      </c>
      <c r="Y341" s="418">
        <f t="shared" si="463"/>
        <v>-25.925588888888893</v>
      </c>
      <c r="Z341" s="418">
        <f t="shared" si="463"/>
        <v>-25.755677777777784</v>
      </c>
      <c r="AA341" s="418">
        <f t="shared" si="463"/>
        <v>-20.340144444444448</v>
      </c>
      <c r="AB341" s="418">
        <f t="shared" si="463"/>
        <v>-13.226166666666666</v>
      </c>
    </row>
    <row r="342" spans="1:28" x14ac:dyDescent="0.25">
      <c r="A342" s="399" t="s">
        <v>16</v>
      </c>
      <c r="B342" s="398" t="s">
        <v>6</v>
      </c>
      <c r="C342" s="400">
        <v>-18.063333333333333</v>
      </c>
      <c r="D342" s="400">
        <v>-24.034888888888901</v>
      </c>
      <c r="E342" s="401">
        <v>-24.925333333333338</v>
      </c>
      <c r="F342" s="400">
        <v>-24.199333333333332</v>
      </c>
      <c r="G342" s="403">
        <v>-24.895</v>
      </c>
      <c r="H342" s="400">
        <v>-24.965999999999998</v>
      </c>
      <c r="I342" s="401">
        <v>-25.394500000000004</v>
      </c>
      <c r="J342" s="403">
        <v>-23.588888888888864</v>
      </c>
      <c r="K342" s="400">
        <v>-26.228222222222232</v>
      </c>
      <c r="L342" s="402">
        <v>-25.003722222222233</v>
      </c>
      <c r="M342" s="400">
        <v>-20.492666666666668</v>
      </c>
      <c r="N342" s="406">
        <v>-11.464666666666666</v>
      </c>
      <c r="O342" s="93"/>
      <c r="P342" s="113"/>
      <c r="Q342" s="419"/>
      <c r="R342" s="419"/>
      <c r="S342" s="419"/>
      <c r="T342" s="419"/>
      <c r="U342" s="419"/>
      <c r="V342" s="419"/>
      <c r="W342" s="419"/>
      <c r="X342" s="419"/>
      <c r="Y342" s="419"/>
      <c r="Z342" s="419"/>
      <c r="AA342" s="419"/>
      <c r="AB342" s="419"/>
    </row>
    <row r="343" spans="1:28" x14ac:dyDescent="0.25">
      <c r="A343" s="399" t="s">
        <v>11</v>
      </c>
      <c r="B343" s="398" t="s">
        <v>6</v>
      </c>
      <c r="C343" s="401">
        <v>-19.632666666666669</v>
      </c>
      <c r="D343" s="401">
        <v>-23.459333333333333</v>
      </c>
      <c r="E343" s="400">
        <v>-24.395999999999997</v>
      </c>
      <c r="F343" s="400">
        <v>-24.415333333333336</v>
      </c>
      <c r="G343" s="400">
        <v>-25.33966666666667</v>
      </c>
      <c r="H343" s="403">
        <v>-24.551333333333336</v>
      </c>
      <c r="I343" s="401">
        <v>-27.054333333333332</v>
      </c>
      <c r="J343" s="400">
        <v>-23.359166666666653</v>
      </c>
      <c r="K343" s="400">
        <v>-27.012222222222235</v>
      </c>
      <c r="L343" s="400">
        <v>-27.448333333333334</v>
      </c>
      <c r="M343" s="403">
        <v>-21.948666666666668</v>
      </c>
      <c r="N343" s="406">
        <v>-13.256666666666666</v>
      </c>
      <c r="O343" s="93"/>
      <c r="P343" s="113"/>
      <c r="Q343" s="419"/>
      <c r="R343" s="419"/>
      <c r="S343" s="419"/>
      <c r="T343" s="419"/>
      <c r="U343" s="419"/>
      <c r="V343" s="419"/>
      <c r="W343" s="419"/>
      <c r="X343" s="419"/>
      <c r="Y343" s="419"/>
      <c r="Z343" s="419"/>
      <c r="AA343" s="419"/>
      <c r="AB343" s="419"/>
    </row>
    <row r="344" spans="1:28" x14ac:dyDescent="0.25">
      <c r="A344" s="399" t="s">
        <v>13</v>
      </c>
      <c r="B344" s="398" t="s">
        <v>6</v>
      </c>
      <c r="C344" s="401">
        <v>-19.11066666666667</v>
      </c>
      <c r="D344" s="401"/>
      <c r="E344" s="400">
        <v>-23.346500000000002</v>
      </c>
      <c r="F344" s="400">
        <v>-24.148</v>
      </c>
      <c r="G344" s="400">
        <v>-24.753333333333334</v>
      </c>
      <c r="H344" s="403">
        <v>-24.342000000000002</v>
      </c>
      <c r="I344" s="401">
        <v>-25.554444444444432</v>
      </c>
      <c r="J344" s="400"/>
      <c r="K344" s="400">
        <v>-26.859166666666667</v>
      </c>
      <c r="L344" s="400">
        <v>-25.807333333333332</v>
      </c>
      <c r="M344" s="403">
        <v>-18.765999999999998</v>
      </c>
      <c r="N344" s="404"/>
      <c r="O344" s="93"/>
      <c r="P344" s="113"/>
      <c r="Q344" s="419"/>
      <c r="R344" s="419"/>
      <c r="S344" s="419"/>
      <c r="T344" s="419"/>
      <c r="U344" s="419"/>
      <c r="V344" s="419"/>
      <c r="W344" s="419"/>
      <c r="X344" s="419"/>
      <c r="Y344" s="419"/>
      <c r="Z344" s="419"/>
      <c r="AA344" s="419"/>
      <c r="AB344" s="419"/>
    </row>
    <row r="345" spans="1:28" x14ac:dyDescent="0.25">
      <c r="A345" s="399" t="s">
        <v>11</v>
      </c>
      <c r="B345" s="407" t="s">
        <v>6</v>
      </c>
      <c r="C345" s="400">
        <v>-18.654666666666667</v>
      </c>
      <c r="D345" s="400">
        <v>-22.657666666666668</v>
      </c>
      <c r="E345" s="400">
        <v>-23.852333333333334</v>
      </c>
      <c r="F345" s="400">
        <v>-23.682444444444432</v>
      </c>
      <c r="G345" s="400">
        <v>-24.563833333333335</v>
      </c>
      <c r="H345" s="403">
        <v>-25.09183333333333</v>
      </c>
      <c r="I345" s="401">
        <v>-24.133333333333336</v>
      </c>
      <c r="J345" s="401">
        <v>-23.4088888888889</v>
      </c>
      <c r="K345" s="400">
        <v>-24.298333333333332</v>
      </c>
      <c r="L345" s="400">
        <v>-24.617333333333335</v>
      </c>
      <c r="M345" s="403">
        <v>-19.537555555555567</v>
      </c>
      <c r="N345" s="406">
        <v>-12.048333333333332</v>
      </c>
      <c r="O345" s="93"/>
      <c r="P345" s="113"/>
      <c r="Q345" s="419"/>
      <c r="R345" s="419"/>
      <c r="S345" s="419"/>
      <c r="T345" s="419"/>
      <c r="U345" s="419"/>
      <c r="V345" s="419"/>
      <c r="W345" s="419"/>
      <c r="X345" s="419"/>
      <c r="Y345" s="419"/>
      <c r="Z345" s="419"/>
      <c r="AA345" s="419"/>
      <c r="AB345" s="419"/>
    </row>
    <row r="346" spans="1:28" x14ac:dyDescent="0.25">
      <c r="A346" s="399" t="s">
        <v>26</v>
      </c>
      <c r="B346" s="407" t="s">
        <v>108</v>
      </c>
      <c r="C346" s="403">
        <v>-15.663333333333334</v>
      </c>
      <c r="D346" s="400">
        <v>-21.2715</v>
      </c>
      <c r="E346" s="403">
        <v>-22.150000000000002</v>
      </c>
      <c r="F346" s="403">
        <v>-22.436999999999998</v>
      </c>
      <c r="G346" s="403">
        <v>-23.180722222222233</v>
      </c>
      <c r="H346" s="400">
        <v>-22.708666666666669</v>
      </c>
      <c r="I346" s="400">
        <v>-23.28</v>
      </c>
      <c r="J346" s="403">
        <v>-23.900000000000002</v>
      </c>
      <c r="K346" s="403">
        <v>-24.91222222222223</v>
      </c>
      <c r="L346" s="403">
        <v>-23.361333333333334</v>
      </c>
      <c r="M346" s="402">
        <v>-20.709999999999969</v>
      </c>
      <c r="N346" s="404">
        <v>-12.873333333333335</v>
      </c>
      <c r="O346" s="93"/>
      <c r="P346" s="113" t="s">
        <v>108</v>
      </c>
      <c r="Q346" s="420">
        <f>AVERAGE(C346:C354)</f>
        <v>-17.275166666666667</v>
      </c>
      <c r="R346" s="420">
        <f t="shared" ref="R346:AB346" si="464">AVERAGE(D346:D354)</f>
        <v>-21.964481481481485</v>
      </c>
      <c r="S346" s="420">
        <f t="shared" si="464"/>
        <v>-22.825944444444449</v>
      </c>
      <c r="T346" s="420">
        <f t="shared" si="464"/>
        <v>-22.337208333333329</v>
      </c>
      <c r="U346" s="420">
        <f t="shared" si="464"/>
        <v>-23.197805555555554</v>
      </c>
      <c r="V346" s="420">
        <f t="shared" si="464"/>
        <v>-23.121166666666667</v>
      </c>
      <c r="W346" s="420">
        <f t="shared" si="464"/>
        <v>-23.556347222222225</v>
      </c>
      <c r="X346" s="420">
        <f t="shared" si="464"/>
        <v>-24.314861111111114</v>
      </c>
      <c r="Y346" s="420">
        <f t="shared" si="464"/>
        <v>-23.687333333333338</v>
      </c>
      <c r="Z346" s="420">
        <f t="shared" si="464"/>
        <v>-23.160923611111116</v>
      </c>
      <c r="AA346" s="420">
        <f t="shared" si="464"/>
        <v>-18.126062499999996</v>
      </c>
      <c r="AB346" s="420">
        <f t="shared" si="464"/>
        <v>-10.616802083333333</v>
      </c>
    </row>
    <row r="347" spans="1:28" x14ac:dyDescent="0.25">
      <c r="A347" s="399" t="s">
        <v>26</v>
      </c>
      <c r="B347" s="407" t="s">
        <v>108</v>
      </c>
      <c r="C347" s="403">
        <v>-18.142888888888901</v>
      </c>
      <c r="D347" s="400">
        <v>-22.951333333333338</v>
      </c>
      <c r="E347" s="403">
        <v>-23.84</v>
      </c>
      <c r="F347" s="403">
        <v>-23.024666666666665</v>
      </c>
      <c r="G347" s="400">
        <v>-24.878166666666669</v>
      </c>
      <c r="H347" s="400">
        <v>-24.244666666666671</v>
      </c>
      <c r="I347" s="400">
        <v>-24.221333333333334</v>
      </c>
      <c r="J347" s="401">
        <v>-24.650000000000002</v>
      </c>
      <c r="K347" s="403">
        <v>-25.331333333333333</v>
      </c>
      <c r="L347" s="403">
        <v>-24.307999999999996</v>
      </c>
      <c r="M347" s="402">
        <v>-17.911000000000001</v>
      </c>
      <c r="N347" s="404">
        <v>-11.372</v>
      </c>
      <c r="O347" s="93"/>
      <c r="P347" s="113"/>
      <c r="Q347" s="419"/>
      <c r="R347" s="419"/>
      <c r="S347" s="419"/>
      <c r="T347" s="419"/>
      <c r="U347" s="419"/>
      <c r="V347" s="419"/>
      <c r="W347" s="419"/>
      <c r="X347" s="419"/>
      <c r="Y347" s="419"/>
      <c r="Z347" s="419"/>
      <c r="AA347" s="419"/>
      <c r="AB347" s="419"/>
    </row>
    <row r="348" spans="1:28" x14ac:dyDescent="0.25">
      <c r="A348" s="399" t="s">
        <v>27</v>
      </c>
      <c r="B348" s="407" t="s">
        <v>108</v>
      </c>
      <c r="C348" s="400">
        <v>-17.110333333333333</v>
      </c>
      <c r="D348" s="400">
        <v>-20.609333333333336</v>
      </c>
      <c r="E348" s="403">
        <v>-22.115666666666669</v>
      </c>
      <c r="F348" s="403">
        <v>-21.501666666666665</v>
      </c>
      <c r="G348" s="400">
        <v>-21.709999999999997</v>
      </c>
      <c r="H348" s="400">
        <v>-22.718333333333334</v>
      </c>
      <c r="I348" s="400">
        <v>-22.834</v>
      </c>
      <c r="J348" s="400">
        <v>-23.113333333333333</v>
      </c>
      <c r="K348" s="403">
        <v>-21.98</v>
      </c>
      <c r="L348" s="403">
        <v>-22.426666666666666</v>
      </c>
      <c r="M348" s="400">
        <v>-15.622777777777765</v>
      </c>
      <c r="N348" s="404">
        <v>-8.6029166666666654</v>
      </c>
      <c r="O348" s="93"/>
      <c r="P348" s="113"/>
      <c r="Q348" s="419"/>
      <c r="R348" s="419"/>
      <c r="S348" s="419"/>
      <c r="T348" s="419"/>
      <c r="U348" s="419"/>
      <c r="V348" s="419"/>
      <c r="W348" s="419"/>
      <c r="X348" s="419"/>
      <c r="Y348" s="419"/>
      <c r="Z348" s="419"/>
      <c r="AA348" s="419"/>
      <c r="AB348" s="419"/>
    </row>
    <row r="349" spans="1:28" x14ac:dyDescent="0.25">
      <c r="A349" s="399" t="s">
        <v>27</v>
      </c>
      <c r="B349" s="407" t="s">
        <v>108</v>
      </c>
      <c r="C349" s="400">
        <v>-18.164833333333334</v>
      </c>
      <c r="D349" s="400">
        <v>-22.856666666666666</v>
      </c>
      <c r="E349" s="400">
        <v>-23.682888888888897</v>
      </c>
      <c r="F349" s="403">
        <v>-22.085000000000004</v>
      </c>
      <c r="G349" s="400">
        <v>-23.027777777777768</v>
      </c>
      <c r="H349" s="400">
        <v>-22.56</v>
      </c>
      <c r="I349" s="401">
        <v>-23.217500000000001</v>
      </c>
      <c r="J349" s="400">
        <v>-25.39</v>
      </c>
      <c r="K349" s="403">
        <v>-22.986666666666668</v>
      </c>
      <c r="L349" s="403">
        <v>-22.462222222222234</v>
      </c>
      <c r="M349" s="400">
        <v>-17.926666666666666</v>
      </c>
      <c r="N349" s="406">
        <v>-10.013333333333334</v>
      </c>
      <c r="O349" s="93"/>
      <c r="P349" s="113"/>
      <c r="Q349" s="419"/>
      <c r="R349" s="419"/>
      <c r="S349" s="419"/>
      <c r="T349" s="419"/>
      <c r="U349" s="419"/>
      <c r="V349" s="419"/>
      <c r="W349" s="419"/>
      <c r="X349" s="419"/>
      <c r="Y349" s="419"/>
      <c r="Z349" s="419"/>
      <c r="AA349" s="419"/>
      <c r="AB349" s="419"/>
    </row>
    <row r="350" spans="1:28" x14ac:dyDescent="0.25">
      <c r="A350" s="399" t="s">
        <v>27</v>
      </c>
      <c r="B350" s="407" t="s">
        <v>108</v>
      </c>
      <c r="C350" s="400">
        <v>-18.016333333333332</v>
      </c>
      <c r="D350" s="400">
        <v>-21.525000000000002</v>
      </c>
      <c r="E350" s="400">
        <v>-22.863333333333333</v>
      </c>
      <c r="F350" s="403">
        <v>-22.706666666666667</v>
      </c>
      <c r="G350" s="400">
        <v>-23.648</v>
      </c>
      <c r="H350" s="403">
        <v>-23.414666666666665</v>
      </c>
      <c r="I350" s="401">
        <v>-23.224888888888898</v>
      </c>
      <c r="J350" s="400">
        <v>-23.575555555555567</v>
      </c>
      <c r="K350" s="403">
        <v>-22.170555555555566</v>
      </c>
      <c r="L350" s="403">
        <v>-22.122</v>
      </c>
      <c r="M350" s="403">
        <v>-16.565999999999999</v>
      </c>
      <c r="N350" s="406">
        <v>-9.2114999999999991</v>
      </c>
      <c r="O350" s="93"/>
      <c r="P350" s="113"/>
      <c r="Q350" s="419"/>
      <c r="R350" s="419"/>
      <c r="S350" s="419"/>
      <c r="T350" s="419"/>
      <c r="U350" s="419"/>
      <c r="V350" s="419"/>
      <c r="W350" s="419"/>
      <c r="X350" s="419"/>
      <c r="Y350" s="419"/>
      <c r="Z350" s="419"/>
      <c r="AA350" s="419"/>
      <c r="AB350" s="419"/>
    </row>
    <row r="351" spans="1:28" x14ac:dyDescent="0.25">
      <c r="A351" s="399" t="s">
        <v>26</v>
      </c>
      <c r="B351" s="398" t="s">
        <v>108</v>
      </c>
      <c r="C351" s="400">
        <v>-17.796333333333333</v>
      </c>
      <c r="D351" s="400">
        <v>-22.47283333333333</v>
      </c>
      <c r="E351" s="403">
        <v>-22.989000000000004</v>
      </c>
      <c r="F351" s="400">
        <v>-22.864666666666665</v>
      </c>
      <c r="G351" s="403">
        <v>-23.367999999999999</v>
      </c>
      <c r="H351" s="403">
        <v>-23.664000000000001</v>
      </c>
      <c r="I351" s="401">
        <v>-24.331555555555568</v>
      </c>
      <c r="J351" s="403">
        <v>-24.011666666666667</v>
      </c>
      <c r="K351" s="400">
        <v>-24.058888888888902</v>
      </c>
      <c r="L351" s="402">
        <v>-23.772499999999997</v>
      </c>
      <c r="M351" s="403">
        <v>-19.369666666666667</v>
      </c>
      <c r="N351" s="406">
        <v>-12.046000000000001</v>
      </c>
      <c r="O351" s="93"/>
      <c r="Q351" s="419"/>
      <c r="R351" s="419"/>
      <c r="S351" s="419"/>
      <c r="T351" s="419"/>
      <c r="U351" s="419"/>
      <c r="V351" s="419"/>
      <c r="W351" s="419"/>
      <c r="X351" s="419"/>
      <c r="Y351" s="419"/>
      <c r="Z351" s="419"/>
      <c r="AA351" s="419"/>
      <c r="AB351" s="419"/>
    </row>
    <row r="352" spans="1:28" x14ac:dyDescent="0.25">
      <c r="A352" s="484" t="s">
        <v>26</v>
      </c>
      <c r="B352" s="398" t="s">
        <v>108</v>
      </c>
      <c r="C352" s="400">
        <v>-18.014666666666667</v>
      </c>
      <c r="D352" s="400">
        <v>-21.257333333333332</v>
      </c>
      <c r="E352" s="410"/>
      <c r="F352" s="410"/>
      <c r="G352" s="410"/>
      <c r="H352" s="410"/>
      <c r="I352" s="401"/>
      <c r="J352" s="401"/>
      <c r="K352" s="400"/>
      <c r="L352" s="400"/>
      <c r="M352" s="400"/>
      <c r="N352" s="406"/>
      <c r="O352" s="93"/>
      <c r="P352" s="113"/>
      <c r="Q352" s="419"/>
      <c r="R352" s="419"/>
      <c r="S352" s="419"/>
      <c r="T352" s="419"/>
      <c r="U352" s="419"/>
      <c r="V352" s="419"/>
      <c r="W352" s="419"/>
      <c r="X352" s="419"/>
      <c r="Y352" s="419"/>
      <c r="Z352" s="419"/>
      <c r="AA352" s="419"/>
      <c r="AB352" s="419"/>
    </row>
    <row r="353" spans="1:28" x14ac:dyDescent="0.25">
      <c r="A353" s="399" t="s">
        <v>11</v>
      </c>
      <c r="B353" s="407" t="s">
        <v>108</v>
      </c>
      <c r="C353" s="400">
        <v>-14.873833333333332</v>
      </c>
      <c r="D353" s="400">
        <v>-21.951666666666668</v>
      </c>
      <c r="E353" s="401">
        <v>-22.877333333333336</v>
      </c>
      <c r="F353" s="401">
        <v>-22.052666666666667</v>
      </c>
      <c r="G353" s="401">
        <v>-23.189166666666665</v>
      </c>
      <c r="H353" s="400">
        <v>-22.951999999999998</v>
      </c>
      <c r="I353" s="401">
        <v>-23.23372222222223</v>
      </c>
      <c r="J353" s="401">
        <v>-25.323333333333334</v>
      </c>
      <c r="K353" s="401">
        <v>-23.603333333333335</v>
      </c>
      <c r="L353" s="401">
        <v>-22.972999999999999</v>
      </c>
      <c r="M353" s="402">
        <v>-17.032666666666668</v>
      </c>
      <c r="N353" s="411">
        <v>-10.064666666666668</v>
      </c>
      <c r="O353" s="93"/>
      <c r="P353" s="113"/>
      <c r="Q353" s="419"/>
      <c r="R353" s="419"/>
      <c r="S353" s="419"/>
      <c r="T353" s="419"/>
      <c r="U353" s="419"/>
      <c r="V353" s="419"/>
      <c r="W353" s="419"/>
      <c r="X353" s="419"/>
      <c r="Y353" s="419"/>
      <c r="Z353" s="419"/>
      <c r="AA353" s="419"/>
      <c r="AB353" s="419"/>
    </row>
    <row r="354" spans="1:28" x14ac:dyDescent="0.25">
      <c r="A354" s="484" t="s">
        <v>11</v>
      </c>
      <c r="B354" s="398" t="s">
        <v>108</v>
      </c>
      <c r="C354" s="401">
        <v>-17.693944444444437</v>
      </c>
      <c r="D354" s="401">
        <v>-22.784666666666666</v>
      </c>
      <c r="E354" s="401">
        <v>-22.089333333333332</v>
      </c>
      <c r="F354" s="401">
        <v>-22.025333333333332</v>
      </c>
      <c r="G354" s="401">
        <v>-22.580611111111097</v>
      </c>
      <c r="H354" s="400">
        <v>-22.706999999999997</v>
      </c>
      <c r="I354" s="401">
        <v>-24.107777777777766</v>
      </c>
      <c r="J354" s="401">
        <v>-24.555</v>
      </c>
      <c r="K354" s="401">
        <v>-24.455666666666662</v>
      </c>
      <c r="L354" s="401">
        <v>-23.861666666666668</v>
      </c>
      <c r="M354" s="400">
        <v>-19.869722222222233</v>
      </c>
      <c r="N354" s="411">
        <v>-10.750666666666667</v>
      </c>
      <c r="O354" s="93"/>
      <c r="P354" s="113"/>
      <c r="Q354" s="419"/>
      <c r="R354" s="419"/>
      <c r="S354" s="419"/>
      <c r="T354" s="419"/>
      <c r="U354" s="419"/>
      <c r="V354" s="419"/>
      <c r="W354" s="419"/>
      <c r="X354" s="419"/>
      <c r="Y354" s="419"/>
      <c r="Z354" s="419"/>
      <c r="AA354" s="419"/>
      <c r="AB354" s="419"/>
    </row>
    <row r="355" spans="1:28" x14ac:dyDescent="0.25">
      <c r="A355" s="399" t="s">
        <v>27</v>
      </c>
      <c r="B355" s="398" t="s">
        <v>2</v>
      </c>
      <c r="C355" s="400">
        <v>-15.20125</v>
      </c>
      <c r="D355" s="400">
        <v>-19.90625</v>
      </c>
      <c r="E355" s="403">
        <v>-21.9695</v>
      </c>
      <c r="F355" s="400">
        <v>-21.943750000000001</v>
      </c>
      <c r="G355" s="403">
        <v>-22.8385</v>
      </c>
      <c r="H355" s="401">
        <v>-23.164000000000001</v>
      </c>
      <c r="I355" s="401">
        <v>-23.265555555555533</v>
      </c>
      <c r="J355" s="401">
        <v>-23.218888888888898</v>
      </c>
      <c r="K355" s="400">
        <v>-23.811111111111099</v>
      </c>
      <c r="L355" s="402">
        <v>-22.61255555555557</v>
      </c>
      <c r="M355" s="401">
        <v>-16.793888888888898</v>
      </c>
      <c r="N355" s="406">
        <v>-11.2638888888889</v>
      </c>
      <c r="O355" s="93"/>
      <c r="P355" s="113" t="s">
        <v>2</v>
      </c>
      <c r="Q355" s="418">
        <f>AVERAGE(C355:C359)</f>
        <v>-16.312516666666664</v>
      </c>
      <c r="R355" s="418">
        <f t="shared" ref="R355:AB355" si="465">AVERAGE(D355:D359)</f>
        <v>-21.519661111111109</v>
      </c>
      <c r="S355" s="418">
        <f t="shared" si="465"/>
        <v>-22.677833333333332</v>
      </c>
      <c r="T355" s="418">
        <f t="shared" si="465"/>
        <v>-22.791183333333333</v>
      </c>
      <c r="U355" s="418">
        <f t="shared" si="465"/>
        <v>-23.530266666666666</v>
      </c>
      <c r="V355" s="418">
        <f t="shared" si="465"/>
        <v>-23.469449999999998</v>
      </c>
      <c r="W355" s="418">
        <f t="shared" si="465"/>
        <v>-23.668711111111108</v>
      </c>
      <c r="X355" s="418">
        <f t="shared" si="465"/>
        <v>-24.436611111111123</v>
      </c>
      <c r="Y355" s="418">
        <f t="shared" si="465"/>
        <v>-24.171911111111108</v>
      </c>
      <c r="Z355" s="418">
        <f t="shared" si="465"/>
        <v>-23.451122222222228</v>
      </c>
      <c r="AA355" s="418">
        <f t="shared" si="465"/>
        <v>-17.949844444444444</v>
      </c>
      <c r="AB355" s="418">
        <f t="shared" si="465"/>
        <v>-11.909100000000008</v>
      </c>
    </row>
    <row r="356" spans="1:28" x14ac:dyDescent="0.25">
      <c r="A356" s="399" t="s">
        <v>27</v>
      </c>
      <c r="B356" s="398" t="s">
        <v>2</v>
      </c>
      <c r="C356" s="400">
        <v>-16.114999999999998</v>
      </c>
      <c r="D356" s="400">
        <v>-21.029666666666667</v>
      </c>
      <c r="E356" s="403">
        <v>-22.261555555555564</v>
      </c>
      <c r="F356" s="400">
        <v>-22.621499999999997</v>
      </c>
      <c r="G356" s="403">
        <v>-23.437166666666666</v>
      </c>
      <c r="H356" s="401">
        <v>-22.797499999999999</v>
      </c>
      <c r="I356" s="401">
        <v>-23.626000000000001</v>
      </c>
      <c r="J356" s="401">
        <v>-24.584444444444468</v>
      </c>
      <c r="K356" s="400">
        <v>-23.445999999999998</v>
      </c>
      <c r="L356" s="402">
        <v>-23.673333333333332</v>
      </c>
      <c r="M356" s="401">
        <v>-18.719166666666666</v>
      </c>
      <c r="N356" s="406">
        <v>-12.559833333333335</v>
      </c>
      <c r="O356" s="93"/>
      <c r="P356" s="113"/>
      <c r="Q356" s="419"/>
      <c r="R356" s="419"/>
      <c r="S356" s="419"/>
      <c r="T356" s="419"/>
      <c r="U356" s="419"/>
      <c r="V356" s="419"/>
      <c r="W356" s="419"/>
      <c r="X356" s="419"/>
      <c r="Y356" s="419"/>
      <c r="Z356" s="419"/>
      <c r="AA356" s="419"/>
      <c r="AB356" s="419"/>
    </row>
    <row r="357" spans="1:28" x14ac:dyDescent="0.25">
      <c r="A357" s="399" t="s">
        <v>10</v>
      </c>
      <c r="B357" s="407" t="s">
        <v>2</v>
      </c>
      <c r="C357" s="400">
        <v>-18.111999999999998</v>
      </c>
      <c r="D357" s="400">
        <v>-23.034222222222201</v>
      </c>
      <c r="E357" s="401">
        <v>-23.546000000000003</v>
      </c>
      <c r="F357" s="401">
        <v>-23.650777777777765</v>
      </c>
      <c r="G357" s="400">
        <v>-23.323999999999998</v>
      </c>
      <c r="H357" s="400">
        <v>-24.16375</v>
      </c>
      <c r="I357" s="401">
        <v>-25.152666666666665</v>
      </c>
      <c r="J357" s="400">
        <v>-26.622499999999999</v>
      </c>
      <c r="K357" s="401">
        <v>-24.630833333333332</v>
      </c>
      <c r="L357" s="401">
        <v>-24.079555555555569</v>
      </c>
      <c r="M357" s="402">
        <v>-18.559000000000001</v>
      </c>
      <c r="N357" s="411">
        <v>-11.809444444444466</v>
      </c>
      <c r="O357" s="93"/>
      <c r="Q357" s="419"/>
      <c r="R357" s="419"/>
      <c r="S357" s="419"/>
      <c r="T357" s="419"/>
      <c r="U357" s="419"/>
      <c r="V357" s="419"/>
      <c r="W357" s="419"/>
      <c r="X357" s="419"/>
      <c r="Y357" s="419"/>
      <c r="Z357" s="419"/>
      <c r="AA357" s="419"/>
      <c r="AB357" s="419"/>
    </row>
    <row r="358" spans="1:28" x14ac:dyDescent="0.25">
      <c r="A358" s="399" t="s">
        <v>11</v>
      </c>
      <c r="B358" s="399" t="s">
        <v>2</v>
      </c>
      <c r="C358" s="401">
        <v>-16.746777777777769</v>
      </c>
      <c r="D358" s="401">
        <v>-22.421666666666667</v>
      </c>
      <c r="E358" s="401">
        <v>-23.864444444444434</v>
      </c>
      <c r="F358" s="401">
        <v>-23.211666666666662</v>
      </c>
      <c r="G358" s="403">
        <v>-24.132999999999999</v>
      </c>
      <c r="H358" s="400">
        <v>-23.679333333333332</v>
      </c>
      <c r="I358" s="401">
        <v>-24.540000000000003</v>
      </c>
      <c r="J358" s="403">
        <v>-24.432222222222233</v>
      </c>
      <c r="K358" s="401">
        <v>-25.422777777777767</v>
      </c>
      <c r="L358" s="401">
        <v>-24.120999999999999</v>
      </c>
      <c r="M358" s="402">
        <v>-18.893000000000001</v>
      </c>
      <c r="N358" s="411">
        <v>-12.608333333333334</v>
      </c>
      <c r="O358" s="93"/>
      <c r="P358" s="93"/>
      <c r="Q358" s="419"/>
      <c r="R358" s="419"/>
      <c r="S358" s="419"/>
      <c r="T358" s="419"/>
      <c r="U358" s="419"/>
      <c r="V358" s="419"/>
      <c r="W358" s="419"/>
      <c r="X358" s="419"/>
      <c r="Y358" s="419"/>
      <c r="Z358" s="419"/>
      <c r="AA358" s="419"/>
      <c r="AB358" s="419"/>
    </row>
    <row r="359" spans="1:28" x14ac:dyDescent="0.25">
      <c r="A359" s="485" t="s">
        <v>10</v>
      </c>
      <c r="B359" s="399" t="s">
        <v>176</v>
      </c>
      <c r="C359" s="401">
        <v>-15.387555555555567</v>
      </c>
      <c r="D359" s="401">
        <v>-21.206500000000002</v>
      </c>
      <c r="E359" s="401">
        <v>-21.747666666666664</v>
      </c>
      <c r="F359" s="401">
        <v>-22.528222222222237</v>
      </c>
      <c r="G359" s="401">
        <v>-23.918666666666667</v>
      </c>
      <c r="H359" s="401">
        <v>-23.542666666666666</v>
      </c>
      <c r="I359" s="401">
        <v>-21.759333333333331</v>
      </c>
      <c r="J359" s="401">
        <v>-23.325000000000003</v>
      </c>
      <c r="K359" s="401">
        <v>-23.548833333333334</v>
      </c>
      <c r="L359" s="401">
        <v>-22.769166666666667</v>
      </c>
      <c r="M359" s="401">
        <v>-16.78416666666665</v>
      </c>
      <c r="N359" s="411">
        <v>-11.304</v>
      </c>
      <c r="O359" s="93"/>
      <c r="P359" s="93"/>
      <c r="Q359" s="419"/>
      <c r="R359" s="419"/>
      <c r="S359" s="419"/>
      <c r="T359" s="419"/>
      <c r="U359" s="419"/>
      <c r="V359" s="419"/>
      <c r="W359" s="419"/>
      <c r="X359" s="419"/>
      <c r="Y359" s="419"/>
      <c r="Z359" s="419"/>
      <c r="AA359" s="419"/>
      <c r="AB359" s="419"/>
    </row>
    <row r="360" spans="1:28" x14ac:dyDescent="0.25">
      <c r="A360" s="399" t="s">
        <v>210</v>
      </c>
      <c r="B360" s="398" t="s">
        <v>177</v>
      </c>
      <c r="C360" s="400">
        <v>-18.212333333333333</v>
      </c>
      <c r="D360" s="400">
        <v>-23.215333333333334</v>
      </c>
      <c r="E360" s="403">
        <v>-22.894000000000002</v>
      </c>
      <c r="F360" s="400">
        <v>-22.105333333333334</v>
      </c>
      <c r="G360" s="400">
        <v>-21.556166666666666</v>
      </c>
      <c r="H360" s="400">
        <v>-22.111333333333334</v>
      </c>
      <c r="I360" s="401">
        <v>-22.187555555555566</v>
      </c>
      <c r="J360" s="401">
        <v>-22.907777777777767</v>
      </c>
      <c r="K360" s="400">
        <v>-22.193333333333332</v>
      </c>
      <c r="L360" s="402">
        <v>-21.706666666666667</v>
      </c>
      <c r="M360" s="402">
        <v>-17.376666666666669</v>
      </c>
      <c r="N360" s="404"/>
      <c r="O360" s="93"/>
      <c r="P360" s="113" t="s">
        <v>177</v>
      </c>
      <c r="Q360" s="420">
        <f>(C360)</f>
        <v>-18.212333333333333</v>
      </c>
      <c r="R360" s="420">
        <f t="shared" ref="R360:AB360" si="466">(D360)</f>
        <v>-23.215333333333334</v>
      </c>
      <c r="S360" s="420">
        <f t="shared" si="466"/>
        <v>-22.894000000000002</v>
      </c>
      <c r="T360" s="420">
        <f t="shared" si="466"/>
        <v>-22.105333333333334</v>
      </c>
      <c r="U360" s="420">
        <f t="shared" si="466"/>
        <v>-21.556166666666666</v>
      </c>
      <c r="V360" s="420">
        <f t="shared" si="466"/>
        <v>-22.111333333333334</v>
      </c>
      <c r="W360" s="420">
        <f t="shared" si="466"/>
        <v>-22.187555555555566</v>
      </c>
      <c r="X360" s="420">
        <f t="shared" si="466"/>
        <v>-22.907777777777767</v>
      </c>
      <c r="Y360" s="420">
        <f t="shared" si="466"/>
        <v>-22.193333333333332</v>
      </c>
      <c r="Z360" s="420">
        <f t="shared" si="466"/>
        <v>-21.706666666666667</v>
      </c>
      <c r="AA360" s="420">
        <f t="shared" si="466"/>
        <v>-17.376666666666669</v>
      </c>
      <c r="AB360" s="420">
        <f t="shared" si="466"/>
        <v>0</v>
      </c>
    </row>
    <row r="361" spans="1:28" x14ac:dyDescent="0.25">
      <c r="A361" s="399" t="s">
        <v>10</v>
      </c>
      <c r="B361" s="407" t="s">
        <v>25</v>
      </c>
      <c r="C361" s="400">
        <v>-16.89</v>
      </c>
      <c r="D361" s="400">
        <v>-21.61</v>
      </c>
      <c r="E361" s="403">
        <v>-22.806833333333334</v>
      </c>
      <c r="F361" s="400">
        <v>-22.595333333333333</v>
      </c>
      <c r="G361" s="400">
        <v>-24.528555555555567</v>
      </c>
      <c r="H361" s="401">
        <v>-23.056388888888904</v>
      </c>
      <c r="I361" s="401">
        <v>-23.931666666666651</v>
      </c>
      <c r="J361" s="401">
        <v>-22.604999999999997</v>
      </c>
      <c r="K361" s="400">
        <v>-24.49</v>
      </c>
      <c r="L361" s="402">
        <v>-24.683555555555568</v>
      </c>
      <c r="M361" s="401">
        <v>-19.764500000000002</v>
      </c>
      <c r="N361" s="406">
        <v>-12.943666666666665</v>
      </c>
      <c r="O361" s="93"/>
      <c r="P361" s="113" t="s">
        <v>25</v>
      </c>
      <c r="Q361" s="418">
        <f>AVERAGE(C361:C363)</f>
        <v>-17.783999999999999</v>
      </c>
      <c r="R361" s="418">
        <f t="shared" ref="R361:AB361" si="467">AVERAGE(D361:D363)</f>
        <v>-22.237888888888886</v>
      </c>
      <c r="S361" s="418">
        <f t="shared" si="467"/>
        <v>-23.670277777777773</v>
      </c>
      <c r="T361" s="418">
        <f t="shared" si="467"/>
        <v>-23.30672222222222</v>
      </c>
      <c r="U361" s="418">
        <f t="shared" si="467"/>
        <v>-24.351240740740746</v>
      </c>
      <c r="V361" s="418">
        <f t="shared" si="467"/>
        <v>-23.920240740740748</v>
      </c>
      <c r="W361" s="418">
        <f t="shared" si="467"/>
        <v>-25.158388888888883</v>
      </c>
      <c r="X361" s="418">
        <f t="shared" si="467"/>
        <v>-23.77</v>
      </c>
      <c r="Y361" s="418">
        <f t="shared" si="467"/>
        <v>-24.856648148148142</v>
      </c>
      <c r="Z361" s="418">
        <f t="shared" si="467"/>
        <v>-24.700185185185191</v>
      </c>
      <c r="AA361" s="418">
        <f t="shared" si="467"/>
        <v>-19.509722222222223</v>
      </c>
      <c r="AB361" s="418">
        <f t="shared" si="467"/>
        <v>-12.047074074074077</v>
      </c>
    </row>
    <row r="362" spans="1:28" x14ac:dyDescent="0.25">
      <c r="A362" s="485" t="s">
        <v>29</v>
      </c>
      <c r="B362" s="399" t="s">
        <v>25</v>
      </c>
      <c r="C362" s="401">
        <v>-18.678000000000001</v>
      </c>
      <c r="D362" s="401">
        <v>-22.809333333333331</v>
      </c>
      <c r="E362" s="401">
        <v>-25</v>
      </c>
      <c r="F362" s="401">
        <v>-23.566833333333335</v>
      </c>
      <c r="G362" s="401">
        <v>-24.116499999999998</v>
      </c>
      <c r="H362" s="401">
        <v>-24.316333333333333</v>
      </c>
      <c r="I362" s="401">
        <v>-25.853333333333335</v>
      </c>
      <c r="J362" s="401">
        <v>-24.39</v>
      </c>
      <c r="K362" s="401">
        <v>-25.486888888888867</v>
      </c>
      <c r="L362" s="401">
        <v>-24.082333333333334</v>
      </c>
      <c r="M362" s="401">
        <v>-18.287333333333333</v>
      </c>
      <c r="N362" s="411">
        <v>-11.065555555555568</v>
      </c>
      <c r="O362" s="93"/>
      <c r="P362" s="113"/>
      <c r="Q362" s="419"/>
      <c r="R362" s="419"/>
      <c r="S362" s="419"/>
      <c r="T362" s="419"/>
      <c r="U362" s="419"/>
      <c r="V362" s="419"/>
      <c r="W362" s="419"/>
      <c r="X362" s="419"/>
      <c r="Y362" s="419"/>
      <c r="Z362" s="419"/>
      <c r="AA362" s="419"/>
      <c r="AB362" s="419"/>
    </row>
    <row r="363" spans="1:28" x14ac:dyDescent="0.25">
      <c r="A363" s="485" t="s">
        <v>10</v>
      </c>
      <c r="B363" s="399" t="s">
        <v>25</v>
      </c>
      <c r="C363" s="401"/>
      <c r="D363" s="401">
        <v>-22.294333333333331</v>
      </c>
      <c r="E363" s="401">
        <v>-23.203999999999997</v>
      </c>
      <c r="F363" s="401">
        <v>-23.757999999999999</v>
      </c>
      <c r="G363" s="400">
        <v>-24.408666666666665</v>
      </c>
      <c r="H363" s="401">
        <v>-24.388000000000002</v>
      </c>
      <c r="I363" s="401">
        <v>-25.690166666666666</v>
      </c>
      <c r="J363" s="400">
        <v>-24.314999999999998</v>
      </c>
      <c r="K363" s="401">
        <v>-24.593055555555566</v>
      </c>
      <c r="L363" s="401">
        <v>-25.334666666666667</v>
      </c>
      <c r="M363" s="401">
        <v>-20.477333333333334</v>
      </c>
      <c r="N363" s="411">
        <v>-12.132</v>
      </c>
      <c r="O363" s="93"/>
      <c r="P363" s="113"/>
      <c r="Q363" s="419"/>
      <c r="R363" s="419"/>
      <c r="S363" s="419"/>
      <c r="T363" s="419"/>
      <c r="U363" s="419"/>
      <c r="V363" s="419"/>
      <c r="W363" s="419"/>
      <c r="X363" s="419"/>
      <c r="Y363" s="419"/>
      <c r="Z363" s="419"/>
      <c r="AA363" s="419"/>
      <c r="AB363" s="419"/>
    </row>
    <row r="364" spans="1:28" ht="15.75" thickBot="1" x14ac:dyDescent="0.3">
      <c r="A364" s="486" t="s">
        <v>27</v>
      </c>
      <c r="B364" s="412" t="s">
        <v>178</v>
      </c>
      <c r="C364" s="413">
        <v>-16.233333333333331</v>
      </c>
      <c r="D364" s="413">
        <v>-20.439333333333334</v>
      </c>
      <c r="E364" s="414">
        <v>-22.653333333333336</v>
      </c>
      <c r="F364" s="413">
        <v>-21.597999999999999</v>
      </c>
      <c r="G364" s="413">
        <v>-22.791333333333338</v>
      </c>
      <c r="H364" s="415">
        <v>-23.040166666666664</v>
      </c>
      <c r="I364" s="415">
        <v>-23.995833333333334</v>
      </c>
      <c r="J364" s="413">
        <v>-24.631111111111096</v>
      </c>
      <c r="K364" s="413">
        <v>-24.265555555555565</v>
      </c>
      <c r="L364" s="416">
        <v>-23.434277777777766</v>
      </c>
      <c r="M364" s="415">
        <v>-17.550666666666668</v>
      </c>
      <c r="N364" s="417">
        <v>-10.315333333333333</v>
      </c>
      <c r="O364" s="93"/>
      <c r="P364" s="113" t="s">
        <v>178</v>
      </c>
      <c r="Q364" s="420">
        <f>(C364)</f>
        <v>-16.233333333333331</v>
      </c>
      <c r="R364" s="420">
        <f t="shared" ref="R364:AB364" si="468">(D364)</f>
        <v>-20.439333333333334</v>
      </c>
      <c r="S364" s="420">
        <f t="shared" si="468"/>
        <v>-22.653333333333336</v>
      </c>
      <c r="T364" s="420">
        <f t="shared" si="468"/>
        <v>-21.597999999999999</v>
      </c>
      <c r="U364" s="420">
        <f t="shared" si="468"/>
        <v>-22.791333333333338</v>
      </c>
      <c r="V364" s="420">
        <f t="shared" si="468"/>
        <v>-23.040166666666664</v>
      </c>
      <c r="W364" s="420">
        <f t="shared" si="468"/>
        <v>-23.995833333333334</v>
      </c>
      <c r="X364" s="420">
        <f t="shared" si="468"/>
        <v>-24.631111111111096</v>
      </c>
      <c r="Y364" s="420">
        <f t="shared" si="468"/>
        <v>-24.265555555555565</v>
      </c>
      <c r="Z364" s="420">
        <f t="shared" si="468"/>
        <v>-23.434277777777766</v>
      </c>
      <c r="AA364" s="420">
        <f t="shared" si="468"/>
        <v>-17.550666666666668</v>
      </c>
      <c r="AB364" s="420">
        <f t="shared" si="468"/>
        <v>-10.315333333333333</v>
      </c>
    </row>
  </sheetData>
  <mergeCells count="2">
    <mergeCell ref="O19:AC19"/>
    <mergeCell ref="A1:N2"/>
  </mergeCells>
  <pageMargins left="0.7" right="0.7" top="0.75" bottom="0.75" header="0.3" footer="0.3"/>
  <pageSetup scale="90" fitToWidth="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IS249"/>
  <sheetViews>
    <sheetView tabSelected="1" topLeftCell="BK1" zoomScaleNormal="100" workbookViewId="0">
      <selection activeCell="BQ21" sqref="BQ21"/>
    </sheetView>
  </sheetViews>
  <sheetFormatPr defaultRowHeight="15" x14ac:dyDescent="0.25"/>
  <cols>
    <col min="1" max="1" width="14.7109375" customWidth="1"/>
    <col min="3" max="6" width="6.85546875" style="200" customWidth="1"/>
    <col min="7" max="9" width="6.85546875" style="251" customWidth="1"/>
    <col min="10" max="10" width="1.85546875" style="133" customWidth="1"/>
    <col min="11" max="14" width="9.140625" style="133"/>
    <col min="15" max="15" width="3.7109375" style="288" customWidth="1"/>
    <col min="16" max="16" width="9.140625" style="133"/>
    <col min="17" max="17" width="6.85546875" style="200" customWidth="1"/>
    <col min="18" max="18" width="9" style="218" customWidth="1"/>
    <col min="19" max="19" width="9.140625" style="190"/>
    <col min="20" max="20" width="6.85546875" style="133" customWidth="1"/>
    <col min="21" max="21" width="8.5703125" style="133" customWidth="1"/>
    <col min="22" max="22" width="9.140625" style="190"/>
    <col min="23" max="23" width="6.85546875" style="133" customWidth="1"/>
    <col min="24" max="24" width="8.7109375" style="133" customWidth="1"/>
    <col min="25" max="25" width="9.140625" style="190"/>
    <col min="26" max="26" width="6.85546875" style="133" customWidth="1"/>
    <col min="27" max="27" width="8" style="133" customWidth="1"/>
    <col min="28" max="28" width="9.140625" style="190"/>
    <col min="29" max="29" width="6.85546875" style="182" customWidth="1"/>
    <col min="30" max="30" width="8" style="182" customWidth="1"/>
    <col min="31" max="31" width="9.140625" style="190"/>
    <col min="32" max="32" width="6.85546875" customWidth="1"/>
    <col min="33" max="33" width="8" customWidth="1"/>
    <col min="34" max="34" width="9.140625" style="104"/>
    <col min="35" max="35" width="7.140625" style="133" customWidth="1"/>
    <col min="36" max="36" width="7.5703125" style="133" customWidth="1"/>
    <col min="37" max="37" width="9.140625" style="190"/>
    <col min="38" max="38" width="13.5703125" customWidth="1"/>
    <col min="44" max="44" width="9.140625" customWidth="1"/>
    <col min="46" max="47" width="6.42578125" customWidth="1"/>
    <col min="63" max="63" width="3.5703125" customWidth="1"/>
    <col min="79" max="79" width="8.7109375" style="167" customWidth="1"/>
    <col min="80" max="80" width="9.5703125" style="209" customWidth="1"/>
    <col min="81" max="81" width="10.85546875" style="167" customWidth="1"/>
    <col min="82" max="88" width="7.7109375" style="165" customWidth="1"/>
    <col min="89" max="92" width="7" style="165" customWidth="1"/>
    <col min="93" max="93" width="8.140625" style="104" customWidth="1"/>
    <col min="94" max="94" width="7" style="165" customWidth="1"/>
    <col min="95" max="95" width="1.5703125" style="115" customWidth="1"/>
    <col min="100" max="100" width="7" style="167" customWidth="1"/>
    <col min="101" max="101" width="8.140625" style="209" customWidth="1"/>
    <col min="102" max="102" width="8.5703125" style="167" customWidth="1"/>
    <col min="103" max="106" width="6.5703125" style="165" customWidth="1"/>
    <col min="107" max="107" width="6.42578125" style="165" customWidth="1"/>
    <col min="108" max="115" width="6.5703125" style="165" customWidth="1"/>
    <col min="116" max="116" width="1.5703125" style="115" customWidth="1"/>
    <col min="121" max="121" width="7" style="167" customWidth="1"/>
    <col min="122" max="122" width="8.140625" style="209" customWidth="1"/>
    <col min="123" max="123" width="8.5703125" style="167" customWidth="1"/>
    <col min="124" max="136" width="6.7109375" style="165" customWidth="1"/>
    <col min="137" max="137" width="1.5703125" style="115" customWidth="1"/>
    <col min="142" max="142" width="7" style="167" customWidth="1"/>
    <col min="143" max="143" width="8.140625" style="209" customWidth="1"/>
    <col min="144" max="144" width="8.42578125" style="167" customWidth="1"/>
    <col min="145" max="157" width="7.28515625" style="165" customWidth="1"/>
    <col min="158" max="158" width="1.5703125" style="115" customWidth="1"/>
    <col min="163" max="163" width="7" style="167" customWidth="1"/>
    <col min="164" max="164" width="8.140625" style="209" customWidth="1"/>
    <col min="165" max="165" width="8.5703125" style="167" customWidth="1"/>
    <col min="166" max="177" width="8.42578125" style="165" customWidth="1"/>
    <col min="178" max="178" width="7.42578125" style="165" customWidth="1"/>
    <col min="179" max="179" width="1.5703125" style="115" customWidth="1"/>
    <col min="184" max="184" width="7" style="167" customWidth="1"/>
    <col min="185" max="185" width="8.140625" style="209" customWidth="1"/>
    <col min="186" max="186" width="8.5703125" style="167" customWidth="1"/>
    <col min="187" max="190" width="7.42578125" style="165" customWidth="1"/>
    <col min="191" max="191" width="6.42578125" style="165" customWidth="1"/>
    <col min="192" max="192" width="7.42578125" style="165" customWidth="1"/>
    <col min="193" max="193" width="8" style="165" customWidth="1"/>
    <col min="194" max="198" width="7.42578125" style="165" customWidth="1"/>
    <col min="200" max="200" width="1.5703125" style="115" customWidth="1"/>
    <col min="202" max="204" width="7.42578125" customWidth="1"/>
    <col min="205" max="205" width="7.42578125" style="167" customWidth="1"/>
    <col min="206" max="206" width="7.42578125" style="209" customWidth="1"/>
    <col min="207" max="219" width="7.42578125" customWidth="1"/>
    <col min="220" max="220" width="7.42578125" style="165" customWidth="1"/>
    <col min="222" max="222" width="7.5703125" customWidth="1"/>
    <col min="223" max="224" width="7.42578125" customWidth="1"/>
    <col min="225" max="225" width="2.28515625" customWidth="1"/>
    <col min="226" max="226" width="7.5703125" customWidth="1"/>
    <col min="227" max="228" width="7.42578125" customWidth="1"/>
    <col min="229" max="229" width="2.28515625" customWidth="1"/>
    <col min="230" max="230" width="7.5703125" customWidth="1"/>
    <col min="231" max="232" width="7.42578125" customWidth="1"/>
    <col min="233" max="233" width="2.28515625" customWidth="1"/>
    <col min="234" max="234" width="7.5703125" customWidth="1"/>
    <col min="235" max="236" width="7.42578125" customWidth="1"/>
    <col min="237" max="237" width="2.28515625" customWidth="1"/>
    <col min="238" max="238" width="7.5703125" customWidth="1"/>
    <col min="239" max="240" width="7.42578125" customWidth="1"/>
    <col min="241" max="241" width="2.28515625" customWidth="1"/>
    <col min="242" max="242" width="7.5703125" customWidth="1"/>
    <col min="243" max="244" width="7.42578125" customWidth="1"/>
    <col min="245" max="245" width="2.28515625" customWidth="1"/>
    <col min="246" max="246" width="7.5703125" customWidth="1"/>
    <col min="247" max="248" width="7.42578125" customWidth="1"/>
    <col min="252" max="252" width="9.7109375" bestFit="1" customWidth="1"/>
    <col min="253" max="253" width="12" customWidth="1"/>
  </cols>
  <sheetData>
    <row r="1" spans="1:249" ht="75" customHeight="1" x14ac:dyDescent="0.25">
      <c r="A1" s="461" t="s">
        <v>152</v>
      </c>
      <c r="B1" s="461"/>
      <c r="C1" s="461"/>
      <c r="D1" s="461"/>
      <c r="E1" s="461"/>
      <c r="F1" s="461"/>
      <c r="G1" s="461"/>
      <c r="H1" s="461"/>
      <c r="I1" s="461"/>
      <c r="K1" s="461" t="s">
        <v>153</v>
      </c>
      <c r="L1" s="461"/>
      <c r="M1" s="461"/>
      <c r="N1" s="461"/>
      <c r="P1" s="460" t="s">
        <v>151</v>
      </c>
      <c r="Q1" s="460"/>
      <c r="R1" s="460"/>
      <c r="S1" s="460"/>
      <c r="T1" s="460"/>
      <c r="U1" s="460"/>
      <c r="V1" s="460"/>
      <c r="W1" s="460"/>
      <c r="X1" s="460"/>
      <c r="Y1" s="460"/>
      <c r="Z1" s="460"/>
      <c r="AA1" s="460"/>
      <c r="AB1" s="460"/>
      <c r="AC1" s="460"/>
      <c r="AD1" s="460"/>
      <c r="AE1" s="460"/>
      <c r="AF1" s="460"/>
      <c r="AG1" s="460"/>
      <c r="AH1" s="460"/>
      <c r="AI1" s="460"/>
      <c r="AJ1" s="460"/>
      <c r="AK1" s="460"/>
      <c r="AM1" s="461" t="s">
        <v>155</v>
      </c>
      <c r="AN1" s="461"/>
      <c r="AO1" s="461"/>
      <c r="AP1" s="461"/>
      <c r="AQ1" s="461"/>
      <c r="AR1" s="461"/>
      <c r="AS1" s="461"/>
      <c r="AT1" s="461"/>
      <c r="AV1" s="306" t="s">
        <v>42</v>
      </c>
      <c r="AW1" s="99"/>
      <c r="AX1" s="99"/>
      <c r="AY1" s="99"/>
      <c r="AZ1" s="99"/>
      <c r="BA1" s="99"/>
      <c r="BB1" s="99"/>
      <c r="BC1" s="99"/>
      <c r="BD1" s="99"/>
      <c r="BE1" s="99"/>
      <c r="BF1" s="99"/>
      <c r="BG1" s="99"/>
      <c r="BH1" s="99"/>
      <c r="BI1" s="99"/>
      <c r="BJ1" s="99"/>
      <c r="BK1" s="100"/>
      <c r="BM1" s="93"/>
      <c r="BN1" s="93"/>
      <c r="BO1" s="93"/>
      <c r="BW1" s="463" t="s">
        <v>197</v>
      </c>
      <c r="BX1" s="463"/>
      <c r="BY1" s="463"/>
      <c r="BZ1" s="463"/>
      <c r="CA1" s="463"/>
      <c r="CB1" s="463"/>
      <c r="CC1" s="318" t="s">
        <v>116</v>
      </c>
      <c r="CD1" s="467" t="s">
        <v>205</v>
      </c>
      <c r="CE1" s="467"/>
      <c r="CF1" s="467"/>
      <c r="CG1" s="467"/>
      <c r="CH1" s="467"/>
      <c r="CI1" s="467"/>
      <c r="CJ1" s="467"/>
      <c r="CK1" s="469" t="s">
        <v>110</v>
      </c>
      <c r="CL1" s="469"/>
      <c r="CM1" s="469"/>
      <c r="CN1" s="469"/>
      <c r="CO1" s="468" t="s">
        <v>58</v>
      </c>
      <c r="CP1" s="468"/>
      <c r="CR1" s="463" t="s">
        <v>109</v>
      </c>
      <c r="CS1" s="463"/>
      <c r="CT1" s="463"/>
      <c r="CU1" s="463"/>
      <c r="CV1" s="463"/>
      <c r="CW1" s="463"/>
      <c r="DM1" s="463" t="s">
        <v>109</v>
      </c>
      <c r="DN1" s="463"/>
      <c r="DO1" s="463"/>
      <c r="DP1" s="463"/>
      <c r="DQ1" s="463"/>
      <c r="DR1" s="463"/>
      <c r="EF1" s="167"/>
      <c r="EH1" s="463" t="s">
        <v>109</v>
      </c>
      <c r="EI1" s="463"/>
      <c r="EJ1" s="463"/>
      <c r="EK1" s="463"/>
      <c r="EL1" s="463"/>
      <c r="EM1" s="463"/>
      <c r="FA1" s="167"/>
      <c r="FC1" s="463" t="s">
        <v>109</v>
      </c>
      <c r="FD1" s="463"/>
      <c r="FE1" s="463"/>
      <c r="FF1" s="463"/>
      <c r="FG1" s="463"/>
      <c r="FH1" s="463"/>
      <c r="FV1" s="167"/>
      <c r="FX1" s="463" t="s">
        <v>109</v>
      </c>
      <c r="FY1" s="463"/>
      <c r="FZ1" s="463"/>
      <c r="GA1" s="463"/>
      <c r="GB1" s="463"/>
      <c r="GC1" s="463"/>
      <c r="GS1" s="463" t="s">
        <v>109</v>
      </c>
      <c r="GT1" s="463"/>
      <c r="GU1" s="463"/>
      <c r="GV1" s="463"/>
      <c r="GW1" s="463"/>
      <c r="GX1" s="463"/>
      <c r="HO1" s="379"/>
      <c r="HP1" s="379"/>
      <c r="HQ1" s="379"/>
      <c r="HR1" s="379"/>
      <c r="HS1" s="379"/>
      <c r="HT1" s="379"/>
      <c r="HU1" s="379"/>
      <c r="HV1" s="379"/>
      <c r="HW1" s="379"/>
      <c r="HX1" s="379"/>
      <c r="HY1" s="379"/>
      <c r="HZ1" s="379"/>
      <c r="IA1" s="379"/>
      <c r="IB1" s="379"/>
      <c r="IC1" s="379"/>
      <c r="ID1" s="379"/>
      <c r="IE1" s="379"/>
      <c r="IF1" s="379"/>
      <c r="IG1" s="379"/>
      <c r="IH1" s="379"/>
      <c r="II1" s="379"/>
      <c r="IJ1" s="379"/>
      <c r="IK1" s="379"/>
      <c r="IL1" s="379"/>
      <c r="IM1" s="379"/>
      <c r="IN1" s="379"/>
    </row>
    <row r="2" spans="1:249" ht="18.75" x14ac:dyDescent="0.3">
      <c r="A2" s="102"/>
      <c r="Q2" s="111"/>
      <c r="R2" s="111"/>
      <c r="S2" s="166"/>
      <c r="T2" s="112"/>
      <c r="U2" s="112"/>
      <c r="V2" s="166"/>
      <c r="Y2" s="166"/>
      <c r="AB2" s="166"/>
      <c r="AL2" s="111"/>
      <c r="AM2" s="114"/>
      <c r="AN2" s="199"/>
      <c r="AO2" s="199"/>
      <c r="AQ2" s="111"/>
      <c r="AR2" s="111"/>
      <c r="AS2" s="111"/>
      <c r="AT2" s="111"/>
      <c r="AU2" s="111"/>
      <c r="BL2" s="114"/>
      <c r="BM2" s="278"/>
      <c r="BN2" s="278"/>
      <c r="BX2" t="s">
        <v>57</v>
      </c>
      <c r="BY2" t="s">
        <v>57</v>
      </c>
      <c r="CD2" s="304"/>
      <c r="CE2" s="304"/>
      <c r="CF2" s="304"/>
      <c r="CG2" s="304"/>
      <c r="CH2" s="304"/>
      <c r="CI2" s="304"/>
      <c r="CJ2" s="304"/>
      <c r="CS2" t="s">
        <v>57</v>
      </c>
      <c r="CT2" t="s">
        <v>57</v>
      </c>
      <c r="CX2" s="187"/>
      <c r="CY2" s="185"/>
      <c r="CZ2" s="185"/>
      <c r="DA2" s="185"/>
      <c r="DB2" s="185"/>
      <c r="DC2" s="185"/>
      <c r="DD2" s="185"/>
      <c r="DE2" s="185"/>
      <c r="DF2" s="185"/>
      <c r="DG2" s="185"/>
      <c r="DH2" s="185"/>
      <c r="DI2" s="185"/>
      <c r="DJ2" s="185"/>
      <c r="DK2" s="185"/>
      <c r="DL2" s="186"/>
      <c r="DN2" t="s">
        <v>57</v>
      </c>
      <c r="DO2" t="s">
        <v>57</v>
      </c>
      <c r="DS2" s="187"/>
      <c r="DT2" s="185"/>
      <c r="DU2" s="185"/>
      <c r="DV2" s="185"/>
      <c r="DW2" s="185"/>
      <c r="DX2" s="185"/>
      <c r="DY2" s="185"/>
      <c r="DZ2" s="185"/>
      <c r="EA2" s="185"/>
      <c r="EB2" s="185"/>
      <c r="EC2" s="185"/>
      <c r="ED2" s="185"/>
      <c r="EE2" s="185"/>
      <c r="EF2" s="187"/>
      <c r="EG2" s="186"/>
      <c r="EI2" t="s">
        <v>57</v>
      </c>
      <c r="EJ2" t="s">
        <v>57</v>
      </c>
      <c r="EN2" s="187"/>
      <c r="EO2" s="185"/>
      <c r="EP2" s="185"/>
      <c r="EQ2" s="185"/>
      <c r="ER2" s="185"/>
      <c r="ES2" s="185"/>
      <c r="ET2" s="185"/>
      <c r="EU2" s="185"/>
      <c r="EV2" s="185"/>
      <c r="EW2" s="185"/>
      <c r="EX2" s="185"/>
      <c r="EY2" s="185"/>
      <c r="EZ2" s="185"/>
      <c r="FA2" s="187"/>
      <c r="FB2" s="186"/>
      <c r="FD2" t="s">
        <v>57</v>
      </c>
      <c r="FE2" t="s">
        <v>57</v>
      </c>
      <c r="FI2" s="187"/>
      <c r="FJ2" s="185"/>
      <c r="FK2" s="185"/>
      <c r="FL2" s="185"/>
      <c r="FM2" s="185"/>
      <c r="FN2" s="185"/>
      <c r="FO2" s="185"/>
      <c r="FP2" s="185"/>
      <c r="FQ2" s="185"/>
      <c r="FR2" s="185"/>
      <c r="FS2" s="185"/>
      <c r="FT2" s="185"/>
      <c r="FU2" s="185"/>
      <c r="FV2" s="187"/>
      <c r="FW2" s="186"/>
      <c r="FY2" t="s">
        <v>57</v>
      </c>
      <c r="FZ2" t="s">
        <v>57</v>
      </c>
      <c r="GD2" s="187"/>
      <c r="GE2" s="185"/>
      <c r="GF2" s="185"/>
      <c r="GG2" s="185"/>
      <c r="GH2" s="185"/>
      <c r="GI2" s="185"/>
      <c r="GJ2" s="185"/>
      <c r="GK2" s="185"/>
      <c r="GL2" s="185"/>
      <c r="GM2" s="185"/>
      <c r="GN2" s="185"/>
      <c r="GO2" s="185"/>
      <c r="GP2" s="185"/>
      <c r="GR2" s="186"/>
      <c r="GT2" t="s">
        <v>57</v>
      </c>
      <c r="GU2" t="s">
        <v>57</v>
      </c>
      <c r="HN2" s="165"/>
      <c r="HO2" s="165"/>
      <c r="HP2" s="165"/>
      <c r="HR2" s="165"/>
      <c r="HS2" s="165"/>
      <c r="HT2" s="165"/>
      <c r="HV2" s="165"/>
      <c r="HW2" s="165"/>
      <c r="HX2" s="165"/>
      <c r="HZ2" s="165"/>
      <c r="IA2" s="165"/>
      <c r="IB2" s="165"/>
      <c r="ID2" s="165"/>
      <c r="IE2" s="165"/>
      <c r="IF2" s="165"/>
      <c r="IH2" s="165"/>
      <c r="II2" s="165"/>
      <c r="IJ2" s="165"/>
      <c r="IL2" s="165"/>
      <c r="IM2" s="165"/>
      <c r="IN2" s="165"/>
    </row>
    <row r="3" spans="1:249" s="2" customFormat="1" ht="18.75" x14ac:dyDescent="0.3">
      <c r="A3" s="362"/>
      <c r="B3" s="341"/>
      <c r="C3" s="342"/>
      <c r="D3" s="342"/>
      <c r="E3" s="342"/>
      <c r="F3" s="343"/>
      <c r="G3" s="343"/>
      <c r="H3" s="343"/>
      <c r="I3" s="343"/>
      <c r="J3" s="344"/>
      <c r="K3" s="288"/>
      <c r="L3" s="288"/>
      <c r="M3" s="288"/>
      <c r="N3" s="288"/>
      <c r="O3" s="288"/>
      <c r="P3" s="288"/>
      <c r="Q3" s="290"/>
      <c r="R3" s="290"/>
      <c r="S3" s="191"/>
      <c r="T3" s="288"/>
      <c r="U3" s="288"/>
      <c r="V3" s="191"/>
      <c r="W3" s="288"/>
      <c r="X3" s="288"/>
      <c r="Y3" s="191"/>
      <c r="Z3" s="288"/>
      <c r="AA3" s="288"/>
      <c r="AB3" s="191"/>
      <c r="AC3" s="182"/>
      <c r="AD3" s="182"/>
      <c r="AE3" s="190"/>
      <c r="AH3" s="175"/>
      <c r="AI3" s="133"/>
      <c r="AJ3" s="133"/>
      <c r="AK3" s="190"/>
      <c r="AM3" s="114"/>
      <c r="AN3" s="199"/>
      <c r="AO3" s="199"/>
      <c r="AP3"/>
      <c r="AQ3" s="103"/>
      <c r="AR3" s="103"/>
      <c r="AS3" s="103"/>
      <c r="AT3" s="103"/>
      <c r="AU3" s="103"/>
      <c r="BL3" s="114"/>
      <c r="BM3" s="278"/>
      <c r="BN3" s="278"/>
      <c r="BO3"/>
      <c r="CA3" s="181"/>
      <c r="CB3" s="210"/>
      <c r="CC3" s="181"/>
      <c r="CD3" s="304"/>
      <c r="CE3" s="304"/>
      <c r="CF3" s="304"/>
      <c r="CG3" s="304"/>
      <c r="CH3" s="304"/>
      <c r="CI3" s="304"/>
      <c r="CJ3" s="304"/>
      <c r="CK3" s="169"/>
      <c r="CL3" s="169"/>
      <c r="CM3" s="169"/>
      <c r="CN3" s="169"/>
      <c r="CO3" s="175"/>
      <c r="CP3" s="169"/>
      <c r="CQ3" s="119"/>
      <c r="CV3" s="181"/>
      <c r="CW3" s="210"/>
      <c r="CX3" s="294"/>
      <c r="CY3" s="192"/>
      <c r="CZ3" s="192"/>
      <c r="DA3" s="192"/>
      <c r="DB3" s="192"/>
      <c r="DC3" s="192"/>
      <c r="DD3" s="192"/>
      <c r="DE3" s="192"/>
      <c r="DF3" s="192"/>
      <c r="DG3" s="192"/>
      <c r="DH3" s="192"/>
      <c r="DI3" s="192"/>
      <c r="DJ3" s="192"/>
      <c r="DK3" s="185"/>
      <c r="DL3" s="186"/>
      <c r="DQ3" s="181"/>
      <c r="DR3" s="210"/>
      <c r="DS3" s="294"/>
      <c r="DT3" s="192"/>
      <c r="DU3" s="192"/>
      <c r="DV3" s="192"/>
      <c r="DW3" s="192"/>
      <c r="DX3" s="192"/>
      <c r="DY3" s="192"/>
      <c r="DZ3" s="192"/>
      <c r="EA3" s="192"/>
      <c r="EB3" s="192"/>
      <c r="EC3" s="192"/>
      <c r="ED3" s="192"/>
      <c r="EE3" s="192"/>
      <c r="EF3" s="187"/>
      <c r="EG3" s="186"/>
      <c r="EL3" s="181"/>
      <c r="EM3" s="210"/>
      <c r="EN3" s="294"/>
      <c r="EO3" s="192"/>
      <c r="EP3" s="192"/>
      <c r="EQ3" s="192"/>
      <c r="ER3" s="192"/>
      <c r="ES3" s="192"/>
      <c r="ET3" s="192"/>
      <c r="EU3" s="192"/>
      <c r="EV3" s="192"/>
      <c r="EW3" s="192"/>
      <c r="EX3" s="192"/>
      <c r="EY3" s="192"/>
      <c r="EZ3" s="192"/>
      <c r="FA3" s="187"/>
      <c r="FB3" s="186"/>
      <c r="FG3" s="181"/>
      <c r="FH3" s="210"/>
      <c r="FI3" s="294"/>
      <c r="FJ3" s="192"/>
      <c r="FK3" s="192"/>
      <c r="FL3" s="192"/>
      <c r="FM3" s="192"/>
      <c r="FN3" s="192"/>
      <c r="FO3" s="192"/>
      <c r="FP3" s="192"/>
      <c r="FQ3" s="192"/>
      <c r="FR3" s="192"/>
      <c r="FS3" s="192"/>
      <c r="FT3" s="192"/>
      <c r="FU3" s="192"/>
      <c r="FV3" s="294"/>
      <c r="FW3" s="186"/>
      <c r="GB3" s="181"/>
      <c r="GC3" s="210"/>
      <c r="GD3" s="187"/>
      <c r="GE3" s="185"/>
      <c r="GF3" s="185"/>
      <c r="GG3" s="185"/>
      <c r="GH3" s="185"/>
      <c r="GI3" s="185"/>
      <c r="GJ3" s="185"/>
      <c r="GK3" s="185"/>
      <c r="GL3" s="185"/>
      <c r="GM3" s="185"/>
      <c r="GN3" s="185"/>
      <c r="GO3" s="185"/>
      <c r="GP3" s="185"/>
      <c r="GR3" s="186"/>
      <c r="GW3" s="181"/>
      <c r="GX3" s="210"/>
      <c r="HL3" s="169"/>
      <c r="HN3" s="165"/>
      <c r="HO3" s="165"/>
      <c r="HP3" s="165"/>
      <c r="HR3" s="165"/>
      <c r="HS3" s="165"/>
      <c r="HT3" s="165"/>
      <c r="HV3" s="165"/>
      <c r="HW3" s="165"/>
      <c r="HX3" s="165"/>
      <c r="HZ3" s="165"/>
      <c r="IA3" s="165"/>
      <c r="IB3" s="165"/>
      <c r="ID3" s="165"/>
      <c r="IE3" s="165"/>
      <c r="IF3" s="165"/>
      <c r="IH3" s="165"/>
      <c r="II3" s="165"/>
      <c r="IJ3" s="165"/>
      <c r="IL3" s="165"/>
      <c r="IM3" s="165"/>
      <c r="IN3" s="165"/>
    </row>
    <row r="4" spans="1:249" x14ac:dyDescent="0.25">
      <c r="P4" s="111" t="s">
        <v>43</v>
      </c>
      <c r="Q4" s="111">
        <v>1333</v>
      </c>
      <c r="R4" s="111"/>
      <c r="T4" s="111">
        <v>1415</v>
      </c>
      <c r="U4" s="111"/>
      <c r="W4" s="111">
        <v>1389</v>
      </c>
      <c r="X4" s="111"/>
      <c r="Z4" s="111">
        <v>1520</v>
      </c>
      <c r="AA4" s="111"/>
      <c r="AC4" s="111">
        <v>1363</v>
      </c>
      <c r="AD4" s="111"/>
      <c r="AF4" s="111">
        <v>1416</v>
      </c>
      <c r="AG4" s="111"/>
      <c r="AI4" s="111">
        <v>1333</v>
      </c>
      <c r="AJ4" s="111"/>
      <c r="AK4" s="104"/>
      <c r="AM4" s="114"/>
      <c r="AN4" s="199"/>
      <c r="AO4" s="199"/>
      <c r="AV4" s="99" t="s">
        <v>137</v>
      </c>
      <c r="AW4" s="99"/>
      <c r="AX4" s="99"/>
      <c r="AY4" s="99" t="s">
        <v>138</v>
      </c>
      <c r="AZ4" s="99"/>
      <c r="BA4" s="99"/>
      <c r="BB4" s="99"/>
      <c r="BC4" s="99"/>
      <c r="BD4" s="99"/>
      <c r="BE4" s="99"/>
      <c r="BF4" s="99"/>
      <c r="BG4" s="99"/>
      <c r="BH4" s="99"/>
      <c r="BI4" s="99"/>
      <c r="BJ4" s="99"/>
      <c r="BL4" s="114"/>
      <c r="BM4" s="278"/>
      <c r="BN4" s="278"/>
      <c r="BX4" s="464" t="s">
        <v>56</v>
      </c>
      <c r="BY4" s="464"/>
      <c r="CC4" s="297"/>
      <c r="CD4" s="297"/>
      <c r="CE4" s="297"/>
      <c r="CF4" s="297"/>
      <c r="CG4" s="297"/>
      <c r="CH4" s="297"/>
      <c r="CI4" s="297"/>
      <c r="CJ4" s="297"/>
      <c r="CK4" s="299"/>
      <c r="CL4" s="299"/>
      <c r="CM4" s="299"/>
      <c r="CN4" s="180"/>
      <c r="CO4" s="299"/>
      <c r="CS4" s="464" t="s">
        <v>56</v>
      </c>
      <c r="CT4" s="464"/>
      <c r="CX4" s="294"/>
      <c r="CY4" s="192"/>
      <c r="CZ4" s="192"/>
      <c r="DA4" s="192"/>
      <c r="DB4" s="192"/>
      <c r="DC4" s="192"/>
      <c r="DD4" s="192"/>
      <c r="DE4" s="192"/>
      <c r="DF4" s="192"/>
      <c r="DG4" s="192"/>
      <c r="DH4" s="192"/>
      <c r="DI4" s="470"/>
      <c r="DJ4" s="470"/>
      <c r="DK4" s="185"/>
      <c r="DL4" s="186"/>
      <c r="DN4" s="464" t="s">
        <v>56</v>
      </c>
      <c r="DO4" s="464"/>
      <c r="DS4" s="294"/>
      <c r="DT4" s="192"/>
      <c r="DU4" s="192"/>
      <c r="DV4" s="192"/>
      <c r="DW4" s="192"/>
      <c r="DX4" s="192"/>
      <c r="DY4" s="192"/>
      <c r="DZ4" s="192"/>
      <c r="EA4" s="192"/>
      <c r="EB4" s="192"/>
      <c r="EC4" s="192"/>
      <c r="ED4" s="470"/>
      <c r="EE4" s="470"/>
      <c r="EF4" s="187"/>
      <c r="EG4" s="186"/>
      <c r="EI4" s="464" t="s">
        <v>56</v>
      </c>
      <c r="EJ4" s="464"/>
      <c r="EN4" s="294"/>
      <c r="EO4" s="192"/>
      <c r="EP4" s="192"/>
      <c r="EQ4" s="192"/>
      <c r="ER4" s="192"/>
      <c r="ES4" s="192"/>
      <c r="ET4" s="192"/>
      <c r="EU4" s="192"/>
      <c r="EV4" s="192"/>
      <c r="EW4" s="192"/>
      <c r="EX4" s="192"/>
      <c r="EY4" s="470"/>
      <c r="EZ4" s="470"/>
      <c r="FA4" s="187"/>
      <c r="FB4" s="186"/>
      <c r="FD4" s="464" t="s">
        <v>56</v>
      </c>
      <c r="FE4" s="464"/>
      <c r="FI4" s="294"/>
      <c r="FJ4" s="192"/>
      <c r="FK4" s="192"/>
      <c r="FL4" s="192"/>
      <c r="FM4" s="192"/>
      <c r="FN4" s="192"/>
      <c r="FO4" s="192"/>
      <c r="FP4" s="192"/>
      <c r="FQ4" s="192"/>
      <c r="FR4" s="192"/>
      <c r="FS4" s="192"/>
      <c r="FT4" s="470"/>
      <c r="FU4" s="470"/>
      <c r="FV4" s="294"/>
      <c r="FW4" s="186"/>
      <c r="FY4" s="464" t="s">
        <v>56</v>
      </c>
      <c r="FZ4" s="464"/>
      <c r="GD4" s="294"/>
      <c r="GE4" s="192"/>
      <c r="GF4" s="192"/>
      <c r="GG4" s="192"/>
      <c r="GH4" s="192"/>
      <c r="GI4" s="192"/>
      <c r="GJ4" s="192"/>
      <c r="GK4" s="192"/>
      <c r="GL4" s="192"/>
      <c r="GM4" s="192"/>
      <c r="GN4" s="192"/>
      <c r="GO4" s="470"/>
      <c r="GP4" s="470"/>
      <c r="GQ4" s="101"/>
      <c r="GR4" s="186"/>
      <c r="GT4" s="464" t="s">
        <v>56</v>
      </c>
      <c r="GU4" s="464"/>
      <c r="HN4" s="165"/>
      <c r="HO4" s="165"/>
      <c r="HP4" s="165"/>
      <c r="HR4" s="165"/>
      <c r="HS4" s="165"/>
      <c r="HT4" s="165"/>
      <c r="HV4" s="165"/>
      <c r="HW4" s="165"/>
      <c r="HX4" s="165"/>
      <c r="HZ4" s="165"/>
      <c r="IA4" s="165"/>
      <c r="IB4" s="165"/>
      <c r="ID4" s="165"/>
      <c r="IE4" s="165"/>
      <c r="IF4" s="165"/>
      <c r="IH4" s="165"/>
      <c r="II4" s="165"/>
      <c r="IJ4" s="165"/>
      <c r="IL4" s="165"/>
      <c r="IM4" s="165"/>
      <c r="IN4" s="165"/>
    </row>
    <row r="5" spans="1:249" ht="31.5" customHeight="1" thickBot="1" x14ac:dyDescent="0.3">
      <c r="C5" s="466" t="s">
        <v>134</v>
      </c>
      <c r="D5" s="466"/>
      <c r="E5" s="466"/>
      <c r="F5" s="466"/>
      <c r="G5" s="466"/>
      <c r="H5" s="466"/>
      <c r="I5" s="466"/>
      <c r="L5" s="189"/>
      <c r="P5" s="111"/>
      <c r="Q5" s="241" t="s">
        <v>136</v>
      </c>
      <c r="R5" s="241" t="s">
        <v>190</v>
      </c>
      <c r="T5" s="241" t="s">
        <v>136</v>
      </c>
      <c r="U5" s="241" t="s">
        <v>191</v>
      </c>
      <c r="W5" s="241" t="s">
        <v>136</v>
      </c>
      <c r="X5" s="241" t="s">
        <v>192</v>
      </c>
      <c r="Z5" s="241" t="s">
        <v>136</v>
      </c>
      <c r="AA5" s="241" t="s">
        <v>193</v>
      </c>
      <c r="AC5" s="241" t="s">
        <v>136</v>
      </c>
      <c r="AD5" s="241" t="s">
        <v>194</v>
      </c>
      <c r="AF5" s="241" t="s">
        <v>136</v>
      </c>
      <c r="AG5" s="241" t="s">
        <v>195</v>
      </c>
      <c r="AI5" s="241" t="s">
        <v>136</v>
      </c>
      <c r="AJ5" s="241" t="s">
        <v>196</v>
      </c>
      <c r="AK5" s="104"/>
      <c r="AW5" s="199" t="s">
        <v>34</v>
      </c>
      <c r="AX5" s="199" t="s">
        <v>38</v>
      </c>
      <c r="AY5" s="199" t="s">
        <v>35</v>
      </c>
      <c r="AZ5" s="199" t="s">
        <v>39</v>
      </c>
      <c r="BA5" s="199" t="s">
        <v>36</v>
      </c>
      <c r="BB5" s="199" t="s">
        <v>40</v>
      </c>
      <c r="BC5" s="199" t="s">
        <v>37</v>
      </c>
      <c r="BD5" s="199" t="s">
        <v>41</v>
      </c>
      <c r="BE5" s="199" t="s">
        <v>44</v>
      </c>
      <c r="BF5" s="199" t="s">
        <v>45</v>
      </c>
      <c r="BG5" s="215" t="s">
        <v>65</v>
      </c>
      <c r="BH5" s="215" t="s">
        <v>66</v>
      </c>
      <c r="BI5" s="381" t="s">
        <v>81</v>
      </c>
      <c r="BJ5" s="381" t="s">
        <v>112</v>
      </c>
      <c r="BL5" s="462" t="s">
        <v>157</v>
      </c>
      <c r="BM5" s="462"/>
      <c r="BN5" s="462"/>
      <c r="BO5" s="462"/>
      <c r="BP5" s="462"/>
      <c r="BQ5" s="462"/>
      <c r="BR5" s="462"/>
      <c r="BS5" s="462"/>
      <c r="BT5" s="462"/>
      <c r="BW5" s="101" t="s">
        <v>54</v>
      </c>
      <c r="BX5" s="127" t="s">
        <v>55</v>
      </c>
      <c r="BY5" s="110" t="s">
        <v>149</v>
      </c>
      <c r="BZ5" s="116" t="s">
        <v>51</v>
      </c>
      <c r="CA5" s="198" t="s">
        <v>52</v>
      </c>
      <c r="CB5" s="118" t="s">
        <v>53</v>
      </c>
      <c r="CC5" s="180"/>
      <c r="CD5" s="298"/>
      <c r="CE5" s="298"/>
      <c r="CH5" s="180"/>
      <c r="CI5" s="180"/>
      <c r="CJ5" s="180"/>
      <c r="CK5" s="298"/>
      <c r="CL5" s="298"/>
      <c r="CM5" s="300"/>
      <c r="CN5" s="298"/>
      <c r="CO5" s="298"/>
      <c r="CR5" s="101" t="s">
        <v>54</v>
      </c>
      <c r="CS5" s="127" t="s">
        <v>55</v>
      </c>
      <c r="CT5" s="110" t="s">
        <v>149</v>
      </c>
      <c r="CU5" s="116" t="s">
        <v>51</v>
      </c>
      <c r="CV5" s="198" t="s">
        <v>52</v>
      </c>
      <c r="CW5" s="118" t="s">
        <v>53</v>
      </c>
      <c r="CX5" s="295"/>
      <c r="CY5" s="296"/>
      <c r="CZ5" s="296"/>
      <c r="DA5" s="188"/>
      <c r="DB5" s="188"/>
      <c r="DC5" s="188"/>
      <c r="DD5" s="188"/>
      <c r="DE5" s="188"/>
      <c r="DF5" s="188"/>
      <c r="DG5" s="188"/>
      <c r="DH5" s="188"/>
      <c r="DI5" s="296"/>
      <c r="DJ5" s="296"/>
      <c r="DL5" s="186"/>
      <c r="DM5" s="101" t="s">
        <v>54</v>
      </c>
      <c r="DN5" s="127" t="s">
        <v>55</v>
      </c>
      <c r="DO5" s="110" t="s">
        <v>149</v>
      </c>
      <c r="DP5" s="116" t="s">
        <v>51</v>
      </c>
      <c r="DQ5" s="198" t="s">
        <v>52</v>
      </c>
      <c r="DR5" s="118" t="s">
        <v>53</v>
      </c>
      <c r="DS5" s="295"/>
      <c r="DT5" s="296"/>
      <c r="DU5" s="296"/>
      <c r="DV5" s="188"/>
      <c r="DW5" s="188"/>
      <c r="DX5" s="188"/>
      <c r="DY5" s="188"/>
      <c r="DZ5" s="188"/>
      <c r="EA5" s="188"/>
      <c r="EB5" s="188"/>
      <c r="EC5" s="296"/>
      <c r="ED5" s="296"/>
      <c r="EE5" s="296"/>
      <c r="EG5" s="186"/>
      <c r="EH5" s="101" t="s">
        <v>54</v>
      </c>
      <c r="EI5" s="127" t="s">
        <v>55</v>
      </c>
      <c r="EJ5" s="110" t="s">
        <v>149</v>
      </c>
      <c r="EK5" s="116" t="s">
        <v>51</v>
      </c>
      <c r="EL5" s="198" t="s">
        <v>52</v>
      </c>
      <c r="EM5" s="118" t="s">
        <v>53</v>
      </c>
      <c r="EN5" s="295"/>
      <c r="EO5" s="296"/>
      <c r="EP5" s="296"/>
      <c r="EQ5" s="188"/>
      <c r="ER5" s="188"/>
      <c r="ES5" s="188"/>
      <c r="ET5" s="188"/>
      <c r="EU5" s="188"/>
      <c r="EV5" s="188"/>
      <c r="EW5" s="188"/>
      <c r="EX5" s="296"/>
      <c r="EY5" s="296"/>
      <c r="EZ5" s="296"/>
      <c r="FB5" s="186"/>
      <c r="FC5" s="101" t="s">
        <v>54</v>
      </c>
      <c r="FD5" s="127" t="s">
        <v>55</v>
      </c>
      <c r="FE5" s="110" t="s">
        <v>149</v>
      </c>
      <c r="FF5" s="116" t="s">
        <v>51</v>
      </c>
      <c r="FG5" s="198" t="s">
        <v>52</v>
      </c>
      <c r="FH5" s="118" t="s">
        <v>53</v>
      </c>
      <c r="FI5" s="295"/>
      <c r="FJ5" s="296"/>
      <c r="FK5" s="296"/>
      <c r="FL5" s="188"/>
      <c r="FM5" s="188"/>
      <c r="FN5" s="188"/>
      <c r="FO5" s="188"/>
      <c r="FP5" s="188"/>
      <c r="FQ5" s="188"/>
      <c r="FR5" s="188"/>
      <c r="FS5" s="296"/>
      <c r="FT5" s="296"/>
      <c r="FU5" s="296"/>
      <c r="FV5" s="188"/>
      <c r="FW5" s="186"/>
      <c r="FX5" s="101" t="s">
        <v>54</v>
      </c>
      <c r="FY5" s="127" t="s">
        <v>55</v>
      </c>
      <c r="FZ5" s="110" t="s">
        <v>149</v>
      </c>
      <c r="GA5" s="116" t="s">
        <v>51</v>
      </c>
      <c r="GB5" s="198" t="s">
        <v>52</v>
      </c>
      <c r="GC5" s="118" t="s">
        <v>53</v>
      </c>
      <c r="GD5" s="295"/>
      <c r="GE5" s="296"/>
      <c r="GF5" s="296"/>
      <c r="GG5" s="188"/>
      <c r="GH5" s="188"/>
      <c r="GI5" s="188"/>
      <c r="GJ5" s="188"/>
      <c r="GK5" s="188"/>
      <c r="GL5" s="188"/>
      <c r="GM5" s="188"/>
      <c r="GN5" s="296"/>
      <c r="GO5" s="296"/>
      <c r="GP5" s="296"/>
      <c r="GQ5" s="122"/>
      <c r="GR5" s="186"/>
      <c r="GS5" s="101" t="s">
        <v>54</v>
      </c>
      <c r="GT5" s="127" t="s">
        <v>55</v>
      </c>
      <c r="GU5" s="110" t="s">
        <v>149</v>
      </c>
      <c r="GV5" s="116" t="s">
        <v>51</v>
      </c>
      <c r="GW5" s="198" t="s">
        <v>52</v>
      </c>
      <c r="GX5" s="118" t="s">
        <v>53</v>
      </c>
      <c r="HO5" s="165"/>
      <c r="HP5" s="165"/>
      <c r="HR5" s="165"/>
      <c r="HS5" s="165"/>
      <c r="HT5" s="165"/>
      <c r="HV5" s="165"/>
      <c r="HW5" s="165"/>
      <c r="HX5" s="165"/>
      <c r="HZ5" s="165"/>
      <c r="IA5" s="165"/>
      <c r="IB5" s="165"/>
      <c r="ID5" s="165"/>
      <c r="IE5" s="165"/>
      <c r="IF5" s="165"/>
      <c r="IH5" s="165"/>
      <c r="II5" s="165"/>
      <c r="IJ5" s="165"/>
      <c r="IL5" s="165"/>
      <c r="IM5" s="165"/>
      <c r="IN5" s="165"/>
      <c r="IO5" s="101" t="s">
        <v>54</v>
      </c>
    </row>
    <row r="6" spans="1:249" x14ac:dyDescent="0.25">
      <c r="C6" s="345" t="s">
        <v>34</v>
      </c>
      <c r="D6" s="345" t="s">
        <v>35</v>
      </c>
      <c r="E6" s="345" t="s">
        <v>36</v>
      </c>
      <c r="F6" s="345" t="s">
        <v>37</v>
      </c>
      <c r="G6" s="345" t="s">
        <v>44</v>
      </c>
      <c r="H6" s="171" t="s">
        <v>65</v>
      </c>
      <c r="I6" s="170" t="s">
        <v>81</v>
      </c>
      <c r="Q6" s="200" t="s">
        <v>34</v>
      </c>
      <c r="S6" s="190" t="s">
        <v>38</v>
      </c>
      <c r="T6" s="200" t="s">
        <v>35</v>
      </c>
      <c r="U6" s="218"/>
      <c r="V6" s="190" t="s">
        <v>39</v>
      </c>
      <c r="W6" s="200" t="s">
        <v>36</v>
      </c>
      <c r="X6" s="218"/>
      <c r="Y6" s="190" t="s">
        <v>40</v>
      </c>
      <c r="Z6" s="200" t="s">
        <v>37</v>
      </c>
      <c r="AA6" s="218"/>
      <c r="AB6" s="190" t="s">
        <v>41</v>
      </c>
      <c r="AC6" s="200" t="s">
        <v>44</v>
      </c>
      <c r="AD6" s="218"/>
      <c r="AE6" s="190" t="s">
        <v>45</v>
      </c>
      <c r="AF6" s="309" t="s">
        <v>65</v>
      </c>
      <c r="AG6" s="216"/>
      <c r="AH6" s="104" t="s">
        <v>66</v>
      </c>
      <c r="AI6" s="309" t="s">
        <v>81</v>
      </c>
      <c r="AJ6" s="308"/>
      <c r="AK6" s="104" t="s">
        <v>112</v>
      </c>
      <c r="AV6" s="36">
        <v>42248</v>
      </c>
      <c r="AW6" s="346">
        <v>17.8</v>
      </c>
      <c r="AY6" s="346">
        <v>18.399999999999999</v>
      </c>
      <c r="BA6" s="346">
        <v>16.5</v>
      </c>
      <c r="BC6" s="346">
        <v>17.8</v>
      </c>
      <c r="BE6" s="346">
        <v>19.350000000000001</v>
      </c>
      <c r="BG6" s="346">
        <v>20.85</v>
      </c>
      <c r="BI6" s="346">
        <v>15.850000000000001</v>
      </c>
      <c r="BJ6" s="190"/>
      <c r="BM6" s="132"/>
      <c r="BN6" s="132"/>
      <c r="BO6" s="132"/>
      <c r="BP6" s="132"/>
      <c r="BQ6" s="132"/>
      <c r="BR6" s="170"/>
      <c r="BW6" s="36">
        <v>42248</v>
      </c>
      <c r="CC6" s="180"/>
      <c r="CD6" s="180"/>
      <c r="CE6" s="180"/>
      <c r="CF6" s="180"/>
      <c r="CG6" s="180"/>
      <c r="CH6" s="180"/>
      <c r="CI6" s="180"/>
      <c r="CJ6" s="180"/>
      <c r="CK6" s="180"/>
      <c r="CL6" s="180"/>
      <c r="CM6" s="297"/>
      <c r="CN6" s="297"/>
      <c r="CO6" s="180"/>
      <c r="CR6" s="36">
        <v>42248</v>
      </c>
      <c r="CX6" s="195"/>
      <c r="CY6" s="188"/>
      <c r="CZ6" s="188"/>
      <c r="DA6" s="188"/>
      <c r="DB6" s="188"/>
      <c r="DC6" s="188"/>
      <c r="DD6" s="188"/>
      <c r="DE6" s="188"/>
      <c r="DF6" s="188"/>
      <c r="DG6" s="188"/>
      <c r="DH6" s="188"/>
      <c r="DI6" s="188"/>
      <c r="DJ6" s="192"/>
      <c r="DK6" s="185"/>
      <c r="DL6" s="186"/>
      <c r="DM6" s="36">
        <v>42248</v>
      </c>
      <c r="DS6" s="195"/>
      <c r="DT6" s="188"/>
      <c r="DU6" s="188"/>
      <c r="DV6" s="188"/>
      <c r="DW6" s="188"/>
      <c r="DX6" s="188"/>
      <c r="DY6" s="188"/>
      <c r="DZ6" s="188"/>
      <c r="EA6" s="188"/>
      <c r="EB6" s="188"/>
      <c r="EC6" s="188"/>
      <c r="ED6" s="192"/>
      <c r="EE6" s="192"/>
      <c r="EF6" s="185"/>
      <c r="EG6" s="186"/>
      <c r="EH6" s="36">
        <v>42248</v>
      </c>
      <c r="EN6" s="195"/>
      <c r="EO6" s="188"/>
      <c r="EP6" s="188"/>
      <c r="EQ6" s="188"/>
      <c r="ER6" s="188"/>
      <c r="ES6" s="188"/>
      <c r="ET6" s="188"/>
      <c r="EU6" s="188"/>
      <c r="EV6" s="188"/>
      <c r="EW6" s="188"/>
      <c r="EX6" s="188"/>
      <c r="EY6" s="192"/>
      <c r="EZ6" s="192"/>
      <c r="FA6" s="185"/>
      <c r="FB6" s="186"/>
      <c r="FC6" s="36">
        <v>42248</v>
      </c>
      <c r="FI6" s="195"/>
      <c r="FJ6" s="188"/>
      <c r="FK6" s="188"/>
      <c r="FL6" s="188"/>
      <c r="FM6" s="188"/>
      <c r="FN6" s="188"/>
      <c r="FO6" s="188"/>
      <c r="FP6" s="188"/>
      <c r="FQ6" s="188"/>
      <c r="FR6" s="188"/>
      <c r="FS6" s="188"/>
      <c r="FT6" s="192"/>
      <c r="FU6" s="192"/>
      <c r="FV6" s="192"/>
      <c r="FW6" s="186"/>
      <c r="FX6" s="36">
        <v>42248</v>
      </c>
      <c r="GD6" s="195"/>
      <c r="GE6" s="188"/>
      <c r="GF6" s="188"/>
      <c r="GG6" s="188"/>
      <c r="GH6" s="188"/>
      <c r="GI6" s="188"/>
      <c r="GJ6" s="188"/>
      <c r="GK6" s="188"/>
      <c r="GL6" s="188"/>
      <c r="GM6" s="188"/>
      <c r="GN6" s="188"/>
      <c r="GO6" s="192"/>
      <c r="GP6" s="192"/>
      <c r="GQ6" s="123"/>
      <c r="GR6" s="186"/>
      <c r="GS6" s="36">
        <v>42248</v>
      </c>
      <c r="HN6" s="165"/>
      <c r="HO6" s="165"/>
      <c r="HP6" s="165"/>
      <c r="HR6" s="165"/>
      <c r="HS6" s="165"/>
      <c r="HT6" s="165"/>
      <c r="HV6" s="165"/>
      <c r="HW6" s="165"/>
      <c r="HX6" s="165"/>
      <c r="HZ6" s="165"/>
      <c r="IA6" s="165"/>
      <c r="IB6" s="165"/>
      <c r="ID6" s="165"/>
      <c r="IE6" s="165"/>
      <c r="IF6" s="165"/>
      <c r="IH6" s="165"/>
      <c r="II6" s="165"/>
      <c r="IJ6" s="165"/>
      <c r="IL6" s="165"/>
      <c r="IM6" s="165"/>
      <c r="IN6" s="165"/>
      <c r="IO6" s="36">
        <v>42248</v>
      </c>
    </row>
    <row r="7" spans="1:249" ht="15" customHeight="1" x14ac:dyDescent="0.25">
      <c r="A7" s="95">
        <v>41153</v>
      </c>
      <c r="B7" s="36">
        <v>41153</v>
      </c>
      <c r="C7" s="346">
        <v>17.8</v>
      </c>
      <c r="D7" s="346">
        <v>18.399999999999999</v>
      </c>
      <c r="E7" s="346">
        <v>16.5</v>
      </c>
      <c r="F7" s="346">
        <v>17.8</v>
      </c>
      <c r="G7" s="346">
        <v>19.350000000000001</v>
      </c>
      <c r="H7" s="346">
        <v>20.85</v>
      </c>
      <c r="I7" s="346">
        <v>15.850000000000001</v>
      </c>
      <c r="J7" s="105"/>
      <c r="P7" s="184">
        <v>42248</v>
      </c>
      <c r="Q7" s="346">
        <v>17.8</v>
      </c>
      <c r="R7" s="240"/>
      <c r="T7" s="346">
        <v>18.399999999999999</v>
      </c>
      <c r="U7" s="240"/>
      <c r="W7" s="346">
        <v>16.5</v>
      </c>
      <c r="X7" s="240"/>
      <c r="Z7" s="346">
        <v>17.8</v>
      </c>
      <c r="AA7" s="240"/>
      <c r="AC7" s="346">
        <v>19.350000000000001</v>
      </c>
      <c r="AD7" s="239"/>
      <c r="AF7" s="346">
        <v>20.85</v>
      </c>
      <c r="AG7" s="239"/>
      <c r="AI7" s="346">
        <v>15.850000000000001</v>
      </c>
      <c r="AJ7" s="239"/>
      <c r="AV7" s="36">
        <v>42249</v>
      </c>
      <c r="AW7" s="346">
        <v>16.8</v>
      </c>
      <c r="AY7" s="346">
        <v>20.149999999999999</v>
      </c>
      <c r="BA7" s="346">
        <v>16.2</v>
      </c>
      <c r="BC7" s="346">
        <v>17.25</v>
      </c>
      <c r="BE7" s="346">
        <v>16.7</v>
      </c>
      <c r="BG7" s="346">
        <v>21.7</v>
      </c>
      <c r="BI7" s="346">
        <v>16.200000000000003</v>
      </c>
      <c r="BJ7" s="190"/>
      <c r="BL7" s="206"/>
      <c r="BM7" s="101"/>
      <c r="BN7" s="101"/>
      <c r="BO7" s="101"/>
      <c r="BP7" s="123"/>
      <c r="BQ7" s="123"/>
      <c r="BR7" s="123"/>
      <c r="BS7" s="123"/>
      <c r="BW7" s="36">
        <v>42249</v>
      </c>
      <c r="BY7" s="465" t="s">
        <v>158</v>
      </c>
      <c r="BZ7" s="465"/>
      <c r="CA7" s="465"/>
      <c r="CB7" s="465"/>
      <c r="CC7" s="180"/>
      <c r="CD7" s="180"/>
      <c r="CE7" s="180"/>
      <c r="CF7" s="180"/>
      <c r="CG7" s="180"/>
      <c r="CH7" s="180"/>
      <c r="CI7" s="180"/>
      <c r="CJ7" s="180"/>
      <c r="CK7" s="180"/>
      <c r="CL7" s="180"/>
      <c r="CM7" s="297"/>
      <c r="CN7" s="297"/>
      <c r="CO7" s="180"/>
      <c r="CR7" s="36">
        <v>42249</v>
      </c>
      <c r="CT7" s="465" t="s">
        <v>49</v>
      </c>
      <c r="CU7" s="465"/>
      <c r="CV7" s="465"/>
      <c r="CW7" s="465"/>
      <c r="CX7" s="195"/>
      <c r="CY7" s="188"/>
      <c r="CZ7" s="188"/>
      <c r="DA7" s="188"/>
      <c r="DB7" s="188"/>
      <c r="DC7" s="188"/>
      <c r="DD7" s="188"/>
      <c r="DE7" s="188"/>
      <c r="DF7" s="188"/>
      <c r="DG7" s="188"/>
      <c r="DH7" s="188"/>
      <c r="DI7" s="188"/>
      <c r="DJ7" s="192"/>
      <c r="DK7" s="185"/>
      <c r="DL7" s="186"/>
      <c r="DM7" s="36">
        <v>42249</v>
      </c>
      <c r="DO7" s="465" t="s">
        <v>49</v>
      </c>
      <c r="DP7" s="465"/>
      <c r="DQ7" s="465"/>
      <c r="DR7" s="465"/>
      <c r="DS7" s="195"/>
      <c r="DT7" s="188"/>
      <c r="DU7" s="188"/>
      <c r="DV7" s="188"/>
      <c r="DW7" s="188"/>
      <c r="DX7" s="188"/>
      <c r="DY7" s="188"/>
      <c r="DZ7" s="188"/>
      <c r="EA7" s="188"/>
      <c r="EB7" s="188"/>
      <c r="EC7" s="188"/>
      <c r="ED7" s="192"/>
      <c r="EE7" s="192"/>
      <c r="EF7" s="185"/>
      <c r="EG7" s="186"/>
      <c r="EH7" s="36">
        <v>42249</v>
      </c>
      <c r="EJ7" s="465" t="s">
        <v>49</v>
      </c>
      <c r="EK7" s="465"/>
      <c r="EL7" s="465"/>
      <c r="EM7" s="465"/>
      <c r="EN7" s="195"/>
      <c r="EO7" s="188"/>
      <c r="EP7" s="188"/>
      <c r="EQ7" s="188"/>
      <c r="ER7" s="188"/>
      <c r="ES7" s="339"/>
      <c r="ET7" s="338"/>
      <c r="EU7" s="337"/>
      <c r="EV7" s="337"/>
      <c r="EW7" s="337"/>
      <c r="EX7" s="188"/>
      <c r="EY7" s="192"/>
      <c r="EZ7" s="192"/>
      <c r="FA7" s="185"/>
      <c r="FB7" s="186"/>
      <c r="FC7" s="36">
        <v>42249</v>
      </c>
      <c r="FE7" s="465" t="s">
        <v>49</v>
      </c>
      <c r="FF7" s="465"/>
      <c r="FG7" s="465"/>
      <c r="FH7" s="465"/>
      <c r="FI7" s="195"/>
      <c r="FJ7" s="188"/>
      <c r="FK7" s="188"/>
      <c r="FL7" s="188"/>
      <c r="FM7" s="188"/>
      <c r="FN7" s="188"/>
      <c r="FO7" s="188"/>
      <c r="FP7" s="188"/>
      <c r="FQ7" s="188"/>
      <c r="FR7" s="188"/>
      <c r="FS7" s="188"/>
      <c r="FT7" s="192"/>
      <c r="FU7" s="192"/>
      <c r="FV7" s="192"/>
      <c r="FW7" s="186"/>
      <c r="FX7" s="36">
        <v>42249</v>
      </c>
      <c r="FZ7" s="465" t="s">
        <v>49</v>
      </c>
      <c r="GA7" s="465"/>
      <c r="GB7" s="465"/>
      <c r="GC7" s="465"/>
      <c r="GD7" s="195"/>
      <c r="GE7" s="188"/>
      <c r="GF7" s="188"/>
      <c r="GG7" s="188"/>
      <c r="GH7" s="188"/>
      <c r="GI7" s="188"/>
      <c r="GJ7" s="188"/>
      <c r="GK7" s="188"/>
      <c r="GL7" s="188"/>
      <c r="GM7" s="188"/>
      <c r="GN7" s="188"/>
      <c r="GO7" s="192"/>
      <c r="GP7" s="192"/>
      <c r="GQ7" s="123"/>
      <c r="GR7" s="186"/>
      <c r="GS7" s="36">
        <v>42249</v>
      </c>
      <c r="GU7" s="465" t="s">
        <v>49</v>
      </c>
      <c r="GV7" s="465"/>
      <c r="GW7" s="465"/>
      <c r="GX7" s="465"/>
      <c r="HN7" s="165"/>
      <c r="HO7" s="165"/>
      <c r="HP7" s="165"/>
      <c r="HR7" s="165"/>
      <c r="HS7" s="165"/>
      <c r="HT7" s="165"/>
      <c r="HV7" s="165"/>
      <c r="HW7" s="165"/>
      <c r="HX7" s="165"/>
      <c r="HZ7" s="165"/>
      <c r="IA7" s="165"/>
      <c r="IB7" s="165"/>
      <c r="ID7" s="165"/>
      <c r="IE7" s="165"/>
      <c r="IF7" s="165"/>
      <c r="IH7" s="165"/>
      <c r="II7" s="165"/>
      <c r="IJ7" s="165"/>
      <c r="IL7" s="165"/>
      <c r="IM7" s="165"/>
      <c r="IN7" s="165"/>
      <c r="IO7" s="36">
        <v>42249</v>
      </c>
    </row>
    <row r="8" spans="1:249" x14ac:dyDescent="0.25">
      <c r="A8" s="95">
        <v>41154</v>
      </c>
      <c r="B8" s="36">
        <v>41154</v>
      </c>
      <c r="C8" s="346">
        <v>16.8</v>
      </c>
      <c r="D8" s="346">
        <v>20.149999999999999</v>
      </c>
      <c r="E8" s="346">
        <v>16.2</v>
      </c>
      <c r="F8" s="346">
        <v>17.25</v>
      </c>
      <c r="G8" s="346">
        <v>16.7</v>
      </c>
      <c r="H8" s="346">
        <v>21.7</v>
      </c>
      <c r="I8" s="346">
        <v>16.200000000000003</v>
      </c>
      <c r="J8" s="105"/>
      <c r="P8" s="184">
        <v>42249</v>
      </c>
      <c r="Q8" s="346">
        <v>16.8</v>
      </c>
      <c r="R8" s="240"/>
      <c r="T8" s="346">
        <v>20.149999999999999</v>
      </c>
      <c r="U8" s="240"/>
      <c r="W8" s="346">
        <v>16.2</v>
      </c>
      <c r="X8" s="240"/>
      <c r="Z8" s="346">
        <v>17.25</v>
      </c>
      <c r="AA8" s="240"/>
      <c r="AC8" s="346">
        <v>16.7</v>
      </c>
      <c r="AD8" s="239"/>
      <c r="AF8" s="346">
        <v>21.7</v>
      </c>
      <c r="AG8" s="239"/>
      <c r="AI8" s="346">
        <v>16.200000000000003</v>
      </c>
      <c r="AJ8" s="239"/>
      <c r="AV8" s="36">
        <v>42250</v>
      </c>
      <c r="AW8" s="346">
        <v>15.95</v>
      </c>
      <c r="AY8" s="346">
        <v>21.9</v>
      </c>
      <c r="BA8" s="346">
        <v>15.899999999999999</v>
      </c>
      <c r="BC8" s="346">
        <v>15.3</v>
      </c>
      <c r="BE8" s="346">
        <v>14.75</v>
      </c>
      <c r="BG8" s="346">
        <v>22.65</v>
      </c>
      <c r="BI8" s="346">
        <v>16.8</v>
      </c>
      <c r="BJ8" s="190"/>
      <c r="BL8" s="113" t="s">
        <v>154</v>
      </c>
      <c r="BM8" s="204"/>
      <c r="BN8" s="205"/>
      <c r="BO8" s="206"/>
      <c r="BP8" s="207"/>
      <c r="BQ8" s="207"/>
      <c r="BR8" s="314"/>
      <c r="BS8" s="123"/>
      <c r="BW8" s="36">
        <v>42250</v>
      </c>
      <c r="BY8" s="465"/>
      <c r="BZ8" s="465"/>
      <c r="CA8" s="465"/>
      <c r="CB8" s="465"/>
      <c r="CC8" s="180"/>
      <c r="CD8" s="180"/>
      <c r="CE8" s="180"/>
      <c r="CF8" s="180"/>
      <c r="CG8" s="180"/>
      <c r="CH8" s="180"/>
      <c r="CI8" s="180"/>
      <c r="CJ8" s="180"/>
      <c r="CK8" s="180"/>
      <c r="CL8" s="180"/>
      <c r="CM8" s="297"/>
      <c r="CN8" s="297"/>
      <c r="CO8" s="180"/>
      <c r="CR8" s="36">
        <v>42250</v>
      </c>
      <c r="CT8" s="465"/>
      <c r="CU8" s="465"/>
      <c r="CV8" s="465"/>
      <c r="CW8" s="465"/>
      <c r="CX8" s="195"/>
      <c r="CY8" s="188"/>
      <c r="CZ8" s="188"/>
      <c r="DA8" s="188"/>
      <c r="DB8" s="188"/>
      <c r="DC8" s="188"/>
      <c r="DD8" s="188"/>
      <c r="DE8" s="188"/>
      <c r="DF8" s="188"/>
      <c r="DG8" s="188"/>
      <c r="DH8" s="188"/>
      <c r="DI8" s="188"/>
      <c r="DJ8" s="192"/>
      <c r="DK8" s="185"/>
      <c r="DL8" s="186"/>
      <c r="DM8" s="36">
        <v>42250</v>
      </c>
      <c r="DO8" s="465"/>
      <c r="DP8" s="465"/>
      <c r="DQ8" s="465"/>
      <c r="DR8" s="465"/>
      <c r="DS8" s="195"/>
      <c r="DT8" s="188"/>
      <c r="DU8" s="188"/>
      <c r="DV8" s="188"/>
      <c r="DW8" s="188"/>
      <c r="DX8" s="188"/>
      <c r="DY8" s="188"/>
      <c r="DZ8" s="188"/>
      <c r="EA8" s="188"/>
      <c r="EB8" s="188"/>
      <c r="EC8" s="188"/>
      <c r="ED8" s="192"/>
      <c r="EE8" s="192"/>
      <c r="EF8" s="185"/>
      <c r="EG8" s="186"/>
      <c r="EH8" s="36">
        <v>42250</v>
      </c>
      <c r="EJ8" s="465"/>
      <c r="EK8" s="465"/>
      <c r="EL8" s="465"/>
      <c r="EM8" s="465"/>
      <c r="EN8" s="195"/>
      <c r="EO8" s="188"/>
      <c r="EP8" s="188"/>
      <c r="EQ8" s="188"/>
      <c r="ER8" s="188"/>
      <c r="ES8" s="339"/>
      <c r="ET8" s="338"/>
      <c r="EU8" s="337"/>
      <c r="EV8" s="337"/>
      <c r="EW8" s="337"/>
      <c r="EX8" s="188"/>
      <c r="EY8" s="192"/>
      <c r="EZ8" s="192"/>
      <c r="FA8" s="185"/>
      <c r="FB8" s="186"/>
      <c r="FC8" s="36">
        <v>42250</v>
      </c>
      <c r="FE8" s="465"/>
      <c r="FF8" s="465"/>
      <c r="FG8" s="465"/>
      <c r="FH8" s="465"/>
      <c r="FI8" s="195"/>
      <c r="FJ8" s="188"/>
      <c r="FK8" s="188"/>
      <c r="FL8" s="188"/>
      <c r="FM8" s="188"/>
      <c r="FN8" s="188"/>
      <c r="FO8" s="188"/>
      <c r="FP8" s="188"/>
      <c r="FQ8" s="188"/>
      <c r="FR8" s="188"/>
      <c r="FS8" s="188"/>
      <c r="FT8" s="192"/>
      <c r="FU8" s="192"/>
      <c r="FV8" s="192"/>
      <c r="FW8" s="186"/>
      <c r="FX8" s="36">
        <v>42250</v>
      </c>
      <c r="FZ8" s="465"/>
      <c r="GA8" s="465"/>
      <c r="GB8" s="465"/>
      <c r="GC8" s="465"/>
      <c r="GD8" s="195"/>
      <c r="GE8" s="188"/>
      <c r="GF8" s="188"/>
      <c r="GG8" s="188"/>
      <c r="GH8" s="188"/>
      <c r="GI8" s="188"/>
      <c r="GJ8" s="188"/>
      <c r="GK8" s="188"/>
      <c r="GL8" s="188"/>
      <c r="GM8" s="188"/>
      <c r="GN8" s="188"/>
      <c r="GO8" s="192"/>
      <c r="GP8" s="192"/>
      <c r="GQ8" s="123"/>
      <c r="GR8" s="186"/>
      <c r="GS8" s="36">
        <v>42250</v>
      </c>
      <c r="GU8" s="465"/>
      <c r="GV8" s="465"/>
      <c r="GW8" s="465"/>
      <c r="GX8" s="465"/>
      <c r="HN8" s="165"/>
      <c r="HO8" s="165"/>
      <c r="HP8" s="165"/>
      <c r="HR8" s="165"/>
      <c r="HS8" s="165"/>
      <c r="HT8" s="165"/>
      <c r="HV8" s="165"/>
      <c r="HW8" s="165"/>
      <c r="HX8" s="165"/>
      <c r="HZ8" s="165"/>
      <c r="IA8" s="165"/>
      <c r="IB8" s="165"/>
      <c r="ID8" s="165"/>
      <c r="IE8" s="165"/>
      <c r="IF8" s="165"/>
      <c r="IH8" s="165"/>
      <c r="II8" s="165"/>
      <c r="IJ8" s="165"/>
      <c r="IL8" s="165"/>
      <c r="IM8" s="165"/>
      <c r="IN8" s="165"/>
      <c r="IO8" s="36">
        <v>42250</v>
      </c>
    </row>
    <row r="9" spans="1:249" ht="18.75" thickBot="1" x14ac:dyDescent="0.3">
      <c r="A9" s="95">
        <v>41155</v>
      </c>
      <c r="B9" s="36">
        <v>41155</v>
      </c>
      <c r="C9" s="346">
        <v>15.95</v>
      </c>
      <c r="D9" s="346">
        <v>21.9</v>
      </c>
      <c r="E9" s="346">
        <v>15.899999999999999</v>
      </c>
      <c r="F9" s="346">
        <v>15.3</v>
      </c>
      <c r="G9" s="346">
        <v>14.75</v>
      </c>
      <c r="H9" s="346">
        <v>22.65</v>
      </c>
      <c r="I9" s="346">
        <v>16.8</v>
      </c>
      <c r="J9" s="105"/>
      <c r="P9" s="184">
        <v>42250</v>
      </c>
      <c r="Q9" s="346">
        <v>15.95</v>
      </c>
      <c r="R9" s="240"/>
      <c r="T9" s="346">
        <v>21.9</v>
      </c>
      <c r="U9" s="240"/>
      <c r="W9" s="346">
        <v>15.899999999999999</v>
      </c>
      <c r="X9" s="240"/>
      <c r="Z9" s="346">
        <v>15.3</v>
      </c>
      <c r="AA9" s="240"/>
      <c r="AC9" s="346">
        <v>14.75</v>
      </c>
      <c r="AD9" s="239"/>
      <c r="AF9" s="346">
        <v>22.65</v>
      </c>
      <c r="AG9" s="239"/>
      <c r="AI9" s="346">
        <v>16.8</v>
      </c>
      <c r="AJ9" s="239"/>
      <c r="AV9" s="36">
        <v>42251</v>
      </c>
      <c r="AW9" s="346">
        <v>17.899999999999999</v>
      </c>
      <c r="AY9" s="346">
        <v>20.5</v>
      </c>
      <c r="BA9" s="346">
        <v>15</v>
      </c>
      <c r="BC9" s="346">
        <v>14.1</v>
      </c>
      <c r="BE9" s="346">
        <v>14.7</v>
      </c>
      <c r="BG9" s="346">
        <v>23.35</v>
      </c>
      <c r="BI9" s="346">
        <v>16</v>
      </c>
      <c r="BJ9" s="190"/>
      <c r="BL9" s="248" t="s">
        <v>156</v>
      </c>
      <c r="BM9" s="204"/>
      <c r="BN9" s="205"/>
      <c r="BO9" s="206"/>
      <c r="BP9" s="172"/>
      <c r="BQ9" s="172"/>
      <c r="BR9" s="103"/>
      <c r="BS9" s="123"/>
      <c r="BW9" s="36">
        <v>42251</v>
      </c>
      <c r="BY9" s="465"/>
      <c r="BZ9" s="465"/>
      <c r="CA9" s="465"/>
      <c r="CB9" s="465"/>
      <c r="CC9" s="180"/>
      <c r="CD9" s="180"/>
      <c r="CE9" s="180"/>
      <c r="CF9" s="297"/>
      <c r="CG9" s="297"/>
      <c r="CH9" s="297"/>
      <c r="CI9" s="297"/>
      <c r="CJ9" s="297"/>
      <c r="CK9" s="301"/>
      <c r="CL9" s="301"/>
      <c r="CM9" s="302"/>
      <c r="CN9" s="297"/>
      <c r="CO9" s="180"/>
      <c r="CR9" s="36">
        <v>42251</v>
      </c>
      <c r="CT9" s="465"/>
      <c r="CU9" s="465"/>
      <c r="CV9" s="465"/>
      <c r="CW9" s="465"/>
      <c r="CX9" s="195"/>
      <c r="CY9" s="188"/>
      <c r="CZ9" s="188"/>
      <c r="DA9" s="188"/>
      <c r="DB9" s="188"/>
      <c r="DC9" s="188"/>
      <c r="DD9" s="188"/>
      <c r="DE9" s="188"/>
      <c r="DF9" s="188"/>
      <c r="DG9" s="188"/>
      <c r="DH9" s="188"/>
      <c r="DI9" s="188"/>
      <c r="DJ9" s="192"/>
      <c r="DK9" s="185"/>
      <c r="DL9" s="186"/>
      <c r="DM9" s="36">
        <v>42251</v>
      </c>
      <c r="DO9" s="465"/>
      <c r="DP9" s="465"/>
      <c r="DQ9" s="465"/>
      <c r="DR9" s="465"/>
      <c r="DS9" s="195"/>
      <c r="DT9" s="188"/>
      <c r="DU9" s="188"/>
      <c r="DV9" s="188"/>
      <c r="DW9" s="188"/>
      <c r="DX9" s="188"/>
      <c r="DY9" s="188"/>
      <c r="DZ9" s="188"/>
      <c r="EA9" s="188"/>
      <c r="EB9" s="188"/>
      <c r="EC9" s="188"/>
      <c r="ED9" s="192"/>
      <c r="EE9" s="192"/>
      <c r="EF9" s="185"/>
      <c r="EG9" s="186"/>
      <c r="EH9" s="36">
        <v>42251</v>
      </c>
      <c r="EJ9" s="465"/>
      <c r="EK9" s="465"/>
      <c r="EL9" s="465"/>
      <c r="EM9" s="465"/>
      <c r="EN9" s="195"/>
      <c r="EO9" s="188"/>
      <c r="EP9" s="188"/>
      <c r="EQ9" s="188"/>
      <c r="ER9" s="188"/>
      <c r="ES9" s="339"/>
      <c r="ET9" s="337"/>
      <c r="EU9" s="337"/>
      <c r="EV9" s="337"/>
      <c r="EW9" s="337"/>
      <c r="EX9" s="188"/>
      <c r="EY9" s="192"/>
      <c r="EZ9" s="192"/>
      <c r="FA9" s="185"/>
      <c r="FB9" s="186"/>
      <c r="FC9" s="36">
        <v>42251</v>
      </c>
      <c r="FE9" s="465"/>
      <c r="FF9" s="465"/>
      <c r="FG9" s="465"/>
      <c r="FH9" s="465"/>
      <c r="FI9" s="195"/>
      <c r="FJ9" s="188"/>
      <c r="FK9" s="188"/>
      <c r="FL9" s="188"/>
      <c r="FM9" s="188"/>
      <c r="FN9" s="188"/>
      <c r="FO9" s="188"/>
      <c r="FP9" s="188"/>
      <c r="FQ9" s="188"/>
      <c r="FR9" s="188"/>
      <c r="FS9" s="188"/>
      <c r="FT9" s="192"/>
      <c r="FU9" s="192"/>
      <c r="FV9" s="192"/>
      <c r="FW9" s="186"/>
      <c r="FX9" s="36">
        <v>42251</v>
      </c>
      <c r="FZ9" s="465"/>
      <c r="GA9" s="465"/>
      <c r="GB9" s="465"/>
      <c r="GC9" s="465"/>
      <c r="GD9" s="195"/>
      <c r="GE9" s="188"/>
      <c r="GF9" s="188"/>
      <c r="GG9" s="188"/>
      <c r="GH9" s="188"/>
      <c r="GI9" s="188"/>
      <c r="GJ9" s="188"/>
      <c r="GK9" s="188"/>
      <c r="GL9" s="188"/>
      <c r="GM9" s="188"/>
      <c r="GN9" s="188"/>
      <c r="GO9" s="192"/>
      <c r="GP9" s="192"/>
      <c r="GQ9" s="123"/>
      <c r="GR9" s="186"/>
      <c r="GS9" s="36">
        <v>42251</v>
      </c>
      <c r="GU9" s="465"/>
      <c r="GV9" s="465"/>
      <c r="GW9" s="465"/>
      <c r="GX9" s="465"/>
      <c r="HN9" s="165"/>
      <c r="HO9" s="165"/>
      <c r="HP9" s="165"/>
      <c r="HR9" s="165"/>
      <c r="HS9" s="165"/>
      <c r="HT9" s="165"/>
      <c r="HV9" s="165"/>
      <c r="HW9" s="165"/>
      <c r="HX9" s="165"/>
      <c r="HZ9" s="165"/>
      <c r="IA9" s="165"/>
      <c r="IB9" s="165"/>
      <c r="ID9" s="165"/>
      <c r="IE9" s="165"/>
      <c r="IF9" s="165"/>
      <c r="IH9" s="165"/>
      <c r="II9" s="165"/>
      <c r="IJ9" s="165"/>
      <c r="IL9" s="165"/>
      <c r="IM9" s="165"/>
      <c r="IN9" s="165"/>
      <c r="IO9" s="36">
        <v>42251</v>
      </c>
    </row>
    <row r="10" spans="1:249" ht="16.5" customHeight="1" x14ac:dyDescent="0.25">
      <c r="A10" s="95">
        <v>41156</v>
      </c>
      <c r="B10" s="36">
        <v>41156</v>
      </c>
      <c r="C10" s="346">
        <v>17.899999999999999</v>
      </c>
      <c r="D10" s="346">
        <v>20.5</v>
      </c>
      <c r="E10" s="346">
        <v>15</v>
      </c>
      <c r="F10" s="346">
        <v>14.1</v>
      </c>
      <c r="G10" s="346">
        <v>14.7</v>
      </c>
      <c r="H10" s="346">
        <v>23.35</v>
      </c>
      <c r="I10" s="346">
        <v>16</v>
      </c>
      <c r="J10" s="105"/>
      <c r="P10" s="184">
        <v>42251</v>
      </c>
      <c r="Q10" s="346">
        <v>17.899999999999999</v>
      </c>
      <c r="R10" s="240"/>
      <c r="T10" s="346">
        <v>20.5</v>
      </c>
      <c r="U10" s="240"/>
      <c r="W10" s="346">
        <v>15</v>
      </c>
      <c r="X10" s="240"/>
      <c r="Z10" s="346">
        <v>14.1</v>
      </c>
      <c r="AA10" s="240"/>
      <c r="AC10" s="346">
        <v>14.7</v>
      </c>
      <c r="AD10" s="239"/>
      <c r="AF10" s="346">
        <v>23.35</v>
      </c>
      <c r="AG10" s="239"/>
      <c r="AI10" s="346">
        <v>16</v>
      </c>
      <c r="AJ10" s="239"/>
      <c r="AV10" s="36">
        <v>42252</v>
      </c>
      <c r="AW10" s="346">
        <v>17.350000000000001</v>
      </c>
      <c r="AY10" s="346">
        <v>19.100000000000001</v>
      </c>
      <c r="BA10" s="346">
        <v>15.350000000000001</v>
      </c>
      <c r="BC10" s="346">
        <v>14.05</v>
      </c>
      <c r="BE10" s="346">
        <v>14.5</v>
      </c>
      <c r="BG10" s="346">
        <v>21.6</v>
      </c>
      <c r="BI10" s="346">
        <v>15.1</v>
      </c>
      <c r="BJ10" s="190"/>
      <c r="BL10" s="325" t="s">
        <v>201</v>
      </c>
      <c r="BM10" s="326" t="s">
        <v>43</v>
      </c>
      <c r="BN10" s="327" t="s">
        <v>199</v>
      </c>
      <c r="BO10" s="328" t="s">
        <v>200</v>
      </c>
      <c r="BP10" s="329" t="s">
        <v>126</v>
      </c>
      <c r="BQ10" s="329" t="s">
        <v>126</v>
      </c>
      <c r="BR10" s="202"/>
      <c r="BS10" s="451" t="s">
        <v>202</v>
      </c>
      <c r="BT10" s="203"/>
      <c r="BU10" s="123"/>
      <c r="BW10" s="36">
        <v>42252</v>
      </c>
      <c r="BY10" s="465"/>
      <c r="BZ10" s="465"/>
      <c r="CA10" s="465"/>
      <c r="CB10" s="465"/>
      <c r="CC10" s="180"/>
      <c r="CD10" s="180"/>
      <c r="CE10" s="180"/>
      <c r="CF10" s="297"/>
      <c r="CG10" s="297"/>
      <c r="CH10" s="297"/>
      <c r="CI10" s="297"/>
      <c r="CJ10" s="297"/>
      <c r="CK10" s="172"/>
      <c r="CL10" s="172"/>
      <c r="CM10" s="173"/>
      <c r="CN10" s="297"/>
      <c r="CO10" s="180"/>
      <c r="CR10" s="36">
        <v>42252</v>
      </c>
      <c r="CT10" s="465"/>
      <c r="CU10" s="465"/>
      <c r="CV10" s="465"/>
      <c r="CW10" s="465"/>
      <c r="CX10" s="195"/>
      <c r="CY10" s="188"/>
      <c r="CZ10" s="188"/>
      <c r="DA10" s="188"/>
      <c r="DB10" s="188"/>
      <c r="DC10" s="188"/>
      <c r="DD10" s="188"/>
      <c r="DE10" s="188"/>
      <c r="DF10" s="188"/>
      <c r="DG10" s="188"/>
      <c r="DH10" s="188"/>
      <c r="DI10" s="188"/>
      <c r="DJ10" s="192"/>
      <c r="DK10" s="185"/>
      <c r="DL10" s="186"/>
      <c r="DM10" s="36">
        <v>42252</v>
      </c>
      <c r="DO10" s="465"/>
      <c r="DP10" s="465"/>
      <c r="DQ10" s="465"/>
      <c r="DR10" s="465"/>
      <c r="DS10" s="195"/>
      <c r="DT10" s="188"/>
      <c r="DU10" s="188"/>
      <c r="DV10" s="188"/>
      <c r="DW10" s="188"/>
      <c r="DX10" s="188"/>
      <c r="DY10" s="188"/>
      <c r="DZ10" s="188"/>
      <c r="EA10" s="188"/>
      <c r="EB10" s="188"/>
      <c r="EC10" s="188"/>
      <c r="ED10" s="192"/>
      <c r="EE10" s="192"/>
      <c r="EF10" s="185"/>
      <c r="EG10" s="186"/>
      <c r="EH10" s="36">
        <v>42252</v>
      </c>
      <c r="EJ10" s="465"/>
      <c r="EK10" s="465"/>
      <c r="EL10" s="465"/>
      <c r="EM10" s="465"/>
      <c r="EN10" s="195"/>
      <c r="EO10" s="188"/>
      <c r="EP10" s="188"/>
      <c r="EQ10" s="188"/>
      <c r="ER10" s="188"/>
      <c r="ES10" s="339"/>
      <c r="ET10" s="338"/>
      <c r="EU10" s="338"/>
      <c r="EV10" s="337"/>
      <c r="EW10" s="337"/>
      <c r="EX10" s="188"/>
      <c r="EY10" s="192"/>
      <c r="EZ10" s="192"/>
      <c r="FA10" s="185"/>
      <c r="FB10" s="186"/>
      <c r="FC10" s="36">
        <v>42252</v>
      </c>
      <c r="FE10" s="465"/>
      <c r="FF10" s="465"/>
      <c r="FG10" s="465"/>
      <c r="FH10" s="465"/>
      <c r="FI10" s="195"/>
      <c r="FJ10" s="188"/>
      <c r="FK10" s="188"/>
      <c r="FL10" s="188"/>
      <c r="FM10" s="188"/>
      <c r="FN10" s="188"/>
      <c r="FO10" s="188"/>
      <c r="FP10" s="188"/>
      <c r="FQ10" s="188"/>
      <c r="FR10" s="188"/>
      <c r="FS10" s="188"/>
      <c r="FT10" s="192"/>
      <c r="FU10" s="192"/>
      <c r="FV10" s="192"/>
      <c r="FW10" s="186"/>
      <c r="FX10" s="36">
        <v>42252</v>
      </c>
      <c r="FZ10" s="465"/>
      <c r="GA10" s="465"/>
      <c r="GB10" s="465"/>
      <c r="GC10" s="465"/>
      <c r="GD10" s="195"/>
      <c r="GE10" s="188"/>
      <c r="GF10" s="188"/>
      <c r="GG10" s="188"/>
      <c r="GH10" s="188"/>
      <c r="GI10" s="188"/>
      <c r="GJ10" s="188"/>
      <c r="GK10" s="188"/>
      <c r="GL10" s="188"/>
      <c r="GM10" s="188"/>
      <c r="GN10" s="188"/>
      <c r="GO10" s="192"/>
      <c r="GP10" s="192"/>
      <c r="GQ10" s="123"/>
      <c r="GR10" s="186"/>
      <c r="GS10" s="36">
        <v>42252</v>
      </c>
      <c r="GU10" s="465"/>
      <c r="GV10" s="465"/>
      <c r="GW10" s="465"/>
      <c r="GX10" s="465"/>
      <c r="HN10" s="165"/>
      <c r="HO10" s="165"/>
      <c r="HP10" s="165"/>
      <c r="HR10" s="165"/>
      <c r="HS10" s="165"/>
      <c r="HT10" s="165"/>
      <c r="HV10" s="165"/>
      <c r="HW10" s="165"/>
      <c r="HX10" s="165"/>
      <c r="HZ10" s="165"/>
      <c r="IA10" s="165"/>
      <c r="IB10" s="165"/>
      <c r="ID10" s="165"/>
      <c r="IE10" s="165"/>
      <c r="IF10" s="165"/>
      <c r="IH10" s="165"/>
      <c r="II10" s="165"/>
      <c r="IJ10" s="165"/>
      <c r="IL10" s="165"/>
      <c r="IM10" s="165"/>
      <c r="IN10" s="165"/>
      <c r="IO10" s="36">
        <v>42252</v>
      </c>
    </row>
    <row r="11" spans="1:249" ht="15" customHeight="1" x14ac:dyDescent="0.25">
      <c r="A11" s="95">
        <v>41157</v>
      </c>
      <c r="B11" s="36">
        <v>41157</v>
      </c>
      <c r="C11" s="346">
        <v>17.350000000000001</v>
      </c>
      <c r="D11" s="346">
        <v>19.100000000000001</v>
      </c>
      <c r="E11" s="346">
        <v>15.350000000000001</v>
      </c>
      <c r="F11" s="346">
        <v>14.05</v>
      </c>
      <c r="G11" s="346">
        <v>14.5</v>
      </c>
      <c r="H11" s="346">
        <v>21.6</v>
      </c>
      <c r="I11" s="346">
        <v>15.1</v>
      </c>
      <c r="J11" s="105"/>
      <c r="P11" s="184">
        <v>42252</v>
      </c>
      <c r="Q11" s="346">
        <v>17.350000000000001</v>
      </c>
      <c r="R11" s="240"/>
      <c r="T11" s="346">
        <v>19.100000000000001</v>
      </c>
      <c r="U11" s="240"/>
      <c r="W11" s="346">
        <v>15.350000000000001</v>
      </c>
      <c r="X11" s="240"/>
      <c r="Z11" s="346">
        <v>14.05</v>
      </c>
      <c r="AA11" s="240"/>
      <c r="AC11" s="346">
        <v>14.5</v>
      </c>
      <c r="AD11" s="239"/>
      <c r="AF11" s="346">
        <v>21.6</v>
      </c>
      <c r="AG11" s="239"/>
      <c r="AI11" s="346">
        <v>15.1</v>
      </c>
      <c r="AJ11" s="239"/>
      <c r="AV11" s="36">
        <v>42253</v>
      </c>
      <c r="AW11" s="346">
        <v>15.5</v>
      </c>
      <c r="AY11" s="346">
        <v>18.399999999999999</v>
      </c>
      <c r="BA11" s="346">
        <v>16.850000000000001</v>
      </c>
      <c r="BC11" s="346">
        <v>12.95</v>
      </c>
      <c r="BE11" s="346">
        <v>14.2</v>
      </c>
      <c r="BG11" s="346">
        <v>19.899999999999999</v>
      </c>
      <c r="BI11" s="346">
        <v>15.9</v>
      </c>
      <c r="BJ11" s="190"/>
      <c r="BL11" s="208" t="s">
        <v>59</v>
      </c>
      <c r="BM11" s="123">
        <v>1333</v>
      </c>
      <c r="BN11" s="321">
        <v>1396</v>
      </c>
      <c r="BO11" s="321">
        <f>(BM11-BN11)</f>
        <v>-63</v>
      </c>
      <c r="BP11" s="322">
        <f>(-1*(0.005*BO11))</f>
        <v>0.315</v>
      </c>
      <c r="BQ11" s="337">
        <v>0.3</v>
      </c>
      <c r="BR11" s="122"/>
      <c r="BS11" s="323" t="s">
        <v>120</v>
      </c>
      <c r="BT11" s="330"/>
      <c r="BU11" s="122"/>
      <c r="BW11" s="36">
        <v>42253</v>
      </c>
      <c r="BY11" s="465"/>
      <c r="BZ11" s="465"/>
      <c r="CA11" s="465"/>
      <c r="CB11" s="465"/>
      <c r="CC11" s="180"/>
      <c r="CD11" s="180"/>
      <c r="CE11" s="180"/>
      <c r="CF11" s="297"/>
      <c r="CG11" s="297"/>
      <c r="CH11" s="297"/>
      <c r="CI11" s="297"/>
      <c r="CJ11" s="297"/>
      <c r="CK11" s="303"/>
      <c r="CL11" s="303"/>
      <c r="CM11" s="292"/>
      <c r="CN11" s="297"/>
      <c r="CO11" s="180"/>
      <c r="CR11" s="36">
        <v>42253</v>
      </c>
      <c r="CT11" s="465"/>
      <c r="CU11" s="465"/>
      <c r="CV11" s="465"/>
      <c r="CW11" s="465"/>
      <c r="CX11" s="195"/>
      <c r="CY11" s="188"/>
      <c r="CZ11" s="188"/>
      <c r="DA11" s="188"/>
      <c r="DB11" s="188"/>
      <c r="DC11" s="188"/>
      <c r="DD11" s="188"/>
      <c r="DE11" s="188"/>
      <c r="DF11" s="188"/>
      <c r="DG11" s="188"/>
      <c r="DH11" s="188"/>
      <c r="DI11" s="188"/>
      <c r="DJ11" s="192"/>
      <c r="DK11" s="185"/>
      <c r="DL11" s="186"/>
      <c r="DM11" s="36">
        <v>42253</v>
      </c>
      <c r="DO11" s="465"/>
      <c r="DP11" s="465"/>
      <c r="DQ11" s="465"/>
      <c r="DR11" s="465"/>
      <c r="DS11" s="195"/>
      <c r="DT11" s="188"/>
      <c r="DU11" s="188"/>
      <c r="DV11" s="188"/>
      <c r="DW11" s="188"/>
      <c r="DX11" s="188"/>
      <c r="DY11" s="188"/>
      <c r="DZ11" s="188"/>
      <c r="EA11" s="188"/>
      <c r="EB11" s="188"/>
      <c r="EC11" s="188"/>
      <c r="ED11" s="192"/>
      <c r="EE11" s="192"/>
      <c r="EF11" s="185"/>
      <c r="EG11" s="186"/>
      <c r="EH11" s="36">
        <v>42253</v>
      </c>
      <c r="EJ11" s="465"/>
      <c r="EK11" s="465"/>
      <c r="EL11" s="465"/>
      <c r="EM11" s="465"/>
      <c r="EN11" s="195"/>
      <c r="EO11" s="188"/>
      <c r="EP11" s="188"/>
      <c r="EQ11" s="188"/>
      <c r="ER11" s="188"/>
      <c r="ES11" s="339"/>
      <c r="ET11" s="337"/>
      <c r="EU11" s="337"/>
      <c r="EV11" s="337"/>
      <c r="EW11" s="337"/>
      <c r="EX11" s="188"/>
      <c r="EY11" s="192"/>
      <c r="EZ11" s="192"/>
      <c r="FA11" s="185"/>
      <c r="FB11" s="186"/>
      <c r="FC11" s="36">
        <v>42253</v>
      </c>
      <c r="FE11" s="465"/>
      <c r="FF11" s="465"/>
      <c r="FG11" s="465"/>
      <c r="FH11" s="465"/>
      <c r="FI11" s="195"/>
      <c r="FJ11" s="188"/>
      <c r="FK11" s="188"/>
      <c r="FL11" s="188"/>
      <c r="FM11" s="188"/>
      <c r="FN11" s="188"/>
      <c r="FO11" s="188"/>
      <c r="FP11" s="188"/>
      <c r="FQ11" s="188"/>
      <c r="FR11" s="188"/>
      <c r="FS11" s="188"/>
      <c r="FT11" s="192"/>
      <c r="FU11" s="192"/>
      <c r="FV11" s="192"/>
      <c r="FW11" s="186"/>
      <c r="FX11" s="36">
        <v>42253</v>
      </c>
      <c r="FZ11" s="465"/>
      <c r="GA11" s="465"/>
      <c r="GB11" s="465"/>
      <c r="GC11" s="465"/>
      <c r="GD11" s="195"/>
      <c r="GE11" s="188"/>
      <c r="GF11" s="188"/>
      <c r="GG11" s="188"/>
      <c r="GH11" s="188"/>
      <c r="GI11" s="188"/>
      <c r="GJ11" s="188"/>
      <c r="GK11" s="188"/>
      <c r="GL11" s="188"/>
      <c r="GM11" s="188"/>
      <c r="GN11" s="188"/>
      <c r="GO11" s="192"/>
      <c r="GP11" s="192"/>
      <c r="GQ11" s="123"/>
      <c r="GR11" s="186"/>
      <c r="GS11" s="36">
        <v>42253</v>
      </c>
      <c r="GU11" s="465"/>
      <c r="GV11" s="465"/>
      <c r="GW11" s="465"/>
      <c r="GX11" s="465"/>
      <c r="HN11" s="165"/>
      <c r="HO11" s="165"/>
      <c r="HP11" s="165"/>
      <c r="HR11" s="165"/>
      <c r="HS11" s="165"/>
      <c r="HT11" s="165"/>
      <c r="HV11" s="165"/>
      <c r="HW11" s="165"/>
      <c r="HX11" s="165"/>
      <c r="HZ11" s="165"/>
      <c r="IA11" s="165"/>
      <c r="IB11" s="165"/>
      <c r="ID11" s="165"/>
      <c r="IE11" s="165"/>
      <c r="IF11" s="165"/>
      <c r="IH11" s="165"/>
      <c r="II11" s="165"/>
      <c r="IJ11" s="165"/>
      <c r="IL11" s="165"/>
      <c r="IM11" s="165"/>
      <c r="IN11" s="165"/>
      <c r="IO11" s="36">
        <v>42253</v>
      </c>
    </row>
    <row r="12" spans="1:249" x14ac:dyDescent="0.25">
      <c r="A12" s="95">
        <v>41158</v>
      </c>
      <c r="B12" s="36">
        <v>41158</v>
      </c>
      <c r="C12" s="346">
        <v>15.5</v>
      </c>
      <c r="D12" s="346">
        <v>18.399999999999999</v>
      </c>
      <c r="E12" s="346">
        <v>16.850000000000001</v>
      </c>
      <c r="F12" s="346">
        <v>12.95</v>
      </c>
      <c r="G12" s="346">
        <v>14.2</v>
      </c>
      <c r="H12" s="346">
        <v>19.899999999999999</v>
      </c>
      <c r="I12" s="346">
        <v>15.9</v>
      </c>
      <c r="J12" s="105"/>
      <c r="P12" s="184">
        <v>42253</v>
      </c>
      <c r="Q12" s="346">
        <v>15.5</v>
      </c>
      <c r="R12" s="240"/>
      <c r="T12" s="346">
        <v>18.399999999999999</v>
      </c>
      <c r="U12" s="240"/>
      <c r="W12" s="346">
        <v>16.850000000000001</v>
      </c>
      <c r="X12" s="240"/>
      <c r="Z12" s="346">
        <v>12.95</v>
      </c>
      <c r="AA12" s="240"/>
      <c r="AC12" s="346">
        <v>14.2</v>
      </c>
      <c r="AD12" s="239"/>
      <c r="AF12" s="346">
        <v>19.899999999999999</v>
      </c>
      <c r="AG12" s="239"/>
      <c r="AI12" s="346">
        <v>15.9</v>
      </c>
      <c r="AJ12" s="239"/>
      <c r="AV12" s="36">
        <v>42254</v>
      </c>
      <c r="AW12" s="346">
        <v>15.9</v>
      </c>
      <c r="AY12" s="346">
        <v>16.850000000000001</v>
      </c>
      <c r="BA12" s="346">
        <v>18.399999999999999</v>
      </c>
      <c r="BC12" s="346">
        <v>13.2</v>
      </c>
      <c r="BE12" s="346">
        <v>15.350000000000001</v>
      </c>
      <c r="BG12" s="346">
        <v>19.95</v>
      </c>
      <c r="BI12" s="346">
        <v>17.149999999999999</v>
      </c>
      <c r="BJ12" s="190"/>
      <c r="BL12" s="168" t="s">
        <v>60</v>
      </c>
      <c r="BM12" s="123">
        <v>1415</v>
      </c>
      <c r="BN12" s="321">
        <v>1396</v>
      </c>
      <c r="BO12" s="321">
        <f t="shared" ref="BO12:BO17" si="0">(BM12-BN12)</f>
        <v>19</v>
      </c>
      <c r="BP12" s="322">
        <f>(-1*(0.01*BO12))</f>
        <v>-0.19</v>
      </c>
      <c r="BQ12" s="337">
        <v>-0.2</v>
      </c>
      <c r="BR12" s="122"/>
      <c r="BS12" s="324" t="s">
        <v>121</v>
      </c>
      <c r="BT12" s="330"/>
      <c r="BU12" s="122"/>
      <c r="BW12" s="36">
        <v>42254</v>
      </c>
      <c r="BY12" s="465"/>
      <c r="BZ12" s="465"/>
      <c r="CA12" s="465"/>
      <c r="CB12" s="465"/>
      <c r="CC12" s="180"/>
      <c r="CD12" s="180"/>
      <c r="CE12" s="180"/>
      <c r="CF12" s="297"/>
      <c r="CG12" s="297"/>
      <c r="CH12" s="297"/>
      <c r="CI12" s="297"/>
      <c r="CJ12" s="297"/>
      <c r="CK12" s="303"/>
      <c r="CL12" s="303"/>
      <c r="CM12" s="297"/>
      <c r="CN12" s="297"/>
      <c r="CO12" s="180"/>
      <c r="CR12" s="36">
        <v>42254</v>
      </c>
      <c r="CT12" s="465"/>
      <c r="CU12" s="465"/>
      <c r="CV12" s="465"/>
      <c r="CW12" s="465"/>
      <c r="CX12" s="195"/>
      <c r="CY12" s="188"/>
      <c r="CZ12" s="188"/>
      <c r="DA12" s="188"/>
      <c r="DB12" s="188"/>
      <c r="DC12" s="188"/>
      <c r="DD12" s="188"/>
      <c r="DE12" s="188"/>
      <c r="DF12" s="188"/>
      <c r="DG12" s="188"/>
      <c r="DH12" s="188"/>
      <c r="DI12" s="188"/>
      <c r="DJ12" s="192"/>
      <c r="DK12" s="185"/>
      <c r="DL12" s="186"/>
      <c r="DM12" s="36">
        <v>42254</v>
      </c>
      <c r="DO12" s="465"/>
      <c r="DP12" s="465"/>
      <c r="DQ12" s="465"/>
      <c r="DR12" s="465"/>
      <c r="DS12" s="195"/>
      <c r="DT12" s="188"/>
      <c r="DU12" s="188"/>
      <c r="DV12" s="188"/>
      <c r="DW12" s="188"/>
      <c r="DX12" s="188"/>
      <c r="DY12" s="188"/>
      <c r="DZ12" s="188"/>
      <c r="EA12" s="188"/>
      <c r="EB12" s="188"/>
      <c r="EC12" s="188"/>
      <c r="ED12" s="192"/>
      <c r="EE12" s="192"/>
      <c r="EF12" s="185"/>
      <c r="EG12" s="186"/>
      <c r="EH12" s="36">
        <v>42254</v>
      </c>
      <c r="EJ12" s="465"/>
      <c r="EK12" s="465"/>
      <c r="EL12" s="465"/>
      <c r="EM12" s="465"/>
      <c r="EN12" s="195"/>
      <c r="EO12" s="188"/>
      <c r="EP12" s="188"/>
      <c r="EQ12" s="188"/>
      <c r="ER12" s="188"/>
      <c r="ES12" s="339"/>
      <c r="ET12" s="337"/>
      <c r="EU12" s="338"/>
      <c r="EV12" s="337"/>
      <c r="EW12" s="337"/>
      <c r="EX12" s="188"/>
      <c r="EY12" s="192"/>
      <c r="EZ12" s="192"/>
      <c r="FA12" s="185"/>
      <c r="FB12" s="186"/>
      <c r="FC12" s="36">
        <v>42254</v>
      </c>
      <c r="FE12" s="465"/>
      <c r="FF12" s="465"/>
      <c r="FG12" s="465"/>
      <c r="FH12" s="465"/>
      <c r="FI12" s="195"/>
      <c r="FJ12" s="188"/>
      <c r="FK12" s="188"/>
      <c r="FL12" s="188"/>
      <c r="FM12" s="188"/>
      <c r="FN12" s="188"/>
      <c r="FO12" s="188"/>
      <c r="FP12" s="188"/>
      <c r="FQ12" s="188"/>
      <c r="FR12" s="188"/>
      <c r="FS12" s="188"/>
      <c r="FT12" s="192"/>
      <c r="FU12" s="192"/>
      <c r="FV12" s="192"/>
      <c r="FW12" s="186"/>
      <c r="FX12" s="36">
        <v>42254</v>
      </c>
      <c r="FZ12" s="465"/>
      <c r="GA12" s="465"/>
      <c r="GB12" s="465"/>
      <c r="GC12" s="465"/>
      <c r="GD12" s="195"/>
      <c r="GE12" s="188"/>
      <c r="GF12" s="188"/>
      <c r="GG12" s="188"/>
      <c r="GH12" s="188"/>
      <c r="GI12" s="188"/>
      <c r="GJ12" s="188"/>
      <c r="GK12" s="188"/>
      <c r="GL12" s="188"/>
      <c r="GM12" s="188"/>
      <c r="GN12" s="188"/>
      <c r="GO12" s="192"/>
      <c r="GP12" s="192"/>
      <c r="GQ12" s="123"/>
      <c r="GR12" s="186"/>
      <c r="GS12" s="36">
        <v>42254</v>
      </c>
      <c r="GU12" s="465"/>
      <c r="GV12" s="465"/>
      <c r="GW12" s="465"/>
      <c r="GX12" s="465"/>
      <c r="HN12" s="165"/>
      <c r="HO12" s="165"/>
      <c r="HP12" s="165"/>
      <c r="HR12" s="165"/>
      <c r="HS12" s="165"/>
      <c r="HT12" s="165"/>
      <c r="HV12" s="165"/>
      <c r="HW12" s="165"/>
      <c r="HX12" s="165"/>
      <c r="HZ12" s="165"/>
      <c r="IA12" s="165"/>
      <c r="IB12" s="165"/>
      <c r="ID12" s="165"/>
      <c r="IE12" s="165"/>
      <c r="IF12" s="165"/>
      <c r="IH12" s="165"/>
      <c r="II12" s="165"/>
      <c r="IJ12" s="165"/>
      <c r="IL12" s="165"/>
      <c r="IM12" s="165"/>
      <c r="IN12" s="165"/>
      <c r="IO12" s="36">
        <v>42254</v>
      </c>
    </row>
    <row r="13" spans="1:249" x14ac:dyDescent="0.25">
      <c r="A13" s="95">
        <v>41159</v>
      </c>
      <c r="B13" s="36">
        <v>41159</v>
      </c>
      <c r="C13" s="346">
        <v>15.9</v>
      </c>
      <c r="D13" s="346">
        <v>16.850000000000001</v>
      </c>
      <c r="E13" s="346">
        <v>18.399999999999999</v>
      </c>
      <c r="F13" s="346">
        <v>13.2</v>
      </c>
      <c r="G13" s="346">
        <v>15.350000000000001</v>
      </c>
      <c r="H13" s="346">
        <v>19.95</v>
      </c>
      <c r="I13" s="346">
        <v>17.149999999999999</v>
      </c>
      <c r="J13" s="105"/>
      <c r="P13" s="184">
        <v>42254</v>
      </c>
      <c r="Q13" s="346">
        <v>15.9</v>
      </c>
      <c r="R13" s="240"/>
      <c r="T13" s="346">
        <v>16.850000000000001</v>
      </c>
      <c r="U13" s="240"/>
      <c r="W13" s="346">
        <v>18.399999999999999</v>
      </c>
      <c r="X13" s="240"/>
      <c r="Z13" s="346">
        <v>13.2</v>
      </c>
      <c r="AA13" s="240"/>
      <c r="AC13" s="346">
        <v>15.350000000000001</v>
      </c>
      <c r="AD13" s="239"/>
      <c r="AF13" s="346">
        <v>19.95</v>
      </c>
      <c r="AG13" s="239"/>
      <c r="AI13" s="346">
        <v>17.149999999999999</v>
      </c>
      <c r="AJ13" s="239"/>
      <c r="AV13" s="36">
        <v>42255</v>
      </c>
      <c r="AW13" s="346">
        <v>17.05</v>
      </c>
      <c r="AY13" s="346">
        <v>17.649999999999999</v>
      </c>
      <c r="BA13" s="346">
        <v>20.75</v>
      </c>
      <c r="BC13" s="346">
        <v>15.35</v>
      </c>
      <c r="BE13" s="346">
        <v>15.5</v>
      </c>
      <c r="BG13" s="346">
        <v>20.6</v>
      </c>
      <c r="BI13" s="346">
        <v>17.549999999999997</v>
      </c>
      <c r="BJ13" s="190"/>
      <c r="BL13" s="168" t="s">
        <v>61</v>
      </c>
      <c r="BM13" s="123">
        <v>1389</v>
      </c>
      <c r="BN13" s="321">
        <v>1396</v>
      </c>
      <c r="BO13" s="321">
        <f t="shared" si="0"/>
        <v>-7</v>
      </c>
      <c r="BP13" s="322">
        <f>(-1*(0.005*BO13))</f>
        <v>3.5000000000000003E-2</v>
      </c>
      <c r="BQ13" s="337">
        <v>0</v>
      </c>
      <c r="BR13" s="122"/>
      <c r="BS13" s="324" t="s">
        <v>122</v>
      </c>
      <c r="BT13" s="330"/>
      <c r="BU13" s="122"/>
      <c r="BW13" s="36">
        <v>42255</v>
      </c>
      <c r="BY13" s="465"/>
      <c r="BZ13" s="465"/>
      <c r="CA13" s="465"/>
      <c r="CB13" s="465"/>
      <c r="CC13" s="180"/>
      <c r="CD13" s="180"/>
      <c r="CE13" s="180"/>
      <c r="CF13" s="297"/>
      <c r="CG13" s="297"/>
      <c r="CH13" s="297"/>
      <c r="CI13" s="297"/>
      <c r="CJ13" s="297"/>
      <c r="CK13" s="303"/>
      <c r="CL13" s="303"/>
      <c r="CM13" s="297"/>
      <c r="CN13" s="297"/>
      <c r="CO13" s="180"/>
      <c r="CR13" s="36">
        <v>42255</v>
      </c>
      <c r="CX13" s="195"/>
      <c r="CY13" s="188"/>
      <c r="CZ13" s="188"/>
      <c r="DA13" s="188"/>
      <c r="DB13" s="188"/>
      <c r="DC13" s="188"/>
      <c r="DD13" s="188"/>
      <c r="DE13" s="188"/>
      <c r="DF13" s="188"/>
      <c r="DG13" s="188"/>
      <c r="DH13" s="188"/>
      <c r="DI13" s="188"/>
      <c r="DJ13" s="192"/>
      <c r="DK13" s="185"/>
      <c r="DL13" s="186"/>
      <c r="DM13" s="36">
        <v>42255</v>
      </c>
      <c r="DS13" s="195"/>
      <c r="DT13" s="188"/>
      <c r="DU13" s="188"/>
      <c r="DV13" s="188"/>
      <c r="DW13" s="188"/>
      <c r="DX13" s="188"/>
      <c r="DY13" s="188"/>
      <c r="DZ13" s="188"/>
      <c r="EA13" s="188"/>
      <c r="EB13" s="188"/>
      <c r="EC13" s="188"/>
      <c r="ED13" s="192"/>
      <c r="EE13" s="192"/>
      <c r="EF13" s="185"/>
      <c r="EG13" s="186"/>
      <c r="EH13" s="36">
        <v>42255</v>
      </c>
      <c r="EN13" s="195"/>
      <c r="EO13" s="188"/>
      <c r="EP13" s="188"/>
      <c r="EQ13" s="188"/>
      <c r="ER13" s="188"/>
      <c r="ES13" s="339"/>
      <c r="ET13" s="337"/>
      <c r="EU13" s="337"/>
      <c r="EV13" s="337"/>
      <c r="EW13" s="337"/>
      <c r="EX13" s="188"/>
      <c r="EY13" s="192"/>
      <c r="EZ13" s="192"/>
      <c r="FA13" s="185"/>
      <c r="FB13" s="186"/>
      <c r="FC13" s="36">
        <v>42255</v>
      </c>
      <c r="FI13" s="195"/>
      <c r="FJ13" s="188"/>
      <c r="FK13" s="188"/>
      <c r="FL13" s="188"/>
      <c r="FM13" s="188"/>
      <c r="FN13" s="188"/>
      <c r="FO13" s="188"/>
      <c r="FP13" s="188"/>
      <c r="FQ13" s="188"/>
      <c r="FR13" s="188"/>
      <c r="FS13" s="188"/>
      <c r="FT13" s="192"/>
      <c r="FU13" s="192"/>
      <c r="FV13" s="192"/>
      <c r="FW13" s="186"/>
      <c r="FX13" s="36">
        <v>42255</v>
      </c>
      <c r="GD13" s="195"/>
      <c r="GE13" s="188"/>
      <c r="GF13" s="188"/>
      <c r="GG13" s="188"/>
      <c r="GH13" s="188"/>
      <c r="GI13" s="188"/>
      <c r="GJ13" s="188"/>
      <c r="GK13" s="188"/>
      <c r="GL13" s="188"/>
      <c r="GM13" s="188"/>
      <c r="GN13" s="188"/>
      <c r="GO13" s="192"/>
      <c r="GP13" s="192"/>
      <c r="GQ13" s="123"/>
      <c r="GR13" s="186"/>
      <c r="GS13" s="36">
        <v>42255</v>
      </c>
      <c r="HN13" s="165"/>
      <c r="HO13" s="165"/>
      <c r="HP13" s="165"/>
      <c r="HR13" s="165"/>
      <c r="HS13" s="165"/>
      <c r="HT13" s="165"/>
      <c r="HV13" s="165"/>
      <c r="HW13" s="165"/>
      <c r="HX13" s="165"/>
      <c r="HZ13" s="165"/>
      <c r="IA13" s="165"/>
      <c r="IB13" s="165"/>
      <c r="ID13" s="165"/>
      <c r="IE13" s="165"/>
      <c r="IF13" s="165"/>
      <c r="IH13" s="165"/>
      <c r="II13" s="165"/>
      <c r="IJ13" s="165"/>
      <c r="IL13" s="165"/>
      <c r="IM13" s="165"/>
      <c r="IN13" s="165"/>
      <c r="IO13" s="36">
        <v>42255</v>
      </c>
    </row>
    <row r="14" spans="1:249" x14ac:dyDescent="0.25">
      <c r="A14" s="95">
        <v>41160</v>
      </c>
      <c r="B14" s="36">
        <v>41160</v>
      </c>
      <c r="C14" s="346">
        <v>17.05</v>
      </c>
      <c r="D14" s="346">
        <v>17.649999999999999</v>
      </c>
      <c r="E14" s="346">
        <v>20.75</v>
      </c>
      <c r="F14" s="346">
        <v>15.35</v>
      </c>
      <c r="G14" s="346">
        <v>15.5</v>
      </c>
      <c r="H14" s="346">
        <v>20.6</v>
      </c>
      <c r="I14" s="346">
        <v>17.549999999999997</v>
      </c>
      <c r="J14" s="105"/>
      <c r="P14" s="184">
        <v>42255</v>
      </c>
      <c r="Q14" s="346">
        <v>17.05</v>
      </c>
      <c r="R14" s="240"/>
      <c r="T14" s="346">
        <v>17.649999999999999</v>
      </c>
      <c r="U14" s="240"/>
      <c r="W14" s="346">
        <v>20.75</v>
      </c>
      <c r="X14" s="240"/>
      <c r="Z14" s="346">
        <v>15.35</v>
      </c>
      <c r="AA14" s="240"/>
      <c r="AC14" s="346">
        <v>15.5</v>
      </c>
      <c r="AD14" s="239"/>
      <c r="AF14" s="346">
        <v>20.6</v>
      </c>
      <c r="AG14" s="239"/>
      <c r="AI14" s="346">
        <v>17.549999999999997</v>
      </c>
      <c r="AJ14" s="239"/>
      <c r="AV14" s="36">
        <v>42256</v>
      </c>
      <c r="AW14" s="346">
        <v>20.05</v>
      </c>
      <c r="AY14" s="346">
        <v>18.75</v>
      </c>
      <c r="BA14" s="346">
        <v>19.05</v>
      </c>
      <c r="BC14" s="346">
        <v>16.45</v>
      </c>
      <c r="BE14" s="346">
        <v>14.649999999999999</v>
      </c>
      <c r="BG14" s="346">
        <v>21.1</v>
      </c>
      <c r="BI14" s="346">
        <v>17.95</v>
      </c>
      <c r="BJ14" s="190"/>
      <c r="BL14" s="208" t="s">
        <v>62</v>
      </c>
      <c r="BM14" s="123">
        <v>1520</v>
      </c>
      <c r="BN14" s="321">
        <v>1396</v>
      </c>
      <c r="BO14" s="321">
        <f t="shared" si="0"/>
        <v>124</v>
      </c>
      <c r="BP14" s="322">
        <f>(-1*(0.01*BO14))</f>
        <v>-1.24</v>
      </c>
      <c r="BQ14" s="337">
        <v>-1.2</v>
      </c>
      <c r="BR14" s="122"/>
      <c r="BS14" s="331" t="s">
        <v>127</v>
      </c>
      <c r="BT14" s="330"/>
      <c r="BU14" s="122"/>
      <c r="BW14" s="36">
        <v>42256</v>
      </c>
      <c r="CC14" s="180"/>
      <c r="CD14" s="180"/>
      <c r="CE14" s="180"/>
      <c r="CF14" s="297"/>
      <c r="CG14" s="297"/>
      <c r="CH14" s="297"/>
      <c r="CI14" s="297"/>
      <c r="CJ14" s="297"/>
      <c r="CK14" s="303"/>
      <c r="CL14" s="303"/>
      <c r="CM14" s="297"/>
      <c r="CN14" s="297"/>
      <c r="CO14" s="180"/>
      <c r="CR14" s="36">
        <v>42256</v>
      </c>
      <c r="CX14" s="195"/>
      <c r="CY14" s="188"/>
      <c r="CZ14" s="188"/>
      <c r="DA14" s="188"/>
      <c r="DB14" s="188"/>
      <c r="DC14" s="188"/>
      <c r="DD14" s="188"/>
      <c r="DE14" s="188"/>
      <c r="DF14" s="188"/>
      <c r="DG14" s="188"/>
      <c r="DH14" s="188"/>
      <c r="DI14" s="188"/>
      <c r="DJ14" s="192"/>
      <c r="DK14" s="185"/>
      <c r="DL14" s="186"/>
      <c r="DM14" s="36">
        <v>42256</v>
      </c>
      <c r="DS14" s="195"/>
      <c r="DT14" s="188"/>
      <c r="DU14" s="188"/>
      <c r="DV14" s="188"/>
      <c r="DW14" s="188"/>
      <c r="DX14" s="188"/>
      <c r="DY14" s="188"/>
      <c r="DZ14" s="188"/>
      <c r="EA14" s="188"/>
      <c r="EB14" s="188"/>
      <c r="EC14" s="188"/>
      <c r="ED14" s="192"/>
      <c r="EE14" s="192"/>
      <c r="EF14" s="185"/>
      <c r="EG14" s="186"/>
      <c r="EH14" s="36">
        <v>42256</v>
      </c>
      <c r="EN14" s="195"/>
      <c r="EO14" s="188"/>
      <c r="EP14" s="188"/>
      <c r="EQ14" s="188"/>
      <c r="ER14" s="188"/>
      <c r="ES14" s="188"/>
      <c r="ET14" s="188"/>
      <c r="EU14" s="188"/>
      <c r="EV14" s="188"/>
      <c r="EW14" s="188"/>
      <c r="EX14" s="188"/>
      <c r="EY14" s="192"/>
      <c r="EZ14" s="192"/>
      <c r="FA14" s="185"/>
      <c r="FB14" s="186"/>
      <c r="FC14" s="36">
        <v>42256</v>
      </c>
      <c r="FI14" s="195"/>
      <c r="FJ14" s="188"/>
      <c r="FK14" s="188"/>
      <c r="FL14" s="188"/>
      <c r="FM14" s="188"/>
      <c r="FN14" s="188"/>
      <c r="FO14" s="188"/>
      <c r="FP14" s="188"/>
      <c r="FQ14" s="188"/>
      <c r="FR14" s="188"/>
      <c r="FS14" s="188"/>
      <c r="FT14" s="192"/>
      <c r="FU14" s="192"/>
      <c r="FV14" s="192"/>
      <c r="FW14" s="186"/>
      <c r="FX14" s="36">
        <v>42256</v>
      </c>
      <c r="GD14" s="195"/>
      <c r="GE14" s="188"/>
      <c r="GF14" s="188"/>
      <c r="GG14" s="188"/>
      <c r="GH14" s="188"/>
      <c r="GI14" s="188"/>
      <c r="GJ14" s="188"/>
      <c r="GK14" s="188"/>
      <c r="GL14" s="188"/>
      <c r="GM14" s="188"/>
      <c r="GN14" s="188"/>
      <c r="GO14" s="192"/>
      <c r="GP14" s="192"/>
      <c r="GQ14" s="123"/>
      <c r="GR14" s="186"/>
      <c r="GS14" s="36">
        <v>42256</v>
      </c>
      <c r="HN14" s="165"/>
      <c r="HO14" s="165"/>
      <c r="HP14" s="165"/>
      <c r="HR14" s="165"/>
      <c r="HS14" s="165"/>
      <c r="HT14" s="165"/>
      <c r="HV14" s="165"/>
      <c r="HW14" s="165"/>
      <c r="HX14" s="165"/>
      <c r="HZ14" s="165"/>
      <c r="IA14" s="165"/>
      <c r="IB14" s="165"/>
      <c r="ID14" s="165"/>
      <c r="IE14" s="165"/>
      <c r="IF14" s="165"/>
      <c r="IH14" s="165"/>
      <c r="II14" s="165"/>
      <c r="IJ14" s="165"/>
      <c r="IL14" s="165"/>
      <c r="IM14" s="165"/>
      <c r="IN14" s="165"/>
      <c r="IO14" s="36">
        <v>42256</v>
      </c>
    </row>
    <row r="15" spans="1:249" x14ac:dyDescent="0.25">
      <c r="A15" s="95">
        <v>41161</v>
      </c>
      <c r="B15" s="36">
        <v>41161</v>
      </c>
      <c r="C15" s="346">
        <v>20.05</v>
      </c>
      <c r="D15" s="346">
        <v>18.75</v>
      </c>
      <c r="E15" s="346">
        <v>19.05</v>
      </c>
      <c r="F15" s="346">
        <v>16.45</v>
      </c>
      <c r="G15" s="346">
        <v>14.649999999999999</v>
      </c>
      <c r="H15" s="346">
        <v>21.1</v>
      </c>
      <c r="I15" s="346">
        <v>17.95</v>
      </c>
      <c r="J15" s="105"/>
      <c r="P15" s="184">
        <v>42256</v>
      </c>
      <c r="Q15" s="346">
        <v>20.05</v>
      </c>
      <c r="R15" s="240"/>
      <c r="T15" s="346">
        <v>18.75</v>
      </c>
      <c r="U15" s="240"/>
      <c r="W15" s="346">
        <v>19.05</v>
      </c>
      <c r="X15" s="240"/>
      <c r="Z15" s="346">
        <v>16.45</v>
      </c>
      <c r="AA15" s="240"/>
      <c r="AC15" s="346">
        <v>14.649999999999999</v>
      </c>
      <c r="AD15" s="239"/>
      <c r="AF15" s="346">
        <v>21.1</v>
      </c>
      <c r="AG15" s="239"/>
      <c r="AI15" s="346">
        <v>17.95</v>
      </c>
      <c r="AJ15" s="239"/>
      <c r="AV15" s="36">
        <v>42257</v>
      </c>
      <c r="AW15" s="346">
        <v>18.75</v>
      </c>
      <c r="AY15" s="346">
        <v>19.3</v>
      </c>
      <c r="BA15" s="346">
        <v>15</v>
      </c>
      <c r="BC15" s="346">
        <v>16.899999999999999</v>
      </c>
      <c r="BE15" s="346">
        <v>17.75</v>
      </c>
      <c r="BG15" s="346">
        <v>18.7</v>
      </c>
      <c r="BH15" s="305"/>
      <c r="BI15" s="346">
        <v>17.899999999999999</v>
      </c>
      <c r="BJ15" s="190"/>
      <c r="BL15" s="168" t="s">
        <v>63</v>
      </c>
      <c r="BM15" s="123">
        <v>1363</v>
      </c>
      <c r="BN15" s="321">
        <v>1396</v>
      </c>
      <c r="BO15" s="321">
        <f t="shared" si="0"/>
        <v>-33</v>
      </c>
      <c r="BP15" s="322">
        <f>(-1*(0.005*BO15))</f>
        <v>0.16500000000000001</v>
      </c>
      <c r="BQ15" s="337">
        <v>0.2</v>
      </c>
      <c r="BR15" s="122"/>
      <c r="BS15" s="323" t="s">
        <v>123</v>
      </c>
      <c r="BT15" s="330"/>
      <c r="BU15" s="122"/>
      <c r="BW15" s="36">
        <v>42257</v>
      </c>
      <c r="CC15" s="180"/>
      <c r="CD15" s="180"/>
      <c r="CE15" s="180"/>
      <c r="CF15" s="297"/>
      <c r="CG15" s="297"/>
      <c r="CH15" s="297"/>
      <c r="CI15" s="297"/>
      <c r="CJ15" s="297"/>
      <c r="CK15" s="303"/>
      <c r="CL15" s="303"/>
      <c r="CM15" s="297"/>
      <c r="CN15" s="297"/>
      <c r="CO15" s="180"/>
      <c r="CR15" s="36">
        <v>42257</v>
      </c>
      <c r="CX15" s="195"/>
      <c r="CY15" s="188"/>
      <c r="CZ15" s="188"/>
      <c r="DA15" s="188"/>
      <c r="DB15" s="188"/>
      <c r="DC15" s="188"/>
      <c r="DD15" s="188"/>
      <c r="DE15" s="188"/>
      <c r="DF15" s="188"/>
      <c r="DG15" s="188"/>
      <c r="DH15" s="188"/>
      <c r="DI15" s="188"/>
      <c r="DJ15" s="192"/>
      <c r="DK15" s="185"/>
      <c r="DL15" s="186"/>
      <c r="DM15" s="36">
        <v>42257</v>
      </c>
      <c r="DS15" s="195"/>
      <c r="DT15" s="188"/>
      <c r="DU15" s="188"/>
      <c r="DV15" s="188"/>
      <c r="DW15" s="188"/>
      <c r="DX15" s="188"/>
      <c r="DY15" s="188"/>
      <c r="DZ15" s="188"/>
      <c r="EA15" s="188"/>
      <c r="EB15" s="188"/>
      <c r="EC15" s="188"/>
      <c r="ED15" s="192"/>
      <c r="EE15" s="192"/>
      <c r="EF15" s="185"/>
      <c r="EG15" s="186"/>
      <c r="EH15" s="36">
        <v>42257</v>
      </c>
      <c r="EN15" s="195"/>
      <c r="EO15" s="188"/>
      <c r="EP15" s="188"/>
      <c r="EQ15" s="188"/>
      <c r="ER15" s="188"/>
      <c r="ES15" s="188"/>
      <c r="ET15" s="188"/>
      <c r="EU15" s="188"/>
      <c r="EV15" s="188"/>
      <c r="EW15" s="188"/>
      <c r="EX15" s="188"/>
      <c r="EY15" s="192"/>
      <c r="EZ15" s="192"/>
      <c r="FA15" s="185"/>
      <c r="FB15" s="186"/>
      <c r="FC15" s="36">
        <v>42257</v>
      </c>
      <c r="FI15" s="195"/>
      <c r="FJ15" s="188"/>
      <c r="FK15" s="188"/>
      <c r="FL15" s="188"/>
      <c r="FM15" s="188"/>
      <c r="FN15" s="188"/>
      <c r="FO15" s="188"/>
      <c r="FP15" s="188"/>
      <c r="FQ15" s="188"/>
      <c r="FR15" s="188"/>
      <c r="FS15" s="188"/>
      <c r="FT15" s="192"/>
      <c r="FU15" s="192"/>
      <c r="FV15" s="192"/>
      <c r="FW15" s="186"/>
      <c r="FX15" s="36">
        <v>42257</v>
      </c>
      <c r="GD15" s="195"/>
      <c r="GE15" s="188"/>
      <c r="GF15" s="188"/>
      <c r="GG15" s="188"/>
      <c r="GH15" s="188"/>
      <c r="GI15" s="188"/>
      <c r="GJ15" s="188"/>
      <c r="GK15" s="188"/>
      <c r="GL15" s="188"/>
      <c r="GM15" s="188"/>
      <c r="GN15" s="188"/>
      <c r="GO15" s="192"/>
      <c r="GP15" s="192"/>
      <c r="GQ15" s="123"/>
      <c r="GR15" s="186"/>
      <c r="GS15" s="36">
        <v>42257</v>
      </c>
      <c r="HN15" s="380" t="s">
        <v>204</v>
      </c>
      <c r="HO15" s="126"/>
      <c r="HP15" s="126"/>
      <c r="HQ15" s="99"/>
      <c r="HR15" s="126"/>
      <c r="HS15" s="126"/>
      <c r="HT15" s="126"/>
      <c r="HU15" s="99"/>
      <c r="HV15" s="126"/>
      <c r="HW15" s="126"/>
      <c r="HX15" s="126"/>
      <c r="HY15" s="99"/>
      <c r="HZ15" s="126"/>
      <c r="IA15" s="126"/>
      <c r="IB15" s="126"/>
      <c r="IC15" s="99"/>
      <c r="ID15" s="126"/>
      <c r="IE15" s="126"/>
      <c r="IF15" s="126"/>
      <c r="IG15" s="99"/>
      <c r="IH15" s="126"/>
      <c r="II15" s="126"/>
      <c r="IJ15" s="126"/>
      <c r="IK15" s="99"/>
      <c r="IL15" s="126"/>
      <c r="IM15" s="126"/>
      <c r="IN15" s="126"/>
      <c r="IO15" s="36">
        <v>42257</v>
      </c>
    </row>
    <row r="16" spans="1:249" x14ac:dyDescent="0.25">
      <c r="A16" s="95">
        <v>41162</v>
      </c>
      <c r="B16" s="36">
        <v>41162</v>
      </c>
      <c r="C16" s="346">
        <v>18.75</v>
      </c>
      <c r="D16" s="346">
        <v>19.3</v>
      </c>
      <c r="E16" s="346">
        <v>15</v>
      </c>
      <c r="F16" s="346">
        <v>16.899999999999999</v>
      </c>
      <c r="G16" s="346">
        <v>17.75</v>
      </c>
      <c r="H16" s="346">
        <v>18.7</v>
      </c>
      <c r="I16" s="346">
        <v>17.899999999999999</v>
      </c>
      <c r="J16" s="105"/>
      <c r="P16" s="184">
        <v>42257</v>
      </c>
      <c r="Q16" s="346">
        <v>18.75</v>
      </c>
      <c r="R16" s="240"/>
      <c r="T16" s="346">
        <v>19.3</v>
      </c>
      <c r="U16" s="240"/>
      <c r="W16" s="346">
        <v>15</v>
      </c>
      <c r="X16" s="240"/>
      <c r="Z16" s="346">
        <v>16.899999999999999</v>
      </c>
      <c r="AA16" s="240"/>
      <c r="AC16" s="346">
        <v>17.75</v>
      </c>
      <c r="AD16" s="239"/>
      <c r="AF16" s="346">
        <v>18.7</v>
      </c>
      <c r="AG16" s="239"/>
      <c r="AI16" s="346">
        <v>17.899999999999999</v>
      </c>
      <c r="AJ16" s="239"/>
      <c r="AV16" s="36">
        <v>42258</v>
      </c>
      <c r="AW16" s="346">
        <v>13.600000000000001</v>
      </c>
      <c r="AY16" s="346">
        <v>19.55</v>
      </c>
      <c r="BA16" s="346">
        <v>12.7</v>
      </c>
      <c r="BC16" s="346">
        <v>17.649999999999999</v>
      </c>
      <c r="BE16" s="346">
        <v>18.95</v>
      </c>
      <c r="BG16" s="346">
        <v>17.25</v>
      </c>
      <c r="BI16" s="346">
        <v>15.8</v>
      </c>
      <c r="BJ16" s="190"/>
      <c r="BL16" s="332" t="s">
        <v>67</v>
      </c>
      <c r="BM16" s="123">
        <v>1416</v>
      </c>
      <c r="BN16" s="321">
        <v>1396</v>
      </c>
      <c r="BO16" s="321">
        <f t="shared" si="0"/>
        <v>20</v>
      </c>
      <c r="BP16" s="322">
        <f>(-1*(0.01*BO16))</f>
        <v>-0.2</v>
      </c>
      <c r="BQ16" s="337">
        <v>-0.2</v>
      </c>
      <c r="BR16" s="122"/>
      <c r="BS16" s="323" t="s">
        <v>124</v>
      </c>
      <c r="BT16" s="330"/>
      <c r="BU16" s="122"/>
      <c r="BW16" s="36">
        <v>42258</v>
      </c>
      <c r="CC16" s="180"/>
      <c r="CD16" s="180"/>
      <c r="CE16" s="180"/>
      <c r="CF16" s="297"/>
      <c r="CG16" s="297"/>
      <c r="CH16" s="297"/>
      <c r="CI16" s="297"/>
      <c r="CJ16" s="297"/>
      <c r="CK16" s="303"/>
      <c r="CL16" s="303"/>
      <c r="CM16" s="297"/>
      <c r="CN16" s="297"/>
      <c r="CO16" s="180"/>
      <c r="CR16" s="36">
        <v>42258</v>
      </c>
      <c r="CX16" s="195"/>
      <c r="CY16" s="188"/>
      <c r="CZ16" s="188"/>
      <c r="DA16" s="188"/>
      <c r="DB16" s="188"/>
      <c r="DC16" s="188"/>
      <c r="DD16" s="188"/>
      <c r="DE16" s="188"/>
      <c r="DF16" s="188"/>
      <c r="DG16" s="188"/>
      <c r="DH16" s="188"/>
      <c r="DI16" s="188"/>
      <c r="DJ16" s="192"/>
      <c r="DK16" s="185"/>
      <c r="DL16" s="186"/>
      <c r="DM16" s="36">
        <v>42258</v>
      </c>
      <c r="DS16" s="195"/>
      <c r="DT16" s="188"/>
      <c r="DU16" s="188"/>
      <c r="DV16" s="188"/>
      <c r="DW16" s="188"/>
      <c r="DX16" s="188"/>
      <c r="DY16" s="188"/>
      <c r="DZ16" s="188"/>
      <c r="EA16" s="188"/>
      <c r="EB16" s="188"/>
      <c r="EC16" s="188"/>
      <c r="ED16" s="192"/>
      <c r="EE16" s="192"/>
      <c r="EF16" s="185"/>
      <c r="EG16" s="186"/>
      <c r="EH16" s="36">
        <v>42258</v>
      </c>
      <c r="EN16" s="195"/>
      <c r="EO16" s="188"/>
      <c r="EP16" s="188"/>
      <c r="EQ16" s="188"/>
      <c r="ER16" s="188"/>
      <c r="ES16" s="188"/>
      <c r="ET16" s="188"/>
      <c r="EU16" s="188"/>
      <c r="EV16" s="188"/>
      <c r="EW16" s="188"/>
      <c r="EX16" s="188"/>
      <c r="EY16" s="192"/>
      <c r="EZ16" s="192"/>
      <c r="FA16" s="185"/>
      <c r="FB16" s="186"/>
      <c r="FC16" s="36">
        <v>42258</v>
      </c>
      <c r="FI16" s="195"/>
      <c r="FJ16" s="188"/>
      <c r="FK16" s="188"/>
      <c r="FL16" s="188"/>
      <c r="FM16" s="188"/>
      <c r="FN16" s="188"/>
      <c r="FO16" s="188"/>
      <c r="FP16" s="188"/>
      <c r="FQ16" s="188"/>
      <c r="FR16" s="188"/>
      <c r="FS16" s="188"/>
      <c r="FT16" s="192"/>
      <c r="FU16" s="192"/>
      <c r="FV16" s="192"/>
      <c r="FW16" s="186"/>
      <c r="FX16" s="36">
        <v>42258</v>
      </c>
      <c r="GD16" s="195"/>
      <c r="GE16" s="188"/>
      <c r="GF16" s="188"/>
      <c r="GG16" s="188"/>
      <c r="GH16" s="188"/>
      <c r="GI16" s="188"/>
      <c r="GJ16" s="188"/>
      <c r="GK16" s="188"/>
      <c r="GL16" s="188"/>
      <c r="GM16" s="188"/>
      <c r="GN16" s="188"/>
      <c r="GO16" s="192"/>
      <c r="GP16" s="192"/>
      <c r="GQ16" s="123"/>
      <c r="GR16" s="186"/>
      <c r="GS16" s="36">
        <v>42258</v>
      </c>
      <c r="HN16" s="165"/>
      <c r="HO16" s="378" t="s">
        <v>164</v>
      </c>
      <c r="HP16" s="165"/>
      <c r="HR16" s="165"/>
      <c r="HS16" s="378" t="s">
        <v>164</v>
      </c>
      <c r="HT16" s="165"/>
      <c r="HV16" s="165"/>
      <c r="HW16" s="378" t="s">
        <v>164</v>
      </c>
      <c r="HX16" s="165"/>
      <c r="HZ16" s="165"/>
      <c r="IA16" s="378" t="s">
        <v>164</v>
      </c>
      <c r="IB16" s="165"/>
      <c r="ID16" s="165"/>
      <c r="IE16" s="378" t="s">
        <v>164</v>
      </c>
      <c r="IF16" s="165"/>
      <c r="IH16" s="165"/>
      <c r="II16" s="378" t="s">
        <v>164</v>
      </c>
      <c r="IJ16" s="165"/>
      <c r="IL16" s="165"/>
      <c r="IM16" s="378" t="s">
        <v>164</v>
      </c>
      <c r="IN16" s="165"/>
      <c r="IO16" s="36">
        <v>42258</v>
      </c>
    </row>
    <row r="17" spans="1:249" x14ac:dyDescent="0.25">
      <c r="A17" s="95">
        <v>41163</v>
      </c>
      <c r="B17" s="36">
        <v>41163</v>
      </c>
      <c r="C17" s="346">
        <v>13.600000000000001</v>
      </c>
      <c r="D17" s="346">
        <v>19.55</v>
      </c>
      <c r="E17" s="346">
        <v>12.7</v>
      </c>
      <c r="F17" s="346">
        <v>17.649999999999999</v>
      </c>
      <c r="G17" s="346">
        <v>18.95</v>
      </c>
      <c r="H17" s="346">
        <v>17.25</v>
      </c>
      <c r="I17" s="346">
        <v>15.8</v>
      </c>
      <c r="J17" s="105"/>
      <c r="P17" s="184">
        <v>42258</v>
      </c>
      <c r="Q17" s="346">
        <v>13.600000000000001</v>
      </c>
      <c r="R17" s="240"/>
      <c r="T17" s="346">
        <v>19.55</v>
      </c>
      <c r="U17" s="240"/>
      <c r="W17" s="346">
        <v>12.7</v>
      </c>
      <c r="X17" s="240"/>
      <c r="Z17" s="346">
        <v>17.649999999999999</v>
      </c>
      <c r="AA17" s="240"/>
      <c r="AC17" s="346">
        <v>18.95</v>
      </c>
      <c r="AD17" s="239"/>
      <c r="AF17" s="346">
        <v>17.25</v>
      </c>
      <c r="AG17" s="239"/>
      <c r="AI17" s="346">
        <v>15.8</v>
      </c>
      <c r="AJ17" s="239"/>
      <c r="AV17" s="36">
        <v>42259</v>
      </c>
      <c r="AW17" s="346">
        <v>11.350000000000001</v>
      </c>
      <c r="AY17" s="346">
        <v>19.75</v>
      </c>
      <c r="BA17" s="346">
        <v>10.8</v>
      </c>
      <c r="BC17" s="346">
        <v>18.75</v>
      </c>
      <c r="BE17" s="346">
        <v>15.55</v>
      </c>
      <c r="BG17" s="346">
        <v>16.899999999999999</v>
      </c>
      <c r="BI17" s="346">
        <v>13.55</v>
      </c>
      <c r="BJ17" s="190"/>
      <c r="BL17" s="332" t="s">
        <v>113</v>
      </c>
      <c r="BM17" s="123">
        <v>1333</v>
      </c>
      <c r="BN17" s="321">
        <v>1396</v>
      </c>
      <c r="BO17" s="321">
        <f t="shared" si="0"/>
        <v>-63</v>
      </c>
      <c r="BP17" s="322">
        <f>(-1*(0.005*BO17))</f>
        <v>0.315</v>
      </c>
      <c r="BQ17" s="337">
        <v>0.3</v>
      </c>
      <c r="BR17" s="122"/>
      <c r="BS17" s="323" t="s">
        <v>125</v>
      </c>
      <c r="BT17" s="330"/>
      <c r="BU17" s="122"/>
      <c r="BW17" s="36">
        <v>42259</v>
      </c>
      <c r="CC17" s="177" t="s">
        <v>59</v>
      </c>
      <c r="CD17" s="180"/>
      <c r="CE17" s="180"/>
      <c r="CF17" s="180"/>
      <c r="CG17" s="180"/>
      <c r="CH17" s="180"/>
      <c r="CI17" s="180"/>
      <c r="CJ17" s="180"/>
      <c r="CK17" s="180"/>
      <c r="CL17" s="180"/>
      <c r="CM17" s="297"/>
      <c r="CN17" s="297"/>
      <c r="CO17" s="180"/>
      <c r="CR17" s="36">
        <v>42259</v>
      </c>
      <c r="CX17" s="177" t="s">
        <v>60</v>
      </c>
      <c r="CY17" s="188"/>
      <c r="CZ17" s="188"/>
      <c r="DA17" s="188"/>
      <c r="DB17" s="188"/>
      <c r="DC17" s="188"/>
      <c r="DD17" s="188"/>
      <c r="DE17" s="188"/>
      <c r="DF17" s="188"/>
      <c r="DG17" s="188"/>
      <c r="DH17" s="188"/>
      <c r="DI17" s="188"/>
      <c r="DJ17" s="192"/>
      <c r="DK17" s="185"/>
      <c r="DL17" s="186"/>
      <c r="DM17" s="36">
        <v>42259</v>
      </c>
      <c r="DS17" s="177" t="s">
        <v>61</v>
      </c>
      <c r="DT17" s="188"/>
      <c r="DU17" s="188"/>
      <c r="DV17" s="188"/>
      <c r="DW17" s="188"/>
      <c r="DX17" s="188"/>
      <c r="DY17" s="188"/>
      <c r="DZ17" s="188"/>
      <c r="EA17" s="188"/>
      <c r="EB17" s="188"/>
      <c r="EC17" s="188"/>
      <c r="ED17" s="192"/>
      <c r="EE17" s="192"/>
      <c r="EF17" s="185"/>
      <c r="EG17" s="186"/>
      <c r="EH17" s="36">
        <v>42259</v>
      </c>
      <c r="EN17" s="177" t="s">
        <v>62</v>
      </c>
      <c r="EO17" s="188"/>
      <c r="EP17" s="188"/>
      <c r="EQ17" s="188"/>
      <c r="ER17" s="188"/>
      <c r="ES17" s="188"/>
      <c r="ET17" s="188"/>
      <c r="EU17" s="188"/>
      <c r="EV17" s="188"/>
      <c r="EW17" s="188"/>
      <c r="EX17" s="188"/>
      <c r="EY17" s="192"/>
      <c r="EZ17" s="192"/>
      <c r="FA17" s="185"/>
      <c r="FB17" s="186"/>
      <c r="FC17" s="36">
        <v>42259</v>
      </c>
      <c r="FI17" s="191" t="s">
        <v>63</v>
      </c>
      <c r="FJ17" s="188"/>
      <c r="FK17" s="188"/>
      <c r="FL17" s="188"/>
      <c r="FM17" s="188"/>
      <c r="FN17" s="188"/>
      <c r="FO17" s="188"/>
      <c r="FP17" s="188"/>
      <c r="FQ17" s="188"/>
      <c r="FR17" s="188"/>
      <c r="FS17" s="188"/>
      <c r="FT17" s="192"/>
      <c r="FU17" s="192"/>
      <c r="FV17" s="192"/>
      <c r="FW17" s="186"/>
      <c r="FX17" s="36">
        <v>42259</v>
      </c>
      <c r="GD17" s="191" t="s">
        <v>67</v>
      </c>
      <c r="GE17" s="188"/>
      <c r="GF17" s="188"/>
      <c r="GG17" s="188"/>
      <c r="GH17" s="188"/>
      <c r="GI17" s="188"/>
      <c r="GJ17" s="188"/>
      <c r="GK17" s="188"/>
      <c r="GL17" s="188"/>
      <c r="GM17" s="188"/>
      <c r="GN17" s="188"/>
      <c r="GO17" s="192"/>
      <c r="GP17" s="192"/>
      <c r="GQ17" s="123"/>
      <c r="GR17" s="186"/>
      <c r="GS17" s="36">
        <v>42259</v>
      </c>
      <c r="GY17" t="s">
        <v>113</v>
      </c>
      <c r="HN17" s="165" t="s">
        <v>59</v>
      </c>
      <c r="HO17" s="378" t="s">
        <v>160</v>
      </c>
      <c r="HP17" s="165"/>
      <c r="HR17" s="165" t="s">
        <v>60</v>
      </c>
      <c r="HS17" s="378" t="s">
        <v>160</v>
      </c>
      <c r="HT17" s="165"/>
      <c r="HV17" s="165" t="s">
        <v>61</v>
      </c>
      <c r="HW17" s="378" t="s">
        <v>160</v>
      </c>
      <c r="HX17" s="165"/>
      <c r="HZ17" s="165" t="s">
        <v>62</v>
      </c>
      <c r="IA17" s="378" t="s">
        <v>160</v>
      </c>
      <c r="IB17" s="165"/>
      <c r="ID17" s="165" t="s">
        <v>63</v>
      </c>
      <c r="IE17" s="378" t="s">
        <v>160</v>
      </c>
      <c r="IF17" s="165"/>
      <c r="IH17" s="165" t="s">
        <v>67</v>
      </c>
      <c r="II17" s="378" t="s">
        <v>160</v>
      </c>
      <c r="IJ17" s="165"/>
      <c r="IL17" s="165" t="s">
        <v>113</v>
      </c>
      <c r="IM17" s="378" t="s">
        <v>160</v>
      </c>
      <c r="IN17" s="165"/>
      <c r="IO17" s="36">
        <v>42259</v>
      </c>
    </row>
    <row r="18" spans="1:249" ht="15.75" thickBot="1" x14ac:dyDescent="0.3">
      <c r="A18" s="95">
        <v>41164</v>
      </c>
      <c r="B18" s="36">
        <v>41164</v>
      </c>
      <c r="C18" s="346">
        <v>11.350000000000001</v>
      </c>
      <c r="D18" s="346">
        <v>19.75</v>
      </c>
      <c r="E18" s="346">
        <v>10.8</v>
      </c>
      <c r="F18" s="346">
        <v>18.75</v>
      </c>
      <c r="G18" s="346">
        <v>15.55</v>
      </c>
      <c r="H18" s="346">
        <v>16.899999999999999</v>
      </c>
      <c r="I18" s="346">
        <v>13.55</v>
      </c>
      <c r="J18" s="105"/>
      <c r="P18" s="184">
        <v>42259</v>
      </c>
      <c r="Q18" s="346">
        <v>11.350000000000001</v>
      </c>
      <c r="R18" s="240"/>
      <c r="T18" s="346">
        <v>19.75</v>
      </c>
      <c r="U18" s="240"/>
      <c r="W18" s="346">
        <v>10.8</v>
      </c>
      <c r="X18" s="240"/>
      <c r="Z18" s="346">
        <v>18.75</v>
      </c>
      <c r="AA18" s="240"/>
      <c r="AC18" s="346">
        <v>15.55</v>
      </c>
      <c r="AD18" s="239"/>
      <c r="AF18" s="346">
        <v>16.899999999999999</v>
      </c>
      <c r="AG18" s="239"/>
      <c r="AI18" s="346">
        <v>13.55</v>
      </c>
      <c r="AJ18" s="239"/>
      <c r="AV18" s="36">
        <v>42260</v>
      </c>
      <c r="AW18" s="346">
        <v>12.4</v>
      </c>
      <c r="AY18" s="346">
        <v>20.6</v>
      </c>
      <c r="BA18" s="346">
        <v>12.65</v>
      </c>
      <c r="BC18" s="346">
        <v>19.950000000000003</v>
      </c>
      <c r="BE18" s="346">
        <v>14.149999999999999</v>
      </c>
      <c r="BG18" s="346">
        <v>16.649999999999999</v>
      </c>
      <c r="BI18" s="346">
        <v>12.100000000000001</v>
      </c>
      <c r="BJ18" s="190"/>
      <c r="BL18" s="333" t="s">
        <v>119</v>
      </c>
      <c r="BM18" s="334">
        <f>AVERAGE(BM11:BM17)</f>
        <v>1395.5714285714287</v>
      </c>
      <c r="BN18" s="219"/>
      <c r="BO18" s="219"/>
      <c r="BP18" s="219"/>
      <c r="BQ18" s="219"/>
      <c r="BR18" s="219"/>
      <c r="BS18" s="219"/>
      <c r="BT18" s="335"/>
      <c r="BU18" s="123"/>
      <c r="BW18" s="36">
        <v>42260</v>
      </c>
      <c r="CC18" s="177" t="s">
        <v>159</v>
      </c>
      <c r="CD18" s="180"/>
      <c r="CE18" s="180"/>
      <c r="CF18" s="180"/>
      <c r="CG18" s="180"/>
      <c r="CH18" s="180"/>
      <c r="CI18" s="180"/>
      <c r="CJ18" s="180"/>
      <c r="CK18" s="180"/>
      <c r="CL18" s="180"/>
      <c r="CM18" s="297"/>
      <c r="CN18" s="297"/>
      <c r="CO18" s="180"/>
      <c r="CR18" s="36">
        <v>42260</v>
      </c>
      <c r="CX18" s="177" t="s">
        <v>139</v>
      </c>
      <c r="CY18" s="188"/>
      <c r="CZ18" s="188"/>
      <c r="DA18" s="188"/>
      <c r="DB18" s="188"/>
      <c r="DC18" s="188"/>
      <c r="DD18" s="188"/>
      <c r="DE18" s="188"/>
      <c r="DF18" s="188"/>
      <c r="DG18" s="188"/>
      <c r="DH18" s="188"/>
      <c r="DI18" s="188"/>
      <c r="DJ18" s="192"/>
      <c r="DK18" s="185"/>
      <c r="DL18" s="186"/>
      <c r="DM18" s="36">
        <v>42260</v>
      </c>
      <c r="DS18" s="177" t="s">
        <v>139</v>
      </c>
      <c r="DT18" s="188"/>
      <c r="DU18" s="188"/>
      <c r="DV18" s="188"/>
      <c r="DW18" s="188"/>
      <c r="DX18" s="188"/>
      <c r="DY18" s="188"/>
      <c r="DZ18" s="188"/>
      <c r="EA18" s="188"/>
      <c r="EB18" s="188"/>
      <c r="EC18" s="188"/>
      <c r="ED18" s="192"/>
      <c r="EE18" s="192"/>
      <c r="EF18" s="185"/>
      <c r="EG18" s="186"/>
      <c r="EH18" s="36">
        <v>42260</v>
      </c>
      <c r="EN18" s="177" t="s">
        <v>139</v>
      </c>
      <c r="EO18" s="188"/>
      <c r="EP18" s="188"/>
      <c r="EQ18" s="188"/>
      <c r="ER18" s="188"/>
      <c r="ES18" s="188"/>
      <c r="ET18" s="188"/>
      <c r="EU18" s="188"/>
      <c r="EV18" s="188"/>
      <c r="EW18" s="188"/>
      <c r="EX18" s="188"/>
      <c r="EY18" s="192"/>
      <c r="EZ18" s="192"/>
      <c r="FA18" s="185"/>
      <c r="FB18" s="186"/>
      <c r="FC18" s="36">
        <v>42260</v>
      </c>
      <c r="FI18" s="177" t="s">
        <v>139</v>
      </c>
      <c r="FJ18" s="188"/>
      <c r="FK18" s="188"/>
      <c r="FL18" s="188"/>
      <c r="FM18" s="188"/>
      <c r="FN18" s="188"/>
      <c r="FO18" s="188"/>
      <c r="FP18" s="188"/>
      <c r="FQ18" s="188"/>
      <c r="FR18" s="188"/>
      <c r="FS18" s="188"/>
      <c r="FT18" s="192"/>
      <c r="FU18" s="192"/>
      <c r="FV18" s="192"/>
      <c r="FW18" s="186"/>
      <c r="FX18" s="36">
        <v>42260</v>
      </c>
      <c r="GD18" s="177" t="s">
        <v>139</v>
      </c>
      <c r="GE18" s="188"/>
      <c r="GF18" s="188"/>
      <c r="GG18" s="188"/>
      <c r="GH18" s="188"/>
      <c r="GI18" s="188"/>
      <c r="GJ18" s="188"/>
      <c r="GK18" s="188"/>
      <c r="GL18" s="188"/>
      <c r="GM18" s="188"/>
      <c r="GN18" s="188"/>
      <c r="GO18" s="192"/>
      <c r="GP18" s="192"/>
      <c r="GQ18" s="123"/>
      <c r="GR18" s="186"/>
      <c r="GS18" s="36">
        <v>42260</v>
      </c>
      <c r="GY18" s="177" t="s">
        <v>139</v>
      </c>
      <c r="HN18" s="165" t="s">
        <v>139</v>
      </c>
      <c r="HO18" s="104" t="s">
        <v>46</v>
      </c>
      <c r="HP18" s="165"/>
      <c r="HR18" s="165" t="s">
        <v>139</v>
      </c>
      <c r="HS18" s="104" t="s">
        <v>46</v>
      </c>
      <c r="HT18" s="165"/>
      <c r="HV18" s="165" t="s">
        <v>139</v>
      </c>
      <c r="HW18" s="104" t="s">
        <v>46</v>
      </c>
      <c r="HX18" s="165"/>
      <c r="HZ18" s="165" t="s">
        <v>139</v>
      </c>
      <c r="IA18" s="104" t="s">
        <v>46</v>
      </c>
      <c r="IB18" s="165"/>
      <c r="ID18" s="165" t="s">
        <v>139</v>
      </c>
      <c r="IE18" s="104" t="s">
        <v>46</v>
      </c>
      <c r="IF18" s="165"/>
      <c r="IH18" s="165" t="s">
        <v>139</v>
      </c>
      <c r="II18" s="104" t="s">
        <v>46</v>
      </c>
      <c r="IJ18" s="165"/>
      <c r="IL18" s="165" t="s">
        <v>139</v>
      </c>
      <c r="IM18" s="104" t="s">
        <v>46</v>
      </c>
      <c r="IN18" s="165"/>
      <c r="IO18" s="36">
        <v>42260</v>
      </c>
    </row>
    <row r="19" spans="1:249" x14ac:dyDescent="0.25">
      <c r="A19" s="95">
        <v>41165</v>
      </c>
      <c r="B19" s="36">
        <v>41165</v>
      </c>
      <c r="C19" s="346">
        <v>12.4</v>
      </c>
      <c r="D19" s="346">
        <v>20.6</v>
      </c>
      <c r="E19" s="346">
        <v>12.65</v>
      </c>
      <c r="F19" s="346">
        <v>19.950000000000003</v>
      </c>
      <c r="G19" s="346">
        <v>14.149999999999999</v>
      </c>
      <c r="H19" s="346">
        <v>16.649999999999999</v>
      </c>
      <c r="I19" s="346">
        <v>12.100000000000001</v>
      </c>
      <c r="J19" s="105"/>
      <c r="K19" s="464" t="s">
        <v>56</v>
      </c>
      <c r="L19" s="464"/>
      <c r="M19" s="183"/>
      <c r="N19" s="183"/>
      <c r="P19" s="184">
        <v>42260</v>
      </c>
      <c r="Q19" s="346">
        <v>12.4</v>
      </c>
      <c r="R19" s="240"/>
      <c r="T19" s="346">
        <v>20.6</v>
      </c>
      <c r="U19" s="240"/>
      <c r="W19" s="346">
        <v>12.65</v>
      </c>
      <c r="X19" s="240"/>
      <c r="Z19" s="346">
        <v>19.950000000000003</v>
      </c>
      <c r="AA19" s="240"/>
      <c r="AC19" s="346">
        <v>14.149999999999999</v>
      </c>
      <c r="AD19" s="239"/>
      <c r="AF19" s="346">
        <v>16.649999999999999</v>
      </c>
      <c r="AG19" s="239"/>
      <c r="AI19" s="346">
        <v>12.100000000000001</v>
      </c>
      <c r="AJ19" s="239"/>
      <c r="AV19" s="36">
        <v>42261</v>
      </c>
      <c r="AW19" s="346">
        <v>14.7</v>
      </c>
      <c r="AY19" s="346">
        <v>20.65</v>
      </c>
      <c r="BA19" s="346">
        <v>15</v>
      </c>
      <c r="BC19" s="346">
        <v>16.8</v>
      </c>
      <c r="BE19" s="346">
        <v>14.6</v>
      </c>
      <c r="BG19" s="346">
        <v>15.55</v>
      </c>
      <c r="BI19" s="346">
        <v>12.05</v>
      </c>
      <c r="BJ19" s="190"/>
      <c r="BW19" s="36">
        <v>42261</v>
      </c>
      <c r="BX19" s="464" t="s">
        <v>56</v>
      </c>
      <c r="BY19" s="464"/>
      <c r="CC19" s="240">
        <v>12</v>
      </c>
      <c r="CD19" t="s">
        <v>128</v>
      </c>
      <c r="CE19" s="298"/>
      <c r="CF19" s="180"/>
      <c r="CG19" s="180"/>
      <c r="CH19" s="180"/>
      <c r="CI19" s="180"/>
      <c r="CJ19" s="180"/>
      <c r="CK19" s="180"/>
      <c r="CL19" s="180"/>
      <c r="CM19" s="297"/>
      <c r="CN19" s="297"/>
      <c r="CO19" s="180" t="s">
        <v>162</v>
      </c>
      <c r="CR19" s="36">
        <v>42261</v>
      </c>
      <c r="CX19" s="242">
        <v>12</v>
      </c>
      <c r="CY19" t="s">
        <v>129</v>
      </c>
      <c r="CZ19" s="296"/>
      <c r="DA19" s="188"/>
      <c r="DB19" s="188"/>
      <c r="DC19" s="188"/>
      <c r="DD19" s="188"/>
      <c r="DE19" s="188"/>
      <c r="DF19" s="188"/>
      <c r="DG19" s="188"/>
      <c r="DH19" s="188"/>
      <c r="DI19" s="188"/>
      <c r="DJ19" s="192"/>
      <c r="DK19" s="185"/>
      <c r="DL19" s="186"/>
      <c r="DM19" s="36">
        <v>42261</v>
      </c>
      <c r="DS19" s="242">
        <v>12</v>
      </c>
      <c r="DT19" t="s">
        <v>130</v>
      </c>
      <c r="DU19" s="296"/>
      <c r="DV19" s="188"/>
      <c r="DW19" s="188"/>
      <c r="DX19" s="188"/>
      <c r="DY19" s="188"/>
      <c r="DZ19" s="188"/>
      <c r="EA19" s="188"/>
      <c r="EB19" s="188"/>
      <c r="EC19" s="188"/>
      <c r="ED19" s="192"/>
      <c r="EE19" s="192"/>
      <c r="EF19" s="185"/>
      <c r="EG19" s="186"/>
      <c r="EH19" s="36">
        <v>42261</v>
      </c>
      <c r="EN19" s="242">
        <v>12</v>
      </c>
      <c r="EO19" t="s">
        <v>131</v>
      </c>
      <c r="EP19" s="296"/>
      <c r="EQ19" s="188"/>
      <c r="ER19" s="188"/>
      <c r="ES19" s="188"/>
      <c r="ET19" s="188"/>
      <c r="EU19" s="188"/>
      <c r="EV19" s="188"/>
      <c r="EW19" s="188"/>
      <c r="EX19" s="188"/>
      <c r="EY19" s="192"/>
      <c r="EZ19" s="192"/>
      <c r="FA19" s="185"/>
      <c r="FB19" s="186"/>
      <c r="FC19" s="36">
        <v>42261</v>
      </c>
      <c r="FI19" s="242">
        <v>12</v>
      </c>
      <c r="FJ19" t="s">
        <v>133</v>
      </c>
      <c r="FK19" s="296"/>
      <c r="FL19" s="188"/>
      <c r="FM19" s="188"/>
      <c r="FN19" s="188"/>
      <c r="FO19" s="188"/>
      <c r="FP19" s="188"/>
      <c r="FQ19" s="188"/>
      <c r="FR19" s="188"/>
      <c r="FS19" s="188"/>
      <c r="FT19" s="192"/>
      <c r="FU19" s="192"/>
      <c r="FV19" s="192"/>
      <c r="FW19" s="186"/>
      <c r="FX19" s="36">
        <v>42261</v>
      </c>
      <c r="GD19" s="242">
        <v>12</v>
      </c>
      <c r="GE19" t="s">
        <v>132</v>
      </c>
      <c r="GF19" s="296"/>
      <c r="GG19" s="188"/>
      <c r="GH19" s="188"/>
      <c r="GI19" s="188"/>
      <c r="GJ19" s="188"/>
      <c r="GK19" s="188"/>
      <c r="GL19" s="188"/>
      <c r="GM19" s="188"/>
      <c r="GN19" s="188"/>
      <c r="GO19" s="192"/>
      <c r="GP19" s="192"/>
      <c r="GQ19" s="123"/>
      <c r="GR19" s="186"/>
      <c r="GS19" s="36">
        <v>42261</v>
      </c>
      <c r="GY19" s="242">
        <v>12</v>
      </c>
      <c r="HN19" s="165">
        <v>12</v>
      </c>
      <c r="HO19" s="165"/>
      <c r="HP19" s="165"/>
      <c r="HR19" s="165">
        <v>12</v>
      </c>
      <c r="HS19" s="165"/>
      <c r="HT19" s="165"/>
      <c r="HV19" s="165">
        <v>12</v>
      </c>
      <c r="HW19" s="165"/>
      <c r="HX19" s="165"/>
      <c r="HZ19" s="165">
        <v>12</v>
      </c>
      <c r="IA19" s="165"/>
      <c r="IB19" s="165"/>
      <c r="ID19" s="165">
        <v>12</v>
      </c>
      <c r="IE19" s="165"/>
      <c r="IF19" s="165"/>
      <c r="IH19" s="165">
        <v>12</v>
      </c>
      <c r="II19" s="165"/>
      <c r="IJ19" s="165"/>
      <c r="IL19" s="423">
        <v>12</v>
      </c>
      <c r="IM19" s="165"/>
      <c r="IN19" s="165"/>
      <c r="IO19" s="36">
        <v>42261</v>
      </c>
    </row>
    <row r="20" spans="1:249" x14ac:dyDescent="0.25">
      <c r="A20" s="95">
        <v>41166</v>
      </c>
      <c r="B20" s="36">
        <v>41166</v>
      </c>
      <c r="C20" s="346">
        <v>14.7</v>
      </c>
      <c r="D20" s="346">
        <v>20.65</v>
      </c>
      <c r="E20" s="346">
        <v>15</v>
      </c>
      <c r="F20" s="346">
        <v>16.8</v>
      </c>
      <c r="G20" s="346">
        <v>14.6</v>
      </c>
      <c r="H20" s="346">
        <v>15.55</v>
      </c>
      <c r="I20" s="346">
        <v>12.05</v>
      </c>
      <c r="J20" s="105"/>
      <c r="K20" s="183"/>
      <c r="L20" s="217" t="s">
        <v>68</v>
      </c>
      <c r="M20" s="217" t="s">
        <v>135</v>
      </c>
      <c r="N20" s="217" t="s">
        <v>69</v>
      </c>
      <c r="O20" s="364"/>
      <c r="P20" s="184">
        <v>42261</v>
      </c>
      <c r="Q20" s="346">
        <v>14.7</v>
      </c>
      <c r="R20" s="240">
        <v>12</v>
      </c>
      <c r="T20" s="346">
        <v>20.65</v>
      </c>
      <c r="U20" s="242">
        <v>12</v>
      </c>
      <c r="W20" s="346">
        <v>15</v>
      </c>
      <c r="X20" s="242">
        <v>12</v>
      </c>
      <c r="Z20" s="346">
        <v>16.8</v>
      </c>
      <c r="AA20" s="242">
        <v>12</v>
      </c>
      <c r="AC20" s="346">
        <v>14.6</v>
      </c>
      <c r="AD20" s="242">
        <v>12</v>
      </c>
      <c r="AF20" s="346">
        <v>15.55</v>
      </c>
      <c r="AG20" s="242">
        <v>12</v>
      </c>
      <c r="AI20" s="346">
        <v>12.05</v>
      </c>
      <c r="AJ20" s="242">
        <v>12</v>
      </c>
      <c r="AV20" s="36">
        <v>42262</v>
      </c>
      <c r="AW20" s="346">
        <v>15.6</v>
      </c>
      <c r="AY20" s="346">
        <v>20.149999999999999</v>
      </c>
      <c r="BA20" s="346">
        <v>15</v>
      </c>
      <c r="BC20" s="346">
        <v>12.55</v>
      </c>
      <c r="BE20" s="346">
        <v>15.7</v>
      </c>
      <c r="BG20" s="346">
        <v>14.350000000000001</v>
      </c>
      <c r="BI20" s="346">
        <v>12.45</v>
      </c>
      <c r="BJ20" s="190"/>
      <c r="BO20" s="99" t="s">
        <v>208</v>
      </c>
      <c r="BP20" s="99"/>
      <c r="BQ20" s="99"/>
      <c r="BR20" s="99"/>
      <c r="BS20" s="99"/>
      <c r="BT20" s="99"/>
      <c r="BW20" s="36">
        <v>42262</v>
      </c>
      <c r="BX20" s="109">
        <v>15.112399999999999</v>
      </c>
      <c r="BY20" s="105">
        <v>15.2</v>
      </c>
      <c r="CB20" s="165">
        <v>0</v>
      </c>
      <c r="CC20" s="240">
        <v>0.40000000000000036</v>
      </c>
      <c r="CD20" s="125" t="s">
        <v>70</v>
      </c>
      <c r="CE20" s="180"/>
      <c r="CF20" s="180"/>
      <c r="CG20" s="180"/>
      <c r="CH20" s="180"/>
      <c r="CI20" s="180"/>
      <c r="CJ20" s="180"/>
      <c r="CK20" s="180"/>
      <c r="CL20" s="180"/>
      <c r="CM20" s="297"/>
      <c r="CN20" s="297"/>
      <c r="CO20" s="180" t="s">
        <v>163</v>
      </c>
      <c r="CR20" s="36">
        <v>42262</v>
      </c>
      <c r="CS20" s="109">
        <v>15.112399999999999</v>
      </c>
      <c r="CT20" s="105">
        <v>15.2</v>
      </c>
      <c r="CW20" s="165">
        <v>0</v>
      </c>
      <c r="CX20" s="240">
        <v>4.9499999999999993</v>
      </c>
      <c r="CY20" s="125" t="s">
        <v>71</v>
      </c>
      <c r="CZ20" s="188"/>
      <c r="DA20" s="188"/>
      <c r="DB20" s="188"/>
      <c r="DC20" s="188"/>
      <c r="DD20" s="188"/>
      <c r="DE20" s="188"/>
      <c r="DF20" s="188"/>
      <c r="DG20" s="188"/>
      <c r="DH20" s="188"/>
      <c r="DI20" s="188"/>
      <c r="DJ20" s="192"/>
      <c r="DK20" s="185"/>
      <c r="DL20" s="186"/>
      <c r="DM20" s="36">
        <v>42262</v>
      </c>
      <c r="DN20" s="109">
        <v>15.112399999999999</v>
      </c>
      <c r="DO20" s="105">
        <v>15.2</v>
      </c>
      <c r="DR20" s="165">
        <v>0</v>
      </c>
      <c r="DS20" s="240">
        <v>-0.19999999999999929</v>
      </c>
      <c r="DT20" s="125" t="s">
        <v>72</v>
      </c>
      <c r="DU20" s="188"/>
      <c r="DV20" s="188"/>
      <c r="DW20" s="188"/>
      <c r="DX20" s="188"/>
      <c r="DY20" s="188"/>
      <c r="DZ20" s="188"/>
      <c r="EA20" s="188"/>
      <c r="EB20" s="188"/>
      <c r="EC20" s="188"/>
      <c r="ED20" s="192"/>
      <c r="EE20" s="192"/>
      <c r="EF20" s="185"/>
      <c r="EG20" s="186"/>
      <c r="EH20" s="36">
        <v>42262</v>
      </c>
      <c r="EI20" s="109">
        <v>15.112399999999999</v>
      </c>
      <c r="EJ20" s="105">
        <v>15.2</v>
      </c>
      <c r="EM20" s="165">
        <v>0</v>
      </c>
      <c r="EN20" s="240">
        <v>-2.6499999999999986</v>
      </c>
      <c r="EO20" s="125" t="s">
        <v>70</v>
      </c>
      <c r="EP20" s="188"/>
      <c r="EQ20" s="188"/>
      <c r="ER20" s="188"/>
      <c r="ES20" s="188"/>
      <c r="ET20" s="188"/>
      <c r="EU20" s="188"/>
      <c r="EV20" s="188"/>
      <c r="EW20" s="188"/>
      <c r="EX20" s="188"/>
      <c r="EY20" s="192"/>
      <c r="EZ20" s="192"/>
      <c r="FA20" s="185"/>
      <c r="FB20" s="186"/>
      <c r="FC20" s="36">
        <v>42262</v>
      </c>
      <c r="FD20" s="109">
        <v>15.112399999999999</v>
      </c>
      <c r="FE20" s="105">
        <v>15.2</v>
      </c>
      <c r="FH20" s="165">
        <v>0</v>
      </c>
      <c r="FI20" s="239">
        <v>0.5</v>
      </c>
      <c r="FJ20" s="125" t="s">
        <v>73</v>
      </c>
      <c r="FK20" s="188"/>
      <c r="FL20" s="188"/>
      <c r="FM20" s="188"/>
      <c r="FN20" s="188"/>
      <c r="FO20" s="188"/>
      <c r="FP20" s="188"/>
      <c r="FQ20" s="188"/>
      <c r="FR20" s="188"/>
      <c r="FS20" s="188"/>
      <c r="FT20" s="192"/>
      <c r="FU20" s="192"/>
      <c r="FV20" s="192"/>
      <c r="FW20" s="186"/>
      <c r="FX20" s="36">
        <v>42262</v>
      </c>
      <c r="FY20" s="109">
        <v>15.112399999999999</v>
      </c>
      <c r="FZ20" s="105">
        <v>15.2</v>
      </c>
      <c r="GC20" s="165">
        <v>0</v>
      </c>
      <c r="GD20" s="239">
        <v>-0.84999999999999787</v>
      </c>
      <c r="GE20" s="125" t="s">
        <v>74</v>
      </c>
      <c r="GF20" s="188"/>
      <c r="GG20" s="188"/>
      <c r="GH20" s="188"/>
      <c r="GI20" s="188"/>
      <c r="GJ20" s="188"/>
      <c r="GK20" s="188"/>
      <c r="GL20" s="188"/>
      <c r="GM20" s="188"/>
      <c r="GN20" s="188"/>
      <c r="GO20" s="192"/>
      <c r="GP20" s="192"/>
      <c r="GQ20" s="123"/>
      <c r="GR20" s="186"/>
      <c r="GS20" s="36">
        <v>42262</v>
      </c>
      <c r="GT20" s="109">
        <v>15.112399999999999</v>
      </c>
      <c r="GU20" s="105">
        <v>15.2</v>
      </c>
      <c r="GX20" s="165">
        <v>0</v>
      </c>
      <c r="GY20" s="239">
        <v>-2.75</v>
      </c>
      <c r="HN20" s="165">
        <v>0.40000000000000036</v>
      </c>
      <c r="HO20" s="165"/>
      <c r="HP20" s="165"/>
      <c r="HR20" s="165">
        <v>4.9499999999999993</v>
      </c>
      <c r="HS20" s="165"/>
      <c r="HT20" s="165"/>
      <c r="HV20" s="165">
        <v>-0.19999999999999929</v>
      </c>
      <c r="HW20" s="165"/>
      <c r="HX20" s="165"/>
      <c r="HZ20" s="165">
        <v>-2.6499999999999986</v>
      </c>
      <c r="IA20" s="165"/>
      <c r="IB20" s="165"/>
      <c r="ID20" s="165">
        <v>0.5</v>
      </c>
      <c r="IE20" s="165"/>
      <c r="IF20" s="165"/>
      <c r="IH20" s="165">
        <v>-0.84999999999999787</v>
      </c>
      <c r="II20" s="165"/>
      <c r="IJ20" s="165"/>
      <c r="IL20" s="424">
        <v>-2.75</v>
      </c>
      <c r="IM20" s="165"/>
      <c r="IN20" s="165"/>
      <c r="IO20" s="36">
        <v>42262</v>
      </c>
    </row>
    <row r="21" spans="1:249" x14ac:dyDescent="0.25">
      <c r="A21" s="95">
        <v>41167</v>
      </c>
      <c r="B21" s="36">
        <v>41167</v>
      </c>
      <c r="C21" s="346">
        <v>15.6</v>
      </c>
      <c r="D21" s="346">
        <v>20.149999999999999</v>
      </c>
      <c r="E21" s="346">
        <v>15</v>
      </c>
      <c r="F21" s="346">
        <v>12.55</v>
      </c>
      <c r="G21" s="346">
        <v>15.7</v>
      </c>
      <c r="H21" s="346">
        <v>14.350000000000001</v>
      </c>
      <c r="I21" s="346">
        <v>12.45</v>
      </c>
      <c r="J21" s="105"/>
      <c r="K21" s="36">
        <v>42262</v>
      </c>
      <c r="L21" s="109">
        <v>15.112399999999999</v>
      </c>
      <c r="M21">
        <v>15.2</v>
      </c>
      <c r="N21" s="109"/>
      <c r="O21" s="291"/>
      <c r="P21" s="184">
        <v>42262</v>
      </c>
      <c r="Q21" s="346">
        <v>15.6</v>
      </c>
      <c r="R21" s="240">
        <v>0.40000000000000036</v>
      </c>
      <c r="T21" s="346">
        <v>20.149999999999999</v>
      </c>
      <c r="U21" s="240">
        <v>4.9499999999999993</v>
      </c>
      <c r="W21" s="346">
        <v>15</v>
      </c>
      <c r="X21" s="240">
        <v>-0.19999999999999929</v>
      </c>
      <c r="Z21" s="346">
        <v>12.55</v>
      </c>
      <c r="AA21" s="240">
        <v>-2.6499999999999986</v>
      </c>
      <c r="AC21" s="346">
        <v>15.7</v>
      </c>
      <c r="AD21" s="239">
        <v>0.5</v>
      </c>
      <c r="AF21" s="346">
        <v>14.350000000000001</v>
      </c>
      <c r="AG21" s="239">
        <v>-0.84999999999999787</v>
      </c>
      <c r="AI21" s="346">
        <v>12.45</v>
      </c>
      <c r="AJ21" s="239">
        <v>-2.75</v>
      </c>
      <c r="AV21" s="36">
        <v>42263</v>
      </c>
      <c r="AW21" s="346">
        <v>16.549999999999997</v>
      </c>
      <c r="AY21" s="346">
        <v>19.399999999999999</v>
      </c>
      <c r="BA21" s="346">
        <v>15.2</v>
      </c>
      <c r="BC21" s="346">
        <v>12.55</v>
      </c>
      <c r="BE21" s="346">
        <v>16.5</v>
      </c>
      <c r="BG21" s="346">
        <v>14.4</v>
      </c>
      <c r="BI21" s="346">
        <v>12.7</v>
      </c>
      <c r="BJ21" s="190"/>
      <c r="BO21" t="s">
        <v>148</v>
      </c>
      <c r="BQ21" s="99" t="s">
        <v>198</v>
      </c>
      <c r="BW21" s="36">
        <v>42263</v>
      </c>
      <c r="BX21" s="109">
        <v>14.884799999999998</v>
      </c>
      <c r="BY21" s="105">
        <v>14.9986</v>
      </c>
      <c r="CB21" s="165">
        <v>-2.58E-2</v>
      </c>
      <c r="CC21" s="240">
        <v>1.5513999999999974</v>
      </c>
      <c r="CD21" s="125" t="s">
        <v>80</v>
      </c>
      <c r="CE21" s="180"/>
      <c r="CF21" s="180"/>
      <c r="CO21" s="104" t="s">
        <v>46</v>
      </c>
      <c r="CR21" s="36">
        <v>42263</v>
      </c>
      <c r="CS21" s="109">
        <v>14.884799999999998</v>
      </c>
      <c r="CT21" s="105">
        <v>14.9986</v>
      </c>
      <c r="CW21" s="165">
        <v>-2.58E-2</v>
      </c>
      <c r="CX21" s="240">
        <v>4.4013999999999989</v>
      </c>
      <c r="CY21" s="125" t="s">
        <v>75</v>
      </c>
      <c r="CZ21" s="188"/>
      <c r="DA21" s="188"/>
      <c r="DB21" s="188"/>
      <c r="DC21" s="188"/>
      <c r="DD21" s="188"/>
      <c r="DE21" s="188"/>
      <c r="DF21" s="188"/>
      <c r="DG21" s="188"/>
      <c r="DH21" s="188"/>
      <c r="DI21" s="188"/>
      <c r="DJ21" s="192"/>
      <c r="DK21" s="185"/>
      <c r="DL21" s="186"/>
      <c r="DM21" s="36">
        <v>42263</v>
      </c>
      <c r="DN21" s="109">
        <v>14.884799999999998</v>
      </c>
      <c r="DO21" s="105">
        <v>14.9986</v>
      </c>
      <c r="DR21" s="165">
        <v>-2.58E-2</v>
      </c>
      <c r="DS21" s="240">
        <v>0.20139999999999958</v>
      </c>
      <c r="DT21" s="125" t="s">
        <v>79</v>
      </c>
      <c r="DU21" s="188"/>
      <c r="DV21" s="188"/>
      <c r="DW21" s="188"/>
      <c r="DX21" s="188"/>
      <c r="DY21" s="188"/>
      <c r="DZ21" s="188"/>
      <c r="EA21" s="188"/>
      <c r="EB21" s="188"/>
      <c r="EC21" s="188"/>
      <c r="ED21" s="192"/>
      <c r="EE21" s="192"/>
      <c r="EF21" s="185"/>
      <c r="EG21" s="186"/>
      <c r="EH21" s="36">
        <v>42263</v>
      </c>
      <c r="EI21" s="109">
        <v>14.884799999999998</v>
      </c>
      <c r="EJ21" s="105">
        <v>14.9986</v>
      </c>
      <c r="EM21" s="165">
        <v>-2.58E-2</v>
      </c>
      <c r="EN21" s="240">
        <v>-2.448599999999999</v>
      </c>
      <c r="EO21" s="125" t="s">
        <v>78</v>
      </c>
      <c r="EP21" s="188"/>
      <c r="EQ21" s="188"/>
      <c r="ER21" s="188"/>
      <c r="ES21" s="188"/>
      <c r="ET21" s="188"/>
      <c r="EU21" s="188"/>
      <c r="EV21" s="188"/>
      <c r="EW21" s="188"/>
      <c r="EX21" s="188"/>
      <c r="EY21" s="192"/>
      <c r="EZ21" s="192"/>
      <c r="FA21" s="185"/>
      <c r="FB21" s="186"/>
      <c r="FC21" s="36">
        <v>42263</v>
      </c>
      <c r="FD21" s="109">
        <v>14.884799999999998</v>
      </c>
      <c r="FE21" s="105">
        <v>14.9986</v>
      </c>
      <c r="FH21" s="165">
        <v>-2.58E-2</v>
      </c>
      <c r="FI21" s="239">
        <v>1.5014000000000003</v>
      </c>
      <c r="FJ21" s="125" t="s">
        <v>77</v>
      </c>
      <c r="FK21" s="188"/>
      <c r="FL21" s="188"/>
      <c r="FM21" s="188"/>
      <c r="FN21" s="188"/>
      <c r="FO21" s="188"/>
      <c r="FP21" s="188"/>
      <c r="FQ21" s="188"/>
      <c r="FR21" s="188"/>
      <c r="FS21" s="188"/>
      <c r="FT21" s="192"/>
      <c r="FU21" s="192"/>
      <c r="FV21" s="192"/>
      <c r="FW21" s="186"/>
      <c r="FX21" s="36">
        <v>42263</v>
      </c>
      <c r="FY21" s="109">
        <v>14.884799999999998</v>
      </c>
      <c r="FZ21" s="105">
        <v>14.9986</v>
      </c>
      <c r="GC21" s="165">
        <v>-2.58E-2</v>
      </c>
      <c r="GD21" s="239">
        <v>-0.59859999999999935</v>
      </c>
      <c r="GE21" s="125" t="s">
        <v>76</v>
      </c>
      <c r="GF21" s="190"/>
      <c r="GG21" s="190"/>
      <c r="GH21" s="190"/>
      <c r="GI21" s="190"/>
      <c r="GJ21" s="190"/>
      <c r="GK21" s="190"/>
      <c r="GL21" s="190"/>
      <c r="GM21" s="190"/>
      <c r="GN21" s="190"/>
      <c r="GO21" s="185"/>
      <c r="GP21" s="185"/>
      <c r="GR21" s="186"/>
      <c r="GS21" s="36">
        <v>42263</v>
      </c>
      <c r="GT21" s="109">
        <v>14.884799999999998</v>
      </c>
      <c r="GU21" s="105">
        <v>14.9986</v>
      </c>
      <c r="GX21" s="165">
        <v>-2.58E-2</v>
      </c>
      <c r="GY21" s="239">
        <v>-2.2986000000000004</v>
      </c>
      <c r="HN21" s="165">
        <v>1.5513999999999974</v>
      </c>
      <c r="HO21" s="165"/>
      <c r="HP21" s="165"/>
      <c r="HR21" s="165">
        <v>4.4013999999999989</v>
      </c>
      <c r="HS21" s="165"/>
      <c r="HT21" s="165"/>
      <c r="HV21" s="165">
        <v>0.20139999999999958</v>
      </c>
      <c r="HW21" s="165"/>
      <c r="HX21" s="165"/>
      <c r="HZ21" s="165">
        <v>-2.448599999999999</v>
      </c>
      <c r="IA21" s="165"/>
      <c r="IB21" s="165"/>
      <c r="ID21" s="165">
        <v>1.5014000000000003</v>
      </c>
      <c r="IE21" s="165"/>
      <c r="IF21" s="165"/>
      <c r="IH21" s="165">
        <v>-0.59859999999999935</v>
      </c>
      <c r="II21" s="165"/>
      <c r="IJ21" s="165"/>
      <c r="IL21" s="424">
        <v>-2.2986000000000004</v>
      </c>
      <c r="IM21" s="165"/>
      <c r="IN21" s="165"/>
      <c r="IO21" s="36">
        <v>42263</v>
      </c>
    </row>
    <row r="22" spans="1:249" x14ac:dyDescent="0.25">
      <c r="A22" s="95">
        <v>41168</v>
      </c>
      <c r="B22" s="36">
        <v>41168</v>
      </c>
      <c r="C22" s="346">
        <v>16.549999999999997</v>
      </c>
      <c r="D22" s="346">
        <v>19.399999999999999</v>
      </c>
      <c r="E22" s="346">
        <v>15.2</v>
      </c>
      <c r="F22" s="346">
        <v>12.55</v>
      </c>
      <c r="G22" s="346">
        <v>16.5</v>
      </c>
      <c r="H22" s="346">
        <v>14.4</v>
      </c>
      <c r="I22" s="346">
        <v>12.7</v>
      </c>
      <c r="J22" s="105"/>
      <c r="K22" s="36">
        <v>42263</v>
      </c>
      <c r="L22" s="109">
        <v>14.884799999999998</v>
      </c>
      <c r="M22" s="98">
        <f>AVERAGE(L21:L22)</f>
        <v>14.9986</v>
      </c>
      <c r="N22" s="109"/>
      <c r="O22" s="291"/>
      <c r="P22" s="184">
        <v>42263</v>
      </c>
      <c r="Q22" s="346">
        <v>16.549999999999997</v>
      </c>
      <c r="R22" s="240">
        <v>1.5513999999999974</v>
      </c>
      <c r="T22" s="346">
        <v>19.399999999999999</v>
      </c>
      <c r="U22" s="240">
        <v>4.4013999999999989</v>
      </c>
      <c r="W22" s="346">
        <v>15.2</v>
      </c>
      <c r="X22" s="240">
        <v>0.20139999999999958</v>
      </c>
      <c r="Z22" s="346">
        <v>12.55</v>
      </c>
      <c r="AA22" s="240">
        <v>-2.448599999999999</v>
      </c>
      <c r="AC22" s="346">
        <v>16.5</v>
      </c>
      <c r="AD22" s="239">
        <v>1.5014000000000003</v>
      </c>
      <c r="AF22" s="346">
        <v>14.4</v>
      </c>
      <c r="AG22" s="239">
        <v>-0.59859999999999935</v>
      </c>
      <c r="AI22" s="346">
        <v>12.7</v>
      </c>
      <c r="AJ22" s="239">
        <v>-2.2986000000000004</v>
      </c>
      <c r="AV22" s="36">
        <v>42264</v>
      </c>
      <c r="AW22" s="346">
        <v>16.7</v>
      </c>
      <c r="AY22" s="346">
        <v>17.8</v>
      </c>
      <c r="BA22" s="346">
        <v>15.75</v>
      </c>
      <c r="BC22" s="346">
        <v>12.3</v>
      </c>
      <c r="BE22" s="346">
        <v>16.950000000000003</v>
      </c>
      <c r="BG22" s="346">
        <v>13.95</v>
      </c>
      <c r="BI22" s="346">
        <v>12</v>
      </c>
      <c r="BJ22" s="190"/>
      <c r="BW22" s="36">
        <v>42264</v>
      </c>
      <c r="BX22" s="109">
        <v>14.658199999999999</v>
      </c>
      <c r="BY22" s="105">
        <v>14.7715</v>
      </c>
      <c r="CB22" s="165">
        <v>-5.1199999999999996E-2</v>
      </c>
      <c r="CC22" s="240">
        <v>1.9284999999999997</v>
      </c>
      <c r="CD22" s="374" t="s">
        <v>203</v>
      </c>
      <c r="CE22" s="124"/>
      <c r="CF22" s="124"/>
      <c r="CG22" s="126"/>
      <c r="CH22" s="179"/>
      <c r="CI22" s="179"/>
      <c r="CJ22" s="179"/>
      <c r="CK22" s="179"/>
      <c r="CL22" s="371"/>
      <c r="CM22" s="371"/>
      <c r="CN22" s="126"/>
      <c r="CO22" s="179"/>
      <c r="CR22" s="36">
        <v>42264</v>
      </c>
      <c r="CS22" s="109">
        <v>14.658199999999999</v>
      </c>
      <c r="CT22" s="105">
        <v>14.7715</v>
      </c>
      <c r="CW22" s="165">
        <v>-5.1199999999999996E-2</v>
      </c>
      <c r="CX22" s="240">
        <v>3.0285000000000011</v>
      </c>
      <c r="CY22" s="190"/>
      <c r="CZ22" s="190"/>
      <c r="DA22" s="190"/>
      <c r="DB22" s="190"/>
      <c r="DC22" s="190"/>
      <c r="DD22" s="190"/>
      <c r="DE22" s="190"/>
      <c r="DF22" s="190"/>
      <c r="DG22" s="190"/>
      <c r="DH22" s="190"/>
      <c r="DI22" s="190"/>
      <c r="DJ22" s="180" t="s">
        <v>162</v>
      </c>
      <c r="DK22" s="185"/>
      <c r="DL22" s="186"/>
      <c r="DM22" s="36">
        <v>42264</v>
      </c>
      <c r="DN22" s="109">
        <v>14.658199999999999</v>
      </c>
      <c r="DO22" s="105">
        <v>14.7715</v>
      </c>
      <c r="DR22" s="165">
        <v>-5.1199999999999996E-2</v>
      </c>
      <c r="DS22" s="240">
        <v>0.97850000000000037</v>
      </c>
      <c r="DT22" s="190"/>
      <c r="DU22" s="190"/>
      <c r="DV22" s="190"/>
      <c r="DW22" s="190"/>
      <c r="DX22" s="190"/>
      <c r="DY22" s="190"/>
      <c r="DZ22" s="190"/>
      <c r="EA22" s="190"/>
      <c r="EB22" s="190"/>
      <c r="EC22" s="190"/>
      <c r="ED22" s="185"/>
      <c r="EE22" s="180" t="s">
        <v>162</v>
      </c>
      <c r="EF22" s="185"/>
      <c r="EG22" s="186"/>
      <c r="EH22" s="36">
        <v>42264</v>
      </c>
      <c r="EI22" s="109">
        <v>14.658199999999999</v>
      </c>
      <c r="EJ22" s="105">
        <v>14.7715</v>
      </c>
      <c r="EM22" s="165">
        <v>-5.1199999999999996E-2</v>
      </c>
      <c r="EN22" s="240">
        <v>-2.4714999999999989</v>
      </c>
      <c r="EO22" s="188"/>
      <c r="EP22" s="188"/>
      <c r="EQ22" s="188"/>
      <c r="ER22" s="188"/>
      <c r="ES22" s="188"/>
      <c r="ET22" s="188"/>
      <c r="EU22" s="188"/>
      <c r="EV22" s="188"/>
      <c r="EW22" s="188"/>
      <c r="EX22" s="188"/>
      <c r="EY22" s="192"/>
      <c r="EZ22" s="180" t="s">
        <v>162</v>
      </c>
      <c r="FA22" s="185"/>
      <c r="FB22" s="186"/>
      <c r="FC22" s="36">
        <v>42264</v>
      </c>
      <c r="FD22" s="109">
        <v>14.658199999999999</v>
      </c>
      <c r="FE22" s="105">
        <v>14.7715</v>
      </c>
      <c r="FH22" s="165">
        <v>-5.1199999999999996E-2</v>
      </c>
      <c r="FI22" s="239">
        <v>2.1785000000000032</v>
      </c>
      <c r="FJ22" s="190"/>
      <c r="FK22" s="190"/>
      <c r="FL22" s="190"/>
      <c r="FM22" s="190"/>
      <c r="FN22" s="190"/>
      <c r="FO22" s="190"/>
      <c r="FP22" s="190"/>
      <c r="FQ22" s="190"/>
      <c r="FR22" s="190"/>
      <c r="FS22" s="190"/>
      <c r="FT22" s="185"/>
      <c r="FU22" s="180" t="s">
        <v>162</v>
      </c>
      <c r="FV22" s="185"/>
      <c r="FW22" s="186"/>
      <c r="FX22" s="36">
        <v>42264</v>
      </c>
      <c r="FY22" s="109">
        <v>14.658199999999999</v>
      </c>
      <c r="FZ22" s="105">
        <v>14.7715</v>
      </c>
      <c r="GC22" s="165">
        <v>-5.1199999999999996E-2</v>
      </c>
      <c r="GD22" s="239">
        <v>-0.82150000000000034</v>
      </c>
      <c r="GE22" s="190"/>
      <c r="GF22" s="190"/>
      <c r="GG22" s="190"/>
      <c r="GH22" s="190"/>
      <c r="GI22" s="190"/>
      <c r="GJ22" s="190"/>
      <c r="GK22" s="190"/>
      <c r="GL22" s="190"/>
      <c r="GM22" s="190"/>
      <c r="GN22" s="190"/>
      <c r="GO22" s="185"/>
      <c r="GP22" s="180" t="s">
        <v>162</v>
      </c>
      <c r="GR22" s="186"/>
      <c r="GS22" s="36">
        <v>42264</v>
      </c>
      <c r="GT22" s="109">
        <v>14.658199999999999</v>
      </c>
      <c r="GU22" s="105">
        <v>14.7715</v>
      </c>
      <c r="GX22" s="165">
        <v>-5.1199999999999996E-2</v>
      </c>
      <c r="GY22" s="239">
        <v>-2.7714999999999996</v>
      </c>
      <c r="HA22" t="s">
        <v>128</v>
      </c>
      <c r="HK22" s="180" t="s">
        <v>162</v>
      </c>
      <c r="HN22" s="165">
        <v>1.9284999999999997</v>
      </c>
      <c r="HO22" s="165"/>
      <c r="HP22" s="165"/>
      <c r="HR22" s="165">
        <v>3.0285000000000011</v>
      </c>
      <c r="HS22" s="165"/>
      <c r="HT22" s="165"/>
      <c r="HV22" s="165">
        <v>0.97850000000000037</v>
      </c>
      <c r="HW22" s="165"/>
      <c r="HX22" s="165"/>
      <c r="HZ22" s="165">
        <v>-2.4714999999999989</v>
      </c>
      <c r="IA22" s="165"/>
      <c r="IB22" s="165"/>
      <c r="ID22" s="165">
        <v>2.1785000000000032</v>
      </c>
      <c r="IE22" s="165"/>
      <c r="IF22" s="165"/>
      <c r="IH22" s="165">
        <v>-0.82150000000000034</v>
      </c>
      <c r="II22" s="165"/>
      <c r="IJ22" s="165"/>
      <c r="IL22" s="424">
        <v>-2.7714999999999996</v>
      </c>
      <c r="IM22" s="165"/>
      <c r="IN22" s="165"/>
      <c r="IO22" s="36">
        <v>42264</v>
      </c>
    </row>
    <row r="23" spans="1:249" x14ac:dyDescent="0.25">
      <c r="A23" s="95">
        <v>41169</v>
      </c>
      <c r="B23" s="36">
        <v>41169</v>
      </c>
      <c r="C23" s="346">
        <v>16.7</v>
      </c>
      <c r="D23" s="346">
        <v>17.8</v>
      </c>
      <c r="E23" s="346">
        <v>15.75</v>
      </c>
      <c r="F23" s="346">
        <v>12.3</v>
      </c>
      <c r="G23" s="346">
        <v>16.950000000000003</v>
      </c>
      <c r="H23" s="346">
        <v>13.95</v>
      </c>
      <c r="I23" s="346">
        <v>12</v>
      </c>
      <c r="J23" s="105"/>
      <c r="K23" s="36">
        <v>42264</v>
      </c>
      <c r="L23" s="109">
        <v>14.658199999999999</v>
      </c>
      <c r="M23" s="98">
        <f t="shared" ref="M23:M86" si="1">AVERAGE(L22:L23)</f>
        <v>14.7715</v>
      </c>
      <c r="N23" s="109">
        <f>AVERAGE(L21:L23)</f>
        <v>14.885133333333334</v>
      </c>
      <c r="O23" s="291"/>
      <c r="P23" s="184">
        <v>42264</v>
      </c>
      <c r="Q23" s="346">
        <v>16.7</v>
      </c>
      <c r="R23" s="240">
        <v>1.9284999999999997</v>
      </c>
      <c r="T23" s="346">
        <v>17.8</v>
      </c>
      <c r="U23" s="240">
        <v>3.0285000000000011</v>
      </c>
      <c r="W23" s="346">
        <v>15.75</v>
      </c>
      <c r="X23" s="240">
        <v>0.97850000000000037</v>
      </c>
      <c r="Z23" s="346">
        <v>12.3</v>
      </c>
      <c r="AA23" s="240">
        <v>-2.4714999999999989</v>
      </c>
      <c r="AC23" s="346">
        <v>16.950000000000003</v>
      </c>
      <c r="AD23" s="239">
        <v>2.1785000000000032</v>
      </c>
      <c r="AF23" s="346">
        <v>13.95</v>
      </c>
      <c r="AG23" s="239">
        <v>-0.82150000000000034</v>
      </c>
      <c r="AI23" s="346">
        <v>12</v>
      </c>
      <c r="AJ23" s="239">
        <v>-2.7714999999999996</v>
      </c>
      <c r="AV23" s="36">
        <v>42265</v>
      </c>
      <c r="AW23" s="346">
        <v>15.05</v>
      </c>
      <c r="AY23" s="346">
        <v>16.450000000000003</v>
      </c>
      <c r="BA23" s="346">
        <v>17.149999999999999</v>
      </c>
      <c r="BC23" s="346">
        <v>13.7</v>
      </c>
      <c r="BE23" s="346">
        <v>17.950000000000003</v>
      </c>
      <c r="BG23" s="346">
        <v>12.95</v>
      </c>
      <c r="BI23" s="346">
        <v>12.25</v>
      </c>
      <c r="BJ23" s="190"/>
      <c r="BW23" s="36">
        <v>42265</v>
      </c>
      <c r="BX23" s="109">
        <v>14.432599999999999</v>
      </c>
      <c r="BY23" s="105">
        <v>14.545399999999999</v>
      </c>
      <c r="CB23" s="165">
        <v>-7.6200000000000004E-2</v>
      </c>
      <c r="CC23" s="240">
        <v>0.50460000000000171</v>
      </c>
      <c r="CD23" s="124"/>
      <c r="CE23" s="124"/>
      <c r="CF23" s="124"/>
      <c r="CG23" s="372"/>
      <c r="CH23" s="124"/>
      <c r="CI23" s="174"/>
      <c r="CJ23" s="373"/>
      <c r="CK23" s="194"/>
      <c r="CL23" s="194"/>
      <c r="CM23" s="126"/>
      <c r="CN23" s="126"/>
      <c r="CO23" s="124"/>
      <c r="CR23" s="36">
        <v>42265</v>
      </c>
      <c r="CS23" s="109">
        <v>14.432599999999999</v>
      </c>
      <c r="CT23" s="105">
        <v>14.545399999999999</v>
      </c>
      <c r="CW23" s="165">
        <v>-7.6200000000000004E-2</v>
      </c>
      <c r="CX23" s="240">
        <v>1.9046000000000038</v>
      </c>
      <c r="CY23" s="190"/>
      <c r="CZ23" s="190"/>
      <c r="DA23" s="190"/>
      <c r="DB23" s="190"/>
      <c r="DC23" s="190"/>
      <c r="DD23" s="190"/>
      <c r="DE23" s="190"/>
      <c r="DF23" s="190"/>
      <c r="DG23" s="190"/>
      <c r="DH23" s="190"/>
      <c r="DI23" s="190"/>
      <c r="DJ23" s="180" t="s">
        <v>163</v>
      </c>
      <c r="DK23" s="185"/>
      <c r="DL23" s="186"/>
      <c r="DM23" s="36">
        <v>42265</v>
      </c>
      <c r="DN23" s="109">
        <v>14.432599999999999</v>
      </c>
      <c r="DO23" s="105">
        <v>14.545399999999999</v>
      </c>
      <c r="DR23" s="165">
        <v>-7.6200000000000004E-2</v>
      </c>
      <c r="DS23" s="240">
        <v>2.6045999999999996</v>
      </c>
      <c r="DT23" s="190"/>
      <c r="DU23" s="190"/>
      <c r="DV23" s="190"/>
      <c r="DW23" s="190"/>
      <c r="DX23" s="190"/>
      <c r="DY23" s="190"/>
      <c r="DZ23" s="190"/>
      <c r="EA23" s="190"/>
      <c r="EB23" s="190"/>
      <c r="EC23" s="190"/>
      <c r="ED23" s="185"/>
      <c r="EE23" s="180" t="s">
        <v>163</v>
      </c>
      <c r="EF23" s="185"/>
      <c r="EG23" s="186"/>
      <c r="EH23" s="36">
        <v>42265</v>
      </c>
      <c r="EI23" s="109">
        <v>14.432599999999999</v>
      </c>
      <c r="EJ23" s="105">
        <v>14.545399999999999</v>
      </c>
      <c r="EM23" s="165">
        <v>-7.6200000000000004E-2</v>
      </c>
      <c r="EN23" s="240">
        <v>-0.84539999999999971</v>
      </c>
      <c r="EO23" s="190"/>
      <c r="EP23" s="190"/>
      <c r="EQ23" s="190"/>
      <c r="ER23" s="190"/>
      <c r="ES23" s="190"/>
      <c r="ET23" s="190"/>
      <c r="EU23" s="190"/>
      <c r="EV23" s="190"/>
      <c r="EW23" s="190"/>
      <c r="EX23" s="190"/>
      <c r="EY23" s="185"/>
      <c r="EZ23" s="180" t="s">
        <v>163</v>
      </c>
      <c r="FA23" s="185"/>
      <c r="FB23" s="186"/>
      <c r="FC23" s="36">
        <v>42265</v>
      </c>
      <c r="FD23" s="109">
        <v>14.432599999999999</v>
      </c>
      <c r="FE23" s="105">
        <v>14.545399999999999</v>
      </c>
      <c r="FH23" s="165">
        <v>-7.6200000000000004E-2</v>
      </c>
      <c r="FI23" s="239">
        <v>3.4046000000000038</v>
      </c>
      <c r="FJ23" s="190"/>
      <c r="FK23" s="190"/>
      <c r="FL23" s="190"/>
      <c r="FM23" s="190"/>
      <c r="FN23" s="190"/>
      <c r="FO23" s="190"/>
      <c r="FP23" s="190"/>
      <c r="FQ23" s="190"/>
      <c r="FR23" s="190"/>
      <c r="FS23" s="190"/>
      <c r="FT23" s="185"/>
      <c r="FU23" s="180" t="s">
        <v>163</v>
      </c>
      <c r="FV23" s="185"/>
      <c r="FW23" s="186"/>
      <c r="FX23" s="36">
        <v>42265</v>
      </c>
      <c r="FY23" s="109">
        <v>14.432599999999999</v>
      </c>
      <c r="FZ23" s="105">
        <v>14.545399999999999</v>
      </c>
      <c r="GC23" s="165">
        <v>-7.6200000000000004E-2</v>
      </c>
      <c r="GD23" s="239">
        <v>-1.5953999999999997</v>
      </c>
      <c r="GE23" s="190"/>
      <c r="GF23" s="190"/>
      <c r="GG23" s="190"/>
      <c r="GH23" s="190"/>
      <c r="GI23" s="190"/>
      <c r="GJ23" s="190"/>
      <c r="GK23" s="190"/>
      <c r="GL23" s="190"/>
      <c r="GM23" s="190"/>
      <c r="GN23" s="190"/>
      <c r="GO23" s="185"/>
      <c r="GP23" s="180" t="s">
        <v>163</v>
      </c>
      <c r="GR23" s="186"/>
      <c r="GS23" s="36">
        <v>42265</v>
      </c>
      <c r="GT23" s="109">
        <v>14.432599999999999</v>
      </c>
      <c r="GU23" s="105">
        <v>14.545399999999999</v>
      </c>
      <c r="GX23" s="165">
        <v>-7.6200000000000004E-2</v>
      </c>
      <c r="GY23" s="239">
        <v>-2.295399999999999</v>
      </c>
      <c r="HA23" s="125" t="s">
        <v>117</v>
      </c>
      <c r="HK23" s="180" t="s">
        <v>163</v>
      </c>
      <c r="HN23" s="165">
        <v>0.50460000000000171</v>
      </c>
      <c r="HO23" s="165"/>
      <c r="HP23" s="165"/>
      <c r="HR23" s="165">
        <v>1.9046000000000038</v>
      </c>
      <c r="HS23" s="165"/>
      <c r="HT23" s="165"/>
      <c r="HV23" s="165">
        <v>2.6045999999999996</v>
      </c>
      <c r="HW23" s="165"/>
      <c r="HX23" s="165"/>
      <c r="HZ23" s="165">
        <v>-0.84539999999999971</v>
      </c>
      <c r="IA23" s="165"/>
      <c r="IB23" s="165"/>
      <c r="ID23" s="165">
        <v>3.4046000000000038</v>
      </c>
      <c r="IE23" s="165"/>
      <c r="IF23" s="165"/>
      <c r="IH23" s="165">
        <v>-1.5953999999999997</v>
      </c>
      <c r="II23" s="165"/>
      <c r="IJ23" s="165"/>
      <c r="IL23" s="424">
        <v>-2.295399999999999</v>
      </c>
      <c r="IM23" s="165"/>
      <c r="IN23" s="165"/>
      <c r="IO23" s="36">
        <v>42265</v>
      </c>
    </row>
    <row r="24" spans="1:249" x14ac:dyDescent="0.25">
      <c r="A24" s="95">
        <v>41170</v>
      </c>
      <c r="B24" s="36">
        <v>41170</v>
      </c>
      <c r="C24" s="346">
        <v>15.05</v>
      </c>
      <c r="D24" s="346">
        <v>16.450000000000003</v>
      </c>
      <c r="E24" s="346">
        <v>17.149999999999999</v>
      </c>
      <c r="F24" s="346">
        <v>13.7</v>
      </c>
      <c r="G24" s="346">
        <v>17.950000000000003</v>
      </c>
      <c r="H24" s="346">
        <v>12.95</v>
      </c>
      <c r="I24" s="346">
        <v>12.25</v>
      </c>
      <c r="J24" s="105"/>
      <c r="K24" s="36">
        <v>42265</v>
      </c>
      <c r="L24" s="109">
        <v>14.432599999999999</v>
      </c>
      <c r="M24" s="98">
        <f t="shared" si="1"/>
        <v>14.545399999999999</v>
      </c>
      <c r="N24" s="109">
        <f t="shared" ref="N24:N87" si="2">AVERAGE(L22:L24)</f>
        <v>14.658533333333333</v>
      </c>
      <c r="O24" s="291"/>
      <c r="P24" s="184">
        <v>42265</v>
      </c>
      <c r="Q24" s="346">
        <v>15.05</v>
      </c>
      <c r="R24" s="240">
        <v>0.50460000000000171</v>
      </c>
      <c r="T24" s="346">
        <v>16.450000000000003</v>
      </c>
      <c r="U24" s="240">
        <v>1.9046000000000038</v>
      </c>
      <c r="W24" s="346">
        <v>17.149999999999999</v>
      </c>
      <c r="X24" s="240">
        <v>2.6045999999999996</v>
      </c>
      <c r="Z24" s="346">
        <v>13.7</v>
      </c>
      <c r="AA24" s="240">
        <v>-0.84539999999999971</v>
      </c>
      <c r="AC24" s="346">
        <v>17.950000000000003</v>
      </c>
      <c r="AD24" s="239">
        <v>3.4046000000000038</v>
      </c>
      <c r="AF24" s="346">
        <v>12.95</v>
      </c>
      <c r="AG24" s="239">
        <v>-1.5953999999999997</v>
      </c>
      <c r="AI24" s="346">
        <v>12.25</v>
      </c>
      <c r="AJ24" s="239">
        <v>-2.295399999999999</v>
      </c>
      <c r="AV24" s="36">
        <v>42266</v>
      </c>
      <c r="AW24" s="346">
        <v>15.350000000000001</v>
      </c>
      <c r="AY24" s="346">
        <v>14.55</v>
      </c>
      <c r="BA24" s="346">
        <v>19.149999999999999</v>
      </c>
      <c r="BC24" s="346">
        <v>16.950000000000003</v>
      </c>
      <c r="BE24" s="346">
        <v>16.649999999999999</v>
      </c>
      <c r="BG24" s="346">
        <v>11.2</v>
      </c>
      <c r="BI24" s="346">
        <v>12.95</v>
      </c>
      <c r="BJ24" s="190"/>
      <c r="BW24" s="36">
        <v>42266</v>
      </c>
      <c r="BX24" s="109">
        <v>14.207999999999998</v>
      </c>
      <c r="BY24" s="105">
        <v>14.3203</v>
      </c>
      <c r="CB24" s="165">
        <v>-0.1008</v>
      </c>
      <c r="CC24" s="240">
        <v>1.0297000000000018</v>
      </c>
      <c r="CD24" s="124"/>
      <c r="CE24" s="124"/>
      <c r="CF24" s="124"/>
      <c r="CG24" s="372"/>
      <c r="CH24" s="174"/>
      <c r="CI24" s="126"/>
      <c r="CJ24" s="126"/>
      <c r="CK24" s="126"/>
      <c r="CL24" s="126"/>
      <c r="CM24" s="126"/>
      <c r="CN24" s="126"/>
      <c r="CO24" s="124"/>
      <c r="CR24" s="36">
        <v>42266</v>
      </c>
      <c r="CS24" s="109">
        <v>14.207999999999998</v>
      </c>
      <c r="CT24" s="105">
        <v>14.3203</v>
      </c>
      <c r="CW24" s="165">
        <v>-0.1008</v>
      </c>
      <c r="CX24" s="240">
        <v>0.22970000000000113</v>
      </c>
      <c r="CY24" s="190"/>
      <c r="CZ24" s="190"/>
      <c r="DA24" s="190"/>
      <c r="DB24" s="190"/>
      <c r="DC24" s="190"/>
      <c r="DD24" s="190"/>
      <c r="DE24" s="190"/>
      <c r="DF24" s="190"/>
      <c r="DG24" s="190"/>
      <c r="DH24" s="190"/>
      <c r="DI24" s="190"/>
      <c r="DJ24" s="104" t="s">
        <v>46</v>
      </c>
      <c r="DK24" s="185"/>
      <c r="DL24" s="186"/>
      <c r="DM24" s="36">
        <v>42266</v>
      </c>
      <c r="DN24" s="109">
        <v>14.207999999999998</v>
      </c>
      <c r="DO24" s="105">
        <v>14.3203</v>
      </c>
      <c r="DR24" s="165">
        <v>-0.1008</v>
      </c>
      <c r="DS24" s="240">
        <v>4.829699999999999</v>
      </c>
      <c r="DT24" s="190"/>
      <c r="DU24" s="190"/>
      <c r="DV24" s="190"/>
      <c r="DW24" s="190"/>
      <c r="DX24" s="190"/>
      <c r="DY24" s="190"/>
      <c r="DZ24" s="190"/>
      <c r="EA24" s="190"/>
      <c r="EB24" s="190"/>
      <c r="EC24" s="190"/>
      <c r="ED24" s="185"/>
      <c r="EE24" s="104" t="s">
        <v>46</v>
      </c>
      <c r="EF24" s="185"/>
      <c r="EG24" s="186"/>
      <c r="EH24" s="36">
        <v>42266</v>
      </c>
      <c r="EI24" s="109">
        <v>14.207999999999998</v>
      </c>
      <c r="EJ24" s="105">
        <v>14.3203</v>
      </c>
      <c r="EM24" s="165">
        <v>-0.1008</v>
      </c>
      <c r="EN24" s="240">
        <v>2.6297000000000033</v>
      </c>
      <c r="EO24" s="190"/>
      <c r="EP24" s="190"/>
      <c r="EQ24" s="190"/>
      <c r="ER24" s="190"/>
      <c r="ES24" s="190"/>
      <c r="ET24" s="190"/>
      <c r="EU24" s="190"/>
      <c r="EV24" s="190"/>
      <c r="EW24" s="190"/>
      <c r="EX24" s="190"/>
      <c r="EY24" s="185"/>
      <c r="EZ24" s="104" t="s">
        <v>46</v>
      </c>
      <c r="FA24" s="185"/>
      <c r="FB24" s="186"/>
      <c r="FC24" s="36">
        <v>42266</v>
      </c>
      <c r="FD24" s="109">
        <v>14.207999999999998</v>
      </c>
      <c r="FE24" s="105">
        <v>14.3203</v>
      </c>
      <c r="FH24" s="165">
        <v>-0.1008</v>
      </c>
      <c r="FI24" s="239">
        <v>2.329699999999999</v>
      </c>
      <c r="FJ24" s="190"/>
      <c r="FK24" s="190"/>
      <c r="FL24" s="190"/>
      <c r="FM24" s="190"/>
      <c r="FN24" s="190"/>
      <c r="FO24" s="190"/>
      <c r="FP24" s="190"/>
      <c r="FQ24" s="190"/>
      <c r="FR24" s="190"/>
      <c r="FS24" s="190"/>
      <c r="FT24" s="185"/>
      <c r="FU24" s="104" t="s">
        <v>46</v>
      </c>
      <c r="FV24" s="185"/>
      <c r="FW24" s="186"/>
      <c r="FX24" s="36">
        <v>42266</v>
      </c>
      <c r="FY24" s="109">
        <v>14.207999999999998</v>
      </c>
      <c r="FZ24" s="105">
        <v>14.3203</v>
      </c>
      <c r="GC24" s="165">
        <v>-0.1008</v>
      </c>
      <c r="GD24" s="239">
        <v>-3.1203000000000003</v>
      </c>
      <c r="GE24" s="190"/>
      <c r="GF24" s="190"/>
      <c r="GG24" s="190"/>
      <c r="GH24" s="190"/>
      <c r="GI24" s="190"/>
      <c r="GJ24" s="190"/>
      <c r="GK24" s="190"/>
      <c r="GO24" s="185"/>
      <c r="GP24" s="104" t="s">
        <v>46</v>
      </c>
      <c r="GR24" s="186"/>
      <c r="GS24" s="36">
        <v>42266</v>
      </c>
      <c r="GT24" s="109">
        <v>14.207999999999998</v>
      </c>
      <c r="GU24" s="105">
        <v>14.3203</v>
      </c>
      <c r="GX24" s="165">
        <v>-0.1008</v>
      </c>
      <c r="GY24" s="239">
        <v>-1.3703000000000003</v>
      </c>
      <c r="HA24" s="125" t="s">
        <v>118</v>
      </c>
      <c r="HK24" s="104" t="s">
        <v>46</v>
      </c>
      <c r="HN24" s="165">
        <v>1.0297000000000018</v>
      </c>
      <c r="HO24" s="165"/>
      <c r="HP24" s="165"/>
      <c r="HR24" s="165">
        <v>0.22970000000000113</v>
      </c>
      <c r="HS24" s="165"/>
      <c r="HT24" s="165"/>
      <c r="HV24" s="165">
        <v>4.829699999999999</v>
      </c>
      <c r="HW24" s="165"/>
      <c r="HX24" s="165"/>
      <c r="HZ24" s="165">
        <v>2.6297000000000033</v>
      </c>
      <c r="IA24" s="165"/>
      <c r="IB24" s="165"/>
      <c r="ID24" s="165">
        <v>2.329699999999999</v>
      </c>
      <c r="IE24" s="165"/>
      <c r="IF24" s="165"/>
      <c r="IH24" s="165">
        <v>-3.1203000000000003</v>
      </c>
      <c r="II24" s="165"/>
      <c r="IJ24" s="165"/>
      <c r="IL24" s="424">
        <v>-1.3703000000000003</v>
      </c>
      <c r="IM24" s="165"/>
      <c r="IN24" s="165"/>
      <c r="IO24" s="36">
        <v>42266</v>
      </c>
    </row>
    <row r="25" spans="1:249" x14ac:dyDescent="0.25">
      <c r="A25" s="95">
        <v>41171</v>
      </c>
      <c r="B25" s="36">
        <v>41171</v>
      </c>
      <c r="C25" s="346">
        <v>15.350000000000001</v>
      </c>
      <c r="D25" s="346">
        <v>14.55</v>
      </c>
      <c r="E25" s="346">
        <v>19.149999999999999</v>
      </c>
      <c r="F25" s="346">
        <v>16.950000000000003</v>
      </c>
      <c r="G25" s="346">
        <v>16.649999999999999</v>
      </c>
      <c r="H25" s="346">
        <v>11.2</v>
      </c>
      <c r="I25" s="346">
        <v>12.95</v>
      </c>
      <c r="J25" s="105"/>
      <c r="K25" s="36">
        <v>42266</v>
      </c>
      <c r="L25" s="109">
        <v>14.207999999999998</v>
      </c>
      <c r="M25" s="98">
        <f t="shared" si="1"/>
        <v>14.3203</v>
      </c>
      <c r="N25" s="109">
        <f t="shared" si="2"/>
        <v>14.432933333333333</v>
      </c>
      <c r="O25" s="291"/>
      <c r="P25" s="184">
        <v>42266</v>
      </c>
      <c r="Q25" s="346">
        <v>15.350000000000001</v>
      </c>
      <c r="R25" s="240">
        <v>1.0297000000000018</v>
      </c>
      <c r="T25" s="346">
        <v>14.55</v>
      </c>
      <c r="U25" s="240">
        <v>0.22970000000000113</v>
      </c>
      <c r="W25" s="346">
        <v>19.149999999999999</v>
      </c>
      <c r="X25" s="240">
        <v>4.829699999999999</v>
      </c>
      <c r="Z25" s="346">
        <v>16.950000000000003</v>
      </c>
      <c r="AA25" s="240">
        <v>2.6297000000000033</v>
      </c>
      <c r="AC25" s="346">
        <v>16.649999999999999</v>
      </c>
      <c r="AD25" s="239">
        <v>2.329699999999999</v>
      </c>
      <c r="AF25" s="346">
        <v>11.2</v>
      </c>
      <c r="AG25" s="239">
        <v>-3.1203000000000003</v>
      </c>
      <c r="AI25" s="346">
        <v>12.95</v>
      </c>
      <c r="AJ25" s="239">
        <v>-1.3703000000000003</v>
      </c>
      <c r="AV25" s="36">
        <v>42267</v>
      </c>
      <c r="AW25" s="346">
        <v>17</v>
      </c>
      <c r="AY25" s="346">
        <v>13</v>
      </c>
      <c r="BA25" s="346">
        <v>18.45</v>
      </c>
      <c r="BC25" s="346">
        <v>20.3</v>
      </c>
      <c r="BE25" s="346">
        <v>13.1</v>
      </c>
      <c r="BG25" s="346">
        <v>9.8000000000000007</v>
      </c>
      <c r="BI25" s="346">
        <v>12.55</v>
      </c>
      <c r="BJ25" s="190"/>
      <c r="BW25" s="36">
        <v>42267</v>
      </c>
      <c r="BX25" s="109">
        <v>13.984399999999999</v>
      </c>
      <c r="BY25" s="105">
        <v>14.0962</v>
      </c>
      <c r="CB25" s="165">
        <v>-0.125</v>
      </c>
      <c r="CC25" s="240">
        <v>2.9038000000000004</v>
      </c>
      <c r="CD25"/>
      <c r="CE25"/>
      <c r="CF25"/>
      <c r="CG25"/>
      <c r="CH25"/>
      <c r="CI25"/>
      <c r="CJ25" s="190">
        <v>0.3</v>
      </c>
      <c r="CK25" s="190">
        <v>0.3</v>
      </c>
      <c r="CL25" s="190"/>
      <c r="CM25" s="190">
        <v>0.3</v>
      </c>
      <c r="CO25" s="190">
        <v>0.3</v>
      </c>
      <c r="CR25" s="36">
        <v>42267</v>
      </c>
      <c r="CS25" s="109">
        <v>13.984399999999999</v>
      </c>
      <c r="CT25" s="105">
        <v>14.0962</v>
      </c>
      <c r="CW25" s="165">
        <v>-0.125</v>
      </c>
      <c r="CX25" s="240">
        <v>-1.0961999999999996</v>
      </c>
      <c r="CY25"/>
      <c r="CZ25"/>
      <c r="DA25"/>
      <c r="DB25"/>
      <c r="DC25"/>
      <c r="DD25"/>
      <c r="DE25" s="190">
        <v>-0.2</v>
      </c>
      <c r="DF25" s="190">
        <v>-0.2</v>
      </c>
      <c r="DG25" s="190"/>
      <c r="DH25" s="190">
        <v>-0.2</v>
      </c>
      <c r="DJ25" s="190">
        <v>-0.2</v>
      </c>
      <c r="DK25" s="185"/>
      <c r="DL25" s="186"/>
      <c r="DM25" s="36">
        <v>42267</v>
      </c>
      <c r="DN25" s="109">
        <v>13.984399999999999</v>
      </c>
      <c r="DO25" s="105">
        <v>14.0962</v>
      </c>
      <c r="DR25" s="165">
        <v>-0.125</v>
      </c>
      <c r="DS25" s="240">
        <v>4.3537999999999997</v>
      </c>
      <c r="DT25"/>
      <c r="DU25"/>
      <c r="DV25"/>
      <c r="DW25"/>
      <c r="DX25"/>
      <c r="DY25"/>
      <c r="DZ25" s="190">
        <v>0</v>
      </c>
      <c r="EA25" s="190">
        <v>0</v>
      </c>
      <c r="EB25" s="190"/>
      <c r="EC25" s="190">
        <v>0</v>
      </c>
      <c r="EE25" s="190">
        <v>0</v>
      </c>
      <c r="EF25" s="185"/>
      <c r="EG25" s="186"/>
      <c r="EH25" s="36">
        <v>42267</v>
      </c>
      <c r="EI25" s="109">
        <v>13.984399999999999</v>
      </c>
      <c r="EJ25" s="105">
        <v>14.0962</v>
      </c>
      <c r="EM25" s="165">
        <v>-0.125</v>
      </c>
      <c r="EN25" s="240">
        <v>6.2038000000000011</v>
      </c>
      <c r="EO25"/>
      <c r="EP25"/>
      <c r="EQ25"/>
      <c r="ER25"/>
      <c r="ES25"/>
      <c r="ET25"/>
      <c r="EU25" s="190">
        <v>-1.2</v>
      </c>
      <c r="EV25" s="190">
        <v>-1.2</v>
      </c>
      <c r="EW25" s="190"/>
      <c r="EX25" s="190">
        <v>-1.2</v>
      </c>
      <c r="EZ25" s="190">
        <v>-1.2</v>
      </c>
      <c r="FA25" s="185"/>
      <c r="FB25" s="186"/>
      <c r="FC25" s="36">
        <v>42267</v>
      </c>
      <c r="FD25" s="109">
        <v>13.984399999999999</v>
      </c>
      <c r="FE25" s="105">
        <v>14.0962</v>
      </c>
      <c r="FH25" s="165">
        <v>-0.125</v>
      </c>
      <c r="FI25" s="239">
        <v>-0.99619999999999997</v>
      </c>
      <c r="FJ25"/>
      <c r="FK25"/>
      <c r="FL25"/>
      <c r="FM25"/>
      <c r="FN25"/>
      <c r="FO25"/>
      <c r="FP25" s="190">
        <v>0.2</v>
      </c>
      <c r="FQ25" s="190">
        <v>0.2</v>
      </c>
      <c r="FR25" s="190"/>
      <c r="FS25" s="190">
        <v>0.2</v>
      </c>
      <c r="FU25" s="190">
        <v>0.2</v>
      </c>
      <c r="FV25" s="185"/>
      <c r="FW25" s="186"/>
      <c r="FX25" s="36">
        <v>42267</v>
      </c>
      <c r="FY25" s="109">
        <v>13.984399999999999</v>
      </c>
      <c r="FZ25" s="105">
        <v>14.0962</v>
      </c>
      <c r="GC25" s="165">
        <v>-0.125</v>
      </c>
      <c r="GD25" s="239">
        <v>-4.2961999999999989</v>
      </c>
      <c r="GE25"/>
      <c r="GF25"/>
      <c r="GG25"/>
      <c r="GH25"/>
      <c r="GI25"/>
      <c r="GJ25"/>
      <c r="GK25" s="190">
        <v>-0.2</v>
      </c>
      <c r="GL25" s="190">
        <v>-0.2</v>
      </c>
      <c r="GM25" s="190"/>
      <c r="GN25" s="190">
        <v>-0.2</v>
      </c>
      <c r="GP25" s="190">
        <v>-0.2</v>
      </c>
      <c r="GR25" s="186"/>
      <c r="GS25" s="36">
        <v>42267</v>
      </c>
      <c r="GT25" s="109">
        <v>13.984399999999999</v>
      </c>
      <c r="GU25" s="105">
        <v>14.0962</v>
      </c>
      <c r="GX25" s="165">
        <v>-0.125</v>
      </c>
      <c r="GY25" s="239">
        <v>-1.5461999999999989</v>
      </c>
      <c r="HF25" s="190">
        <v>0.3</v>
      </c>
      <c r="HG25" s="190">
        <v>0.3</v>
      </c>
      <c r="HH25" s="190"/>
      <c r="HI25" s="190">
        <v>0.3</v>
      </c>
      <c r="HK25" s="190">
        <v>0.3</v>
      </c>
      <c r="HN25" s="165">
        <v>2.9038000000000004</v>
      </c>
      <c r="HO25" s="165">
        <f>(CO25)</f>
        <v>0.3</v>
      </c>
      <c r="HP25" s="165"/>
      <c r="HR25" s="165">
        <v>-1.0961999999999996</v>
      </c>
      <c r="HS25" s="165">
        <f>(DJ25)</f>
        <v>-0.2</v>
      </c>
      <c r="HT25" s="165"/>
      <c r="HV25" s="165">
        <v>4.3537999999999997</v>
      </c>
      <c r="HW25" s="165">
        <f>(EE25)</f>
        <v>0</v>
      </c>
      <c r="HX25" s="165"/>
      <c r="HZ25" s="165">
        <v>6.2038000000000011</v>
      </c>
      <c r="IA25" s="165">
        <f>(EZ25)</f>
        <v>-1.2</v>
      </c>
      <c r="IB25" s="165"/>
      <c r="ID25" s="165">
        <v>-0.99619999999999997</v>
      </c>
      <c r="IE25" s="165">
        <f>(FU25)</f>
        <v>0.2</v>
      </c>
      <c r="IF25" s="165"/>
      <c r="IH25" s="165">
        <v>-4.2961999999999989</v>
      </c>
      <c r="II25" s="165">
        <f>(GP25)</f>
        <v>-0.2</v>
      </c>
      <c r="IJ25" s="165"/>
      <c r="IL25" s="424">
        <v>-1.5461999999999989</v>
      </c>
      <c r="IM25" s="165">
        <f>(HK25)</f>
        <v>0.3</v>
      </c>
      <c r="IN25" s="165"/>
      <c r="IO25" s="36">
        <v>42267</v>
      </c>
    </row>
    <row r="26" spans="1:249" x14ac:dyDescent="0.25">
      <c r="A26" s="95">
        <v>41172</v>
      </c>
      <c r="B26" s="36">
        <v>41172</v>
      </c>
      <c r="C26" s="346">
        <v>17</v>
      </c>
      <c r="D26" s="346">
        <v>13</v>
      </c>
      <c r="E26" s="346">
        <v>18.45</v>
      </c>
      <c r="F26" s="346">
        <v>20.3</v>
      </c>
      <c r="G26" s="346">
        <v>13.1</v>
      </c>
      <c r="H26" s="346">
        <v>9.8000000000000007</v>
      </c>
      <c r="I26" s="346">
        <v>12.55</v>
      </c>
      <c r="J26" s="105"/>
      <c r="K26" s="36">
        <v>42267</v>
      </c>
      <c r="L26" s="109">
        <v>13.984399999999999</v>
      </c>
      <c r="M26" s="98">
        <f t="shared" si="1"/>
        <v>14.0962</v>
      </c>
      <c r="N26" s="109">
        <f t="shared" si="2"/>
        <v>14.208333333333334</v>
      </c>
      <c r="O26" s="291"/>
      <c r="P26" s="184">
        <v>42267</v>
      </c>
      <c r="Q26" s="346">
        <v>17</v>
      </c>
      <c r="R26" s="240">
        <v>2.9038000000000004</v>
      </c>
      <c r="T26" s="346">
        <v>13</v>
      </c>
      <c r="U26" s="240">
        <v>-1.0961999999999996</v>
      </c>
      <c r="W26" s="346">
        <v>18.45</v>
      </c>
      <c r="X26" s="240">
        <v>4.3537999999999997</v>
      </c>
      <c r="Z26" s="346">
        <v>20.3</v>
      </c>
      <c r="AA26" s="240">
        <v>6.2038000000000011</v>
      </c>
      <c r="AC26" s="346">
        <v>13.1</v>
      </c>
      <c r="AD26" s="239">
        <v>-0.99619999999999997</v>
      </c>
      <c r="AF26" s="346">
        <v>9.8000000000000007</v>
      </c>
      <c r="AG26" s="239">
        <v>-4.2961999999999989</v>
      </c>
      <c r="AI26" s="346">
        <v>12.55</v>
      </c>
      <c r="AJ26" s="239">
        <v>-1.5461999999999989</v>
      </c>
      <c r="AV26" s="36">
        <v>42268</v>
      </c>
      <c r="AW26" s="346">
        <v>16.600000000000001</v>
      </c>
      <c r="AY26" s="346">
        <v>14.2</v>
      </c>
      <c r="BA26" s="346">
        <v>16.75</v>
      </c>
      <c r="BC26" s="346">
        <v>18.100000000000001</v>
      </c>
      <c r="BE26" s="346">
        <v>13.75</v>
      </c>
      <c r="BG26" s="346">
        <v>10.3</v>
      </c>
      <c r="BI26" s="346">
        <v>13.25</v>
      </c>
      <c r="BJ26" s="190"/>
      <c r="BW26" s="36">
        <v>42268</v>
      </c>
      <c r="BX26" s="109">
        <v>13.761799999999999</v>
      </c>
      <c r="BY26" s="109">
        <v>13.873099999999999</v>
      </c>
      <c r="BZ26" s="101"/>
      <c r="CB26" s="165">
        <v>-0.14879999999999999</v>
      </c>
      <c r="CC26" s="240">
        <v>2.7269000000000023</v>
      </c>
      <c r="CD26" s="243">
        <f t="shared" ref="CD26:CD78" si="3">IF(CC26&lt;-7,1.8,IF(CC26&lt;-5,1.4,IF(CC26&lt;-4,1.3,IF(CC26&lt;-3,1.2,IF(CC26&lt;-2,1.1,IF(CC26&lt;0,1,0))))))</f>
        <v>0</v>
      </c>
      <c r="CE26" s="244">
        <f>IF(CC26&gt;5,0.8,IF(CC26&gt;4,0.85,IF(CC26&gt;3,0.9,IF(CC26&gt;2,0.95,IF(CC26&gt;1,0.98,IF(CC26&gt;0,1,0))))))</f>
        <v>0.95</v>
      </c>
      <c r="CF26" s="211">
        <v>1</v>
      </c>
      <c r="CG26" s="250"/>
      <c r="CH26" s="211"/>
      <c r="CI26" s="211">
        <f t="shared" ref="CI26:CI57" si="4">((CE26+CD26)*CB26)</f>
        <v>-0.14135999999999999</v>
      </c>
      <c r="CJ26" s="178">
        <f>(CJ25+((CD26+CE26)*CB26)*CF26)</f>
        <v>0.15864</v>
      </c>
      <c r="CK26" s="452">
        <f t="shared" ref="CK26:CK89" si="5">IF(AND(CJ25&lt;-23.5,CI26&lt;0),CI26*0.5,CI26)</f>
        <v>-0.14135999999999999</v>
      </c>
      <c r="CL26" s="336"/>
      <c r="CM26" s="165">
        <f t="shared" ref="CM26:CM57" si="6">IF(AND(CO25&lt;-24.5,CC26&gt;0),(CK26+0.2),CK26)</f>
        <v>-0.14135999999999999</v>
      </c>
      <c r="CO26" s="104">
        <f t="shared" ref="CO26:CO57" si="7">(CO25+CM26)</f>
        <v>0.15864</v>
      </c>
      <c r="CR26" s="36">
        <v>42268</v>
      </c>
      <c r="CS26" s="109">
        <v>13.761799999999999</v>
      </c>
      <c r="CT26" s="109">
        <v>13.873099999999999</v>
      </c>
      <c r="CU26" s="101"/>
      <c r="CW26" s="165">
        <v>-0.14879999999999999</v>
      </c>
      <c r="CX26" s="240">
        <v>0.32690000000000019</v>
      </c>
      <c r="CY26" s="243">
        <f t="shared" ref="CY26:CY78" si="8">IF(CX26&lt;-7,1.8,IF(CX26&lt;-5,1.4,IF(CX26&lt;-4,1.3,IF(CX26&lt;-3,1.2,IF(CX26&lt;-2,1.1,IF(CX26&lt;0,1,0))))))</f>
        <v>0</v>
      </c>
      <c r="CZ26" s="244">
        <f t="shared" ref="CZ26:CZ64" si="9">IF(CX26&gt;5,0.8,IF(CX26&gt;4,0.85,IF(CX26&gt;3,0.9,IF(CX26&gt;2,0.95,IF(CX26&gt;1,0.98,IF(CX26&gt;0,1,0))))))</f>
        <v>1</v>
      </c>
      <c r="DA26" s="211">
        <v>1</v>
      </c>
      <c r="DB26" s="250"/>
      <c r="DC26" s="211"/>
      <c r="DD26" s="211">
        <f t="shared" ref="DD26:DD50" si="10">((CZ26+CY26)*CW26)</f>
        <v>-0.14879999999999999</v>
      </c>
      <c r="DE26" s="178">
        <f t="shared" ref="DE26:DE50" si="11">(DE25+(DD26*DA26))</f>
        <v>-0.3488</v>
      </c>
      <c r="DF26" s="452">
        <f>IF(AND(DE25&lt;-23.5,DD26&lt;0),DD26*0.5,DD26)</f>
        <v>-0.14879999999999999</v>
      </c>
      <c r="DG26" s="336"/>
      <c r="DH26" s="165">
        <f t="shared" ref="DH26:DH57" si="12">IF(AND(DJ25&lt;-24.5,CX26&gt;0),(DF26+0.2),DF26)</f>
        <v>-0.14879999999999999</v>
      </c>
      <c r="DJ26" s="104">
        <f t="shared" ref="DJ26:DJ57" si="13">(DJ25+DH26)</f>
        <v>-0.3488</v>
      </c>
      <c r="DK26" s="185"/>
      <c r="DL26" s="186"/>
      <c r="DM26" s="36">
        <v>42268</v>
      </c>
      <c r="DN26" s="109">
        <v>13.761799999999999</v>
      </c>
      <c r="DO26" s="109">
        <v>13.873099999999999</v>
      </c>
      <c r="DP26" s="101"/>
      <c r="DR26" s="165">
        <v>-0.14879999999999999</v>
      </c>
      <c r="DS26" s="240">
        <v>2.8769000000000009</v>
      </c>
      <c r="DT26" s="243">
        <f t="shared" ref="DT26:DT78" si="14">IF(DS26&lt;-7,1.8,IF(DS26&lt;-5,1.4,IF(DS26&lt;-4,1.3,IF(DS26&lt;-3,1.2,IF(DS26&lt;-2,1.1,IF(DS26&lt;0,1,0))))))</f>
        <v>0</v>
      </c>
      <c r="DU26" s="244">
        <f t="shared" ref="DU26:DU64" si="15">IF(DS26&gt;5,0.8,IF(DS26&gt;4,0.85,IF(DS26&gt;3,0.9,IF(DS26&gt;2,0.95,IF(DS26&gt;1,0.98,IF(DS26&gt;0,1,0))))))</f>
        <v>0.95</v>
      </c>
      <c r="DV26" s="211">
        <v>1</v>
      </c>
      <c r="DW26" s="250"/>
      <c r="DX26" s="211"/>
      <c r="DY26" s="211">
        <f t="shared" ref="DY26:DY50" si="16">((DU26+DT26)*DR26)</f>
        <v>-0.14135999999999999</v>
      </c>
      <c r="DZ26" s="178">
        <f t="shared" ref="DZ26:DZ50" si="17">(DZ25+(DY26*DV26))</f>
        <v>-0.14135999999999999</v>
      </c>
      <c r="EA26" s="452">
        <f>IF(AND(DZ25&lt;-23.5,DY26&lt;0),DY26*0.5,DY26)</f>
        <v>-0.14135999999999999</v>
      </c>
      <c r="EB26" s="336"/>
      <c r="EC26" s="165">
        <f t="shared" ref="EC26:EC57" si="18">IF(AND(EE25&lt;-24.5,DS26&gt;0),(EA26+0.2),EA26)</f>
        <v>-0.14135999999999999</v>
      </c>
      <c r="EE26" s="104">
        <f t="shared" ref="EE26:EE57" si="19">(EE25+EC26)</f>
        <v>-0.14135999999999999</v>
      </c>
      <c r="EF26" s="185"/>
      <c r="EG26" s="186"/>
      <c r="EH26" s="36">
        <v>42268</v>
      </c>
      <c r="EI26" s="109">
        <v>13.761799999999999</v>
      </c>
      <c r="EJ26" s="109">
        <v>13.873099999999999</v>
      </c>
      <c r="EK26" s="101"/>
      <c r="EM26" s="165">
        <v>-0.14879999999999999</v>
      </c>
      <c r="EN26" s="240">
        <v>4.2269000000000023</v>
      </c>
      <c r="EO26" s="243">
        <f t="shared" ref="EO26:EO78" si="20">IF(EN26&lt;-7,1.8,IF(EN26&lt;-5,1.4,IF(EN26&lt;-4,1.3,IF(EN26&lt;-3,1.2,IF(EN26&lt;-2,1.1,IF(EN26&lt;0,1,0))))))</f>
        <v>0</v>
      </c>
      <c r="EP26" s="244">
        <f t="shared" ref="EP26:EP64" si="21">IF(EN26&gt;5,0.8,IF(EN26&gt;4,0.85,IF(EN26&gt;3,0.9,IF(EN26&gt;2,0.95,IF(EN26&gt;1,0.98,IF(EN26&gt;0,1,0))))))</f>
        <v>0.85</v>
      </c>
      <c r="EQ26" s="211">
        <v>1</v>
      </c>
      <c r="ER26" s="250"/>
      <c r="ES26" s="211"/>
      <c r="ET26" s="211">
        <f t="shared" ref="ET26:ET50" si="22">((EP26+EO26)*EM26)</f>
        <v>-0.12647999999999998</v>
      </c>
      <c r="EU26" s="178">
        <f t="shared" ref="EU26:EU50" si="23">(EU25+(ET26*EQ26))</f>
        <v>-1.3264799999999999</v>
      </c>
      <c r="EV26" s="452">
        <f>IF(AND(EU25&lt;-23.5,ET26&lt;0),ET26*0.5,ET26)</f>
        <v>-0.12647999999999998</v>
      </c>
      <c r="EW26" s="336"/>
      <c r="EX26" s="165">
        <f t="shared" ref="EX26:EX57" si="24">IF(AND(EZ25&lt;-24.5,EN26&gt;0),(EV26+0.2),EV26)</f>
        <v>-0.12647999999999998</v>
      </c>
      <c r="EZ26" s="104">
        <f t="shared" ref="EZ26:EZ57" si="25">(EZ25+EX26)</f>
        <v>-1.3264799999999999</v>
      </c>
      <c r="FA26" s="185"/>
      <c r="FB26" s="186"/>
      <c r="FC26" s="36">
        <v>42268</v>
      </c>
      <c r="FD26" s="109">
        <v>13.761799999999999</v>
      </c>
      <c r="FE26" s="109">
        <v>13.873099999999999</v>
      </c>
      <c r="FF26" s="101"/>
      <c r="FH26" s="165">
        <v>-0.14879999999999999</v>
      </c>
      <c r="FI26" s="239">
        <v>-0.1230999999999991</v>
      </c>
      <c r="FJ26" s="243">
        <f t="shared" ref="FJ26:FJ78" si="26">IF(FI26&lt;-7,1.8,IF(FI26&lt;-5,1.4,IF(FI26&lt;-4,1.3,IF(FI26&lt;-3,1.2,IF(FI26&lt;-2,1.1,IF(FI26&lt;0,1,0))))))</f>
        <v>1</v>
      </c>
      <c r="FK26" s="244">
        <f t="shared" ref="FK26:FK64" si="27">IF(FI26&gt;5,0.8,IF(FI26&gt;4,0.85,IF(FI26&gt;3,0.9,IF(FI26&gt;2,0.95,IF(FI26&gt;1,0.98,IF(FI26&gt;0,1,0))))))</f>
        <v>0</v>
      </c>
      <c r="FL26" s="211">
        <v>1</v>
      </c>
      <c r="FM26" s="250"/>
      <c r="FN26" s="211"/>
      <c r="FO26" s="211">
        <f t="shared" ref="FO26:FO50" si="28">((FK26+FJ26)*FH26)</f>
        <v>-0.14879999999999999</v>
      </c>
      <c r="FP26" s="178">
        <f t="shared" ref="FP26:FP50" si="29">(FP25+(FO26*FL26))</f>
        <v>5.1200000000000023E-2</v>
      </c>
      <c r="FQ26" s="452">
        <f>IF(AND(FP25&lt;-23.5,FO26&lt;0),FO26*0.5,FO26)</f>
        <v>-0.14879999999999999</v>
      </c>
      <c r="FR26" s="336"/>
      <c r="FS26" s="165">
        <f t="shared" ref="FS26:FS57" si="30">IF(AND(FU25&lt;-24.5,FI26&gt;0),(FQ26+0.2),FQ26)</f>
        <v>-0.14879999999999999</v>
      </c>
      <c r="FU26" s="104">
        <f t="shared" ref="FU26:FU57" si="31">(FU25+FS26)</f>
        <v>5.1200000000000023E-2</v>
      </c>
      <c r="FV26" s="185"/>
      <c r="FW26" s="186"/>
      <c r="FX26" s="36">
        <v>42268</v>
      </c>
      <c r="FY26" s="109">
        <v>13.761799999999999</v>
      </c>
      <c r="FZ26" s="109">
        <v>13.873099999999999</v>
      </c>
      <c r="GA26" s="101"/>
      <c r="GC26" s="165">
        <v>-0.14879999999999999</v>
      </c>
      <c r="GD26" s="239">
        <v>-3.5730999999999984</v>
      </c>
      <c r="GE26" s="243">
        <f t="shared" ref="GE26:GE78" si="32">IF(GD26&lt;-7,1.8,IF(GD26&lt;-5,1.4,IF(GD26&lt;-4,1.3,IF(GD26&lt;-3,1.2,IF(GD26&lt;-2,1.1,IF(GD26&lt;0,1,0))))))</f>
        <v>1.2</v>
      </c>
      <c r="GF26" s="244">
        <f t="shared" ref="GF26:GF64" si="33">IF(GD26&gt;5,0.8,IF(GD26&gt;4,0.85,IF(GD26&gt;3,0.9,IF(GD26&gt;2,0.95,IF(GD26&gt;1,0.98,IF(GD26&gt;0,1,0))))))</f>
        <v>0</v>
      </c>
      <c r="GG26" s="211">
        <v>1</v>
      </c>
      <c r="GH26" s="250"/>
      <c r="GI26" s="211"/>
      <c r="GJ26" s="211">
        <f t="shared" ref="GJ26:GJ50" si="34">((GF26+GE26)*GC26)</f>
        <v>-0.17855999999999997</v>
      </c>
      <c r="GK26" s="178">
        <f t="shared" ref="GK26" si="35">(GK25+(GJ26*GG26))</f>
        <v>-0.37856000000000001</v>
      </c>
      <c r="GL26" s="452">
        <f>IF(AND(GK25&lt;-23.5,GJ26&lt;0),GJ26*0.5,GJ26)</f>
        <v>-0.17855999999999997</v>
      </c>
      <c r="GM26" s="336"/>
      <c r="GN26" s="165">
        <f t="shared" ref="GN26:GN57" si="36">IF(AND(GP25&lt;-24.5,GD26&gt;0),(GL26+0.2),GL26)</f>
        <v>-0.17855999999999997</v>
      </c>
      <c r="GP26" s="104">
        <f t="shared" ref="GP26:GP57" si="37">(GP25+GN26)</f>
        <v>-0.37856000000000001</v>
      </c>
      <c r="GR26" s="186"/>
      <c r="GS26" s="36">
        <v>42268</v>
      </c>
      <c r="GT26" s="109">
        <v>13.761799999999999</v>
      </c>
      <c r="GU26" s="109">
        <v>13.873099999999999</v>
      </c>
      <c r="GV26" s="101"/>
      <c r="GX26" s="165">
        <v>-0.14879999999999999</v>
      </c>
      <c r="GY26" s="239">
        <v>-0.6230999999999991</v>
      </c>
      <c r="GZ26" s="243">
        <f t="shared" ref="GZ26:GZ78" si="38">IF(GY26&lt;-7,1.8,IF(GY26&lt;-5,1.4,IF(GY26&lt;-4,1.3,IF(GY26&lt;-3,1.2,IF(GY26&lt;-2,1.1,IF(GY26&lt;0,1,0))))))</f>
        <v>1</v>
      </c>
      <c r="HA26" s="244">
        <f t="shared" ref="HA26:HA64" si="39">IF(GY26&gt;5,0.8,IF(GY26&gt;4,0.85,IF(GY26&gt;3,0.9,IF(GY26&gt;2,0.95,IF(GY26&gt;1,0.98,IF(GY26&gt;0,1,0))))))</f>
        <v>0</v>
      </c>
      <c r="HB26" s="211">
        <v>1</v>
      </c>
      <c r="HC26" s="250"/>
      <c r="HD26" s="211"/>
      <c r="HE26" s="211">
        <f t="shared" ref="HE26:HE50" si="40">((HA26+GZ26)*GX26)</f>
        <v>-0.14879999999999999</v>
      </c>
      <c r="HF26" s="178">
        <f>(HF25+(HE26*HB26))</f>
        <v>0.1512</v>
      </c>
      <c r="HG26" s="336">
        <f>IF(AND(HF25&lt;-23.5,HE26&lt;0),HE26*0.5,HE26)</f>
        <v>-0.14879999999999999</v>
      </c>
      <c r="HH26" s="336"/>
      <c r="HI26" s="165">
        <f t="shared" ref="HI26:HI57" si="41">IF(AND(HK25&lt;-24.5,GY26&gt;0),(HG26+0.2),HG26)</f>
        <v>-0.14879999999999999</v>
      </c>
      <c r="HK26" s="104">
        <f t="shared" ref="HK26:HK57" si="42">(HK25+HI26)</f>
        <v>0.1512</v>
      </c>
      <c r="HL26" s="185"/>
      <c r="HN26" s="165">
        <v>2.7269000000000023</v>
      </c>
      <c r="HO26" s="165">
        <f t="shared" ref="HO26:HO89" si="43">(CO26)</f>
        <v>0.15864</v>
      </c>
      <c r="HP26" s="165"/>
      <c r="HR26" s="165">
        <v>0.32690000000000019</v>
      </c>
      <c r="HS26" s="165">
        <f t="shared" ref="HS26:HS89" si="44">(DJ26)</f>
        <v>-0.3488</v>
      </c>
      <c r="HT26" s="165"/>
      <c r="HV26" s="165">
        <v>2.8769000000000009</v>
      </c>
      <c r="HW26" s="165">
        <f t="shared" ref="HW26:HW89" si="45">(EE26)</f>
        <v>-0.14135999999999999</v>
      </c>
      <c r="HX26" s="165"/>
      <c r="HZ26" s="165">
        <v>4.2269000000000023</v>
      </c>
      <c r="IA26" s="165">
        <f t="shared" ref="IA26:IA89" si="46">(EZ26)</f>
        <v>-1.3264799999999999</v>
      </c>
      <c r="IB26" s="165"/>
      <c r="ID26" s="165">
        <v>-0.1230999999999991</v>
      </c>
      <c r="IE26" s="165">
        <f t="shared" ref="IE26:IE89" si="47">(FU26)</f>
        <v>5.1200000000000023E-2</v>
      </c>
      <c r="IF26" s="165"/>
      <c r="IH26" s="165">
        <v>-3.5730999999999984</v>
      </c>
      <c r="II26" s="165">
        <f t="shared" ref="II26:II89" si="48">(GP26)</f>
        <v>-0.37856000000000001</v>
      </c>
      <c r="IJ26" s="165"/>
      <c r="IL26" s="424">
        <v>-0.6230999999999991</v>
      </c>
      <c r="IM26" s="165">
        <f t="shared" ref="IM26:IM89" si="49">(HK26)</f>
        <v>0.1512</v>
      </c>
      <c r="IN26" s="165"/>
      <c r="IO26" s="36">
        <v>42268</v>
      </c>
    </row>
    <row r="27" spans="1:249" x14ac:dyDescent="0.25">
      <c r="A27" s="95">
        <v>41173</v>
      </c>
      <c r="B27" s="36">
        <v>41173</v>
      </c>
      <c r="C27" s="346">
        <v>16.600000000000001</v>
      </c>
      <c r="D27" s="346">
        <v>14.2</v>
      </c>
      <c r="E27" s="346">
        <v>16.75</v>
      </c>
      <c r="F27" s="346">
        <v>18.100000000000001</v>
      </c>
      <c r="G27" s="346">
        <v>13.75</v>
      </c>
      <c r="H27" s="346">
        <v>10.3</v>
      </c>
      <c r="I27" s="346">
        <v>13.25</v>
      </c>
      <c r="J27" s="105"/>
      <c r="K27" s="36">
        <v>42268</v>
      </c>
      <c r="L27" s="109">
        <v>13.761799999999999</v>
      </c>
      <c r="M27" s="98">
        <f t="shared" si="1"/>
        <v>13.873099999999999</v>
      </c>
      <c r="N27" s="109">
        <f t="shared" si="2"/>
        <v>13.984733333333333</v>
      </c>
      <c r="O27" s="291"/>
      <c r="P27" s="184">
        <v>42268</v>
      </c>
      <c r="Q27" s="346">
        <v>16.600000000000001</v>
      </c>
      <c r="R27" s="240">
        <v>2.7269000000000023</v>
      </c>
      <c r="T27" s="346">
        <v>14.2</v>
      </c>
      <c r="U27" s="240">
        <v>0.32690000000000019</v>
      </c>
      <c r="W27" s="346">
        <v>16.75</v>
      </c>
      <c r="X27" s="240">
        <v>2.8769000000000009</v>
      </c>
      <c r="Z27" s="346">
        <v>18.100000000000001</v>
      </c>
      <c r="AA27" s="240">
        <v>4.2269000000000023</v>
      </c>
      <c r="AC27" s="346">
        <v>13.75</v>
      </c>
      <c r="AD27" s="239">
        <v>-0.1230999999999991</v>
      </c>
      <c r="AF27" s="346">
        <v>10.3</v>
      </c>
      <c r="AG27" s="239">
        <v>-3.5730999999999984</v>
      </c>
      <c r="AI27" s="346">
        <v>13.25</v>
      </c>
      <c r="AJ27" s="239">
        <v>-0.6230999999999991</v>
      </c>
      <c r="AV27" s="36">
        <v>42269</v>
      </c>
      <c r="AW27" s="346">
        <v>15.950000000000001</v>
      </c>
      <c r="AY27" s="346">
        <v>13.5</v>
      </c>
      <c r="BA27" s="346">
        <v>15.75</v>
      </c>
      <c r="BC27" s="346">
        <v>12.5</v>
      </c>
      <c r="BE27" s="346">
        <v>15.85</v>
      </c>
      <c r="BG27" s="346">
        <v>11.6</v>
      </c>
      <c r="BI27" s="346">
        <v>13.95</v>
      </c>
      <c r="BJ27" s="190"/>
      <c r="BW27" s="36">
        <v>42269</v>
      </c>
      <c r="BX27" s="109">
        <v>13.540199999999999</v>
      </c>
      <c r="BY27" s="109">
        <v>13.651</v>
      </c>
      <c r="BZ27" s="101"/>
      <c r="CB27" s="165">
        <v>-0.17219999999999999</v>
      </c>
      <c r="CC27" s="240">
        <v>2.2990000000000013</v>
      </c>
      <c r="CD27" s="243">
        <f t="shared" si="3"/>
        <v>0</v>
      </c>
      <c r="CE27" s="244">
        <f t="shared" ref="CE27:CE64" si="50">IF(CC27&gt;5,0.8,IF(CC27&gt;4,0.85,IF(CC27&gt;3,0.9,IF(CC27&gt;2,0.95,IF(CC27&gt;1,0.98,IF(CC27&gt;0,1,0))))))</f>
        <v>0.95</v>
      </c>
      <c r="CF27" s="211">
        <v>1</v>
      </c>
      <c r="CG27" s="250"/>
      <c r="CH27" s="211"/>
      <c r="CI27" s="211">
        <f t="shared" si="4"/>
        <v>-0.16358999999999999</v>
      </c>
      <c r="CJ27" s="178">
        <f t="shared" ref="CJ27:CJ90" si="51">(CJ26+((CD27+CE27)*CB27)*CF27)</f>
        <v>-4.9499999999999822E-3</v>
      </c>
      <c r="CK27" s="452">
        <f t="shared" si="5"/>
        <v>-0.16358999999999999</v>
      </c>
      <c r="CL27" s="336"/>
      <c r="CM27" s="165">
        <f t="shared" si="6"/>
        <v>-0.16358999999999999</v>
      </c>
      <c r="CO27" s="104">
        <f t="shared" si="7"/>
        <v>-4.9499999999999822E-3</v>
      </c>
      <c r="CR27" s="36">
        <v>42269</v>
      </c>
      <c r="CS27" s="109">
        <v>13.540199999999999</v>
      </c>
      <c r="CT27" s="109">
        <v>13.651</v>
      </c>
      <c r="CU27" s="101"/>
      <c r="CW27" s="165">
        <v>-0.17219999999999999</v>
      </c>
      <c r="CX27" s="240">
        <v>-0.1509999999999998</v>
      </c>
      <c r="CY27" s="243">
        <f t="shared" si="8"/>
        <v>1</v>
      </c>
      <c r="CZ27" s="244">
        <f t="shared" si="9"/>
        <v>0</v>
      </c>
      <c r="DA27" s="211">
        <v>1</v>
      </c>
      <c r="DB27" s="250"/>
      <c r="DC27" s="211"/>
      <c r="DD27" s="211">
        <f t="shared" si="10"/>
        <v>-0.17219999999999999</v>
      </c>
      <c r="DE27" s="178">
        <f t="shared" si="11"/>
        <v>-0.52100000000000002</v>
      </c>
      <c r="DF27" s="452">
        <f t="shared" ref="DF27:DF90" si="52">IF(AND(DE26&lt;-23.5,DD27&lt;0),DD27*0.5,DD27)</f>
        <v>-0.17219999999999999</v>
      </c>
      <c r="DG27" s="336"/>
      <c r="DH27" s="165">
        <f t="shared" si="12"/>
        <v>-0.17219999999999999</v>
      </c>
      <c r="DJ27" s="104">
        <f t="shared" si="13"/>
        <v>-0.52100000000000002</v>
      </c>
      <c r="DK27" s="185"/>
      <c r="DL27" s="186"/>
      <c r="DM27" s="36">
        <v>42269</v>
      </c>
      <c r="DN27" s="109">
        <v>13.540199999999999</v>
      </c>
      <c r="DO27" s="109">
        <v>13.651</v>
      </c>
      <c r="DP27" s="101"/>
      <c r="DR27" s="165">
        <v>-0.17219999999999999</v>
      </c>
      <c r="DS27" s="240">
        <v>2.0990000000000002</v>
      </c>
      <c r="DT27" s="243">
        <f t="shared" si="14"/>
        <v>0</v>
      </c>
      <c r="DU27" s="244">
        <f t="shared" si="15"/>
        <v>0.95</v>
      </c>
      <c r="DV27" s="211">
        <v>1</v>
      </c>
      <c r="DW27" s="250"/>
      <c r="DX27" s="211"/>
      <c r="DY27" s="211">
        <f t="shared" si="16"/>
        <v>-0.16358999999999999</v>
      </c>
      <c r="DZ27" s="178">
        <f t="shared" si="17"/>
        <v>-0.30494999999999994</v>
      </c>
      <c r="EA27" s="452">
        <f t="shared" ref="EA27:EA90" si="53">IF(AND(DZ26&lt;-23.5,DY27&lt;0),DY27*0.5,DY27)</f>
        <v>-0.16358999999999999</v>
      </c>
      <c r="EB27" s="336"/>
      <c r="EC27" s="165">
        <f t="shared" si="18"/>
        <v>-0.16358999999999999</v>
      </c>
      <c r="EE27" s="104">
        <f t="shared" si="19"/>
        <v>-0.30494999999999994</v>
      </c>
      <c r="EF27" s="185"/>
      <c r="EG27" s="186"/>
      <c r="EH27" s="36">
        <v>42269</v>
      </c>
      <c r="EI27" s="109">
        <v>13.540199999999999</v>
      </c>
      <c r="EJ27" s="109">
        <v>13.651</v>
      </c>
      <c r="EK27" s="101"/>
      <c r="EM27" s="165">
        <v>-0.17219999999999999</v>
      </c>
      <c r="EN27" s="240">
        <v>-1.1509999999999998</v>
      </c>
      <c r="EO27" s="243">
        <f t="shared" si="20"/>
        <v>1</v>
      </c>
      <c r="EP27" s="244">
        <f t="shared" si="21"/>
        <v>0</v>
      </c>
      <c r="EQ27" s="211">
        <v>1</v>
      </c>
      <c r="ER27" s="250"/>
      <c r="ES27" s="211"/>
      <c r="ET27" s="211">
        <f t="shared" si="22"/>
        <v>-0.17219999999999999</v>
      </c>
      <c r="EU27" s="178">
        <f t="shared" si="23"/>
        <v>-1.4986799999999998</v>
      </c>
      <c r="EV27" s="452">
        <f t="shared" ref="EV27:EV90" si="54">IF(AND(EU26&lt;-23.5,ET27&lt;0),ET27*0.5,ET27)</f>
        <v>-0.17219999999999999</v>
      </c>
      <c r="EW27" s="336"/>
      <c r="EX27" s="165">
        <f t="shared" si="24"/>
        <v>-0.17219999999999999</v>
      </c>
      <c r="EZ27" s="104">
        <f t="shared" si="25"/>
        <v>-1.4986799999999998</v>
      </c>
      <c r="FA27" s="185"/>
      <c r="FB27" s="186"/>
      <c r="FC27" s="36">
        <v>42269</v>
      </c>
      <c r="FD27" s="109">
        <v>13.540199999999999</v>
      </c>
      <c r="FE27" s="109">
        <v>13.651</v>
      </c>
      <c r="FF27" s="101"/>
      <c r="FH27" s="165">
        <v>-0.17219999999999999</v>
      </c>
      <c r="FI27" s="239">
        <v>2.1989999999999998</v>
      </c>
      <c r="FJ27" s="243">
        <f t="shared" si="26"/>
        <v>0</v>
      </c>
      <c r="FK27" s="244">
        <f t="shared" si="27"/>
        <v>0.95</v>
      </c>
      <c r="FL27" s="211">
        <v>1</v>
      </c>
      <c r="FM27" s="250"/>
      <c r="FN27" s="211"/>
      <c r="FO27" s="211">
        <f t="shared" si="28"/>
        <v>-0.16358999999999999</v>
      </c>
      <c r="FP27" s="178">
        <f t="shared" si="29"/>
        <v>-0.11238999999999996</v>
      </c>
      <c r="FQ27" s="452">
        <f t="shared" ref="FQ27:FQ90" si="55">IF(AND(FP26&lt;-23.5,FO27&lt;0),FO27*0.5,FO27)</f>
        <v>-0.16358999999999999</v>
      </c>
      <c r="FR27" s="336"/>
      <c r="FS27" s="165">
        <f t="shared" si="30"/>
        <v>-0.16358999999999999</v>
      </c>
      <c r="FU27" s="104">
        <f t="shared" si="31"/>
        <v>-0.11238999999999996</v>
      </c>
      <c r="FV27" s="185"/>
      <c r="FW27" s="186"/>
      <c r="FX27" s="36">
        <v>42269</v>
      </c>
      <c r="FY27" s="109">
        <v>13.540199999999999</v>
      </c>
      <c r="FZ27" s="109">
        <v>13.651</v>
      </c>
      <c r="GA27" s="101"/>
      <c r="GC27" s="165">
        <v>-0.17219999999999999</v>
      </c>
      <c r="GD27" s="239">
        <v>-2.0510000000000002</v>
      </c>
      <c r="GE27" s="243">
        <f t="shared" si="32"/>
        <v>1.1000000000000001</v>
      </c>
      <c r="GF27" s="244">
        <f t="shared" si="33"/>
        <v>0</v>
      </c>
      <c r="GG27" s="211">
        <v>1</v>
      </c>
      <c r="GH27" s="250"/>
      <c r="GI27" s="211"/>
      <c r="GJ27" s="211">
        <f t="shared" si="34"/>
        <v>-0.18942000000000001</v>
      </c>
      <c r="GK27" s="178">
        <f t="shared" ref="GK27:GK50" si="56">(GK26+(GJ27*GG27))</f>
        <v>-0.56798000000000004</v>
      </c>
      <c r="GL27" s="452">
        <f t="shared" ref="GL27:GL90" si="57">IF(AND(GK26&lt;-23.5,GJ27&lt;0),GJ27*0.5,GJ27)</f>
        <v>-0.18942000000000001</v>
      </c>
      <c r="GM27" s="336"/>
      <c r="GN27" s="165">
        <f t="shared" si="36"/>
        <v>-0.18942000000000001</v>
      </c>
      <c r="GP27" s="104">
        <f t="shared" si="37"/>
        <v>-0.56798000000000004</v>
      </c>
      <c r="GR27" s="186"/>
      <c r="GS27" s="36">
        <v>42269</v>
      </c>
      <c r="GT27" s="109">
        <v>13.540199999999999</v>
      </c>
      <c r="GU27" s="109">
        <v>13.651</v>
      </c>
      <c r="GV27" s="101"/>
      <c r="GX27" s="165">
        <v>-0.17219999999999999</v>
      </c>
      <c r="GY27" s="239">
        <v>0.29899999999999949</v>
      </c>
      <c r="GZ27" s="243">
        <f t="shared" si="38"/>
        <v>0</v>
      </c>
      <c r="HA27" s="244">
        <f t="shared" si="39"/>
        <v>1</v>
      </c>
      <c r="HB27" s="211">
        <v>1</v>
      </c>
      <c r="HC27" s="250"/>
      <c r="HD27" s="211"/>
      <c r="HE27" s="211">
        <f t="shared" si="40"/>
        <v>-0.17219999999999999</v>
      </c>
      <c r="HF27" s="178">
        <f t="shared" ref="HF27:HF49" si="58">(HF26+(HE27*HB27))</f>
        <v>-2.0999999999999991E-2</v>
      </c>
      <c r="HG27" s="452">
        <f t="shared" ref="HG27:HG90" si="59">IF(AND(HF26&lt;-23.5,HE27&lt;0),HE27*0.5,HE27)</f>
        <v>-0.17219999999999999</v>
      </c>
      <c r="HH27" s="348"/>
      <c r="HI27" s="165">
        <f t="shared" si="41"/>
        <v>-0.17219999999999999</v>
      </c>
      <c r="HK27" s="104">
        <f t="shared" si="42"/>
        <v>-2.0999999999999991E-2</v>
      </c>
      <c r="HL27" s="185"/>
      <c r="HM27" s="165"/>
      <c r="HN27" s="165">
        <v>2.2990000000000013</v>
      </c>
      <c r="HO27" s="165">
        <f t="shared" si="43"/>
        <v>-4.9499999999999822E-3</v>
      </c>
      <c r="HP27" s="165"/>
      <c r="HR27" s="165">
        <v>-0.1509999999999998</v>
      </c>
      <c r="HS27" s="165">
        <f t="shared" si="44"/>
        <v>-0.52100000000000002</v>
      </c>
      <c r="HT27" s="165"/>
      <c r="HV27" s="165">
        <v>2.0990000000000002</v>
      </c>
      <c r="HW27" s="165">
        <f t="shared" si="45"/>
        <v>-0.30494999999999994</v>
      </c>
      <c r="HX27" s="165"/>
      <c r="HZ27" s="165">
        <v>-1.1509999999999998</v>
      </c>
      <c r="IA27" s="165">
        <f t="shared" si="46"/>
        <v>-1.4986799999999998</v>
      </c>
      <c r="IB27" s="165"/>
      <c r="ID27" s="165">
        <v>2.1989999999999998</v>
      </c>
      <c r="IE27" s="165">
        <f t="shared" si="47"/>
        <v>-0.11238999999999996</v>
      </c>
      <c r="IF27" s="165"/>
      <c r="IH27" s="165">
        <v>-2.0510000000000002</v>
      </c>
      <c r="II27" s="165">
        <f t="shared" si="48"/>
        <v>-0.56798000000000004</v>
      </c>
      <c r="IJ27" s="165"/>
      <c r="IL27" s="424">
        <v>0.29899999999999949</v>
      </c>
      <c r="IM27" s="165">
        <f t="shared" si="49"/>
        <v>-2.0999999999999991E-2</v>
      </c>
      <c r="IN27" s="165"/>
      <c r="IO27" s="36">
        <v>42269</v>
      </c>
    </row>
    <row r="28" spans="1:249" x14ac:dyDescent="0.25">
      <c r="A28" s="95">
        <v>41174</v>
      </c>
      <c r="B28" s="36">
        <v>41174</v>
      </c>
      <c r="C28" s="346">
        <v>15.950000000000001</v>
      </c>
      <c r="D28" s="346">
        <v>13.5</v>
      </c>
      <c r="E28" s="346">
        <v>15.75</v>
      </c>
      <c r="F28" s="346">
        <v>12.5</v>
      </c>
      <c r="G28" s="346">
        <v>15.85</v>
      </c>
      <c r="H28" s="346">
        <v>11.6</v>
      </c>
      <c r="I28" s="346">
        <v>13.95</v>
      </c>
      <c r="J28" s="105"/>
      <c r="K28" s="36">
        <v>42269</v>
      </c>
      <c r="L28" s="109">
        <v>13.540199999999999</v>
      </c>
      <c r="M28" s="98">
        <f t="shared" si="1"/>
        <v>13.651</v>
      </c>
      <c r="N28" s="109">
        <f t="shared" si="2"/>
        <v>13.762133333333333</v>
      </c>
      <c r="O28" s="291"/>
      <c r="P28" s="184">
        <v>42269</v>
      </c>
      <c r="Q28" s="346">
        <v>15.950000000000001</v>
      </c>
      <c r="R28" s="240">
        <v>2.2990000000000013</v>
      </c>
      <c r="T28" s="346">
        <v>13.5</v>
      </c>
      <c r="U28" s="240">
        <v>-0.1509999999999998</v>
      </c>
      <c r="W28" s="346">
        <v>15.75</v>
      </c>
      <c r="X28" s="240">
        <v>2.0990000000000002</v>
      </c>
      <c r="Z28" s="346">
        <v>12.5</v>
      </c>
      <c r="AA28" s="240">
        <v>-1.1509999999999998</v>
      </c>
      <c r="AC28" s="346">
        <v>15.85</v>
      </c>
      <c r="AD28" s="239">
        <v>2.1989999999999998</v>
      </c>
      <c r="AF28" s="346">
        <v>11.6</v>
      </c>
      <c r="AG28" s="239">
        <v>-2.0510000000000002</v>
      </c>
      <c r="AI28" s="346">
        <v>13.95</v>
      </c>
      <c r="AJ28" s="239">
        <v>0.29899999999999949</v>
      </c>
      <c r="AV28" s="36">
        <v>42270</v>
      </c>
      <c r="AW28" s="346">
        <v>16.05</v>
      </c>
      <c r="AY28" s="346">
        <v>12.399999999999999</v>
      </c>
      <c r="BA28" s="346">
        <v>15.45</v>
      </c>
      <c r="BC28" s="346">
        <v>12.05</v>
      </c>
      <c r="BE28" s="346">
        <v>14.649999999999999</v>
      </c>
      <c r="BG28" s="346">
        <v>12.899999999999999</v>
      </c>
      <c r="BI28" s="346">
        <v>13.65</v>
      </c>
      <c r="BJ28" s="190"/>
      <c r="BW28" s="36">
        <v>42270</v>
      </c>
      <c r="BX28" s="109">
        <v>13.319599999999999</v>
      </c>
      <c r="BY28" s="109">
        <v>13.4299</v>
      </c>
      <c r="BZ28" s="101"/>
      <c r="CB28" s="165">
        <v>-0.19519999999999998</v>
      </c>
      <c r="CC28" s="240">
        <v>2.6201000000000008</v>
      </c>
      <c r="CD28" s="243">
        <f t="shared" si="3"/>
        <v>0</v>
      </c>
      <c r="CE28" s="244">
        <f t="shared" si="50"/>
        <v>0.95</v>
      </c>
      <c r="CF28" s="211">
        <v>1</v>
      </c>
      <c r="CG28" s="250"/>
      <c r="CH28" s="211"/>
      <c r="CI28" s="211">
        <f t="shared" si="4"/>
        <v>-0.18543999999999997</v>
      </c>
      <c r="CJ28" s="178">
        <f t="shared" si="51"/>
        <v>-0.19038999999999995</v>
      </c>
      <c r="CK28" s="452">
        <f t="shared" si="5"/>
        <v>-0.18543999999999997</v>
      </c>
      <c r="CL28" s="336"/>
      <c r="CM28" s="165">
        <f t="shared" si="6"/>
        <v>-0.18543999999999997</v>
      </c>
      <c r="CO28" s="104">
        <f t="shared" si="7"/>
        <v>-0.19038999999999995</v>
      </c>
      <c r="CR28" s="36">
        <v>42270</v>
      </c>
      <c r="CS28" s="109">
        <v>13.319599999999999</v>
      </c>
      <c r="CT28" s="109">
        <v>13.4299</v>
      </c>
      <c r="CU28" s="101"/>
      <c r="CW28" s="165">
        <v>-0.19519999999999998</v>
      </c>
      <c r="CX28" s="240">
        <v>-1.0299000000000014</v>
      </c>
      <c r="CY28" s="243">
        <f t="shared" si="8"/>
        <v>1</v>
      </c>
      <c r="CZ28" s="244">
        <f t="shared" si="9"/>
        <v>0</v>
      </c>
      <c r="DA28" s="211">
        <v>1</v>
      </c>
      <c r="DB28" s="250"/>
      <c r="DC28" s="211"/>
      <c r="DD28" s="211">
        <f t="shared" si="10"/>
        <v>-0.19519999999999998</v>
      </c>
      <c r="DE28" s="178">
        <f t="shared" si="11"/>
        <v>-0.71619999999999995</v>
      </c>
      <c r="DF28" s="452">
        <f t="shared" si="52"/>
        <v>-0.19519999999999998</v>
      </c>
      <c r="DG28" s="336"/>
      <c r="DH28" s="165">
        <f t="shared" si="12"/>
        <v>-0.19519999999999998</v>
      </c>
      <c r="DJ28" s="104">
        <f t="shared" si="13"/>
        <v>-0.71619999999999995</v>
      </c>
      <c r="DK28" s="185"/>
      <c r="DL28" s="186"/>
      <c r="DM28" s="36">
        <v>42270</v>
      </c>
      <c r="DN28" s="109">
        <v>13.319599999999999</v>
      </c>
      <c r="DO28" s="109">
        <v>13.4299</v>
      </c>
      <c r="DP28" s="101"/>
      <c r="DR28" s="165">
        <v>-0.19519999999999998</v>
      </c>
      <c r="DS28" s="240">
        <v>2.0200999999999993</v>
      </c>
      <c r="DT28" s="243">
        <f t="shared" si="14"/>
        <v>0</v>
      </c>
      <c r="DU28" s="244">
        <f t="shared" si="15"/>
        <v>0.95</v>
      </c>
      <c r="DV28" s="211">
        <v>1</v>
      </c>
      <c r="DW28" s="250"/>
      <c r="DX28" s="211"/>
      <c r="DY28" s="211">
        <f t="shared" si="16"/>
        <v>-0.18543999999999997</v>
      </c>
      <c r="DZ28" s="178">
        <f t="shared" si="17"/>
        <v>-0.49038999999999988</v>
      </c>
      <c r="EA28" s="452">
        <f t="shared" si="53"/>
        <v>-0.18543999999999997</v>
      </c>
      <c r="EB28" s="336"/>
      <c r="EC28" s="165">
        <f t="shared" si="18"/>
        <v>-0.18543999999999997</v>
      </c>
      <c r="EE28" s="104">
        <f t="shared" si="19"/>
        <v>-0.49038999999999988</v>
      </c>
      <c r="EF28" s="185"/>
      <c r="EG28" s="186"/>
      <c r="EH28" s="36">
        <v>42270</v>
      </c>
      <c r="EI28" s="109">
        <v>13.319599999999999</v>
      </c>
      <c r="EJ28" s="109">
        <v>13.4299</v>
      </c>
      <c r="EK28" s="101"/>
      <c r="EM28" s="165">
        <v>-0.19519999999999998</v>
      </c>
      <c r="EN28" s="240">
        <v>-1.3798999999999992</v>
      </c>
      <c r="EO28" s="243">
        <f t="shared" si="20"/>
        <v>1</v>
      </c>
      <c r="EP28" s="244">
        <f t="shared" si="21"/>
        <v>0</v>
      </c>
      <c r="EQ28" s="211">
        <v>1</v>
      </c>
      <c r="ER28" s="250"/>
      <c r="ES28" s="211"/>
      <c r="ET28" s="211">
        <f t="shared" si="22"/>
        <v>-0.19519999999999998</v>
      </c>
      <c r="EU28" s="178">
        <f t="shared" si="23"/>
        <v>-1.6938799999999998</v>
      </c>
      <c r="EV28" s="452">
        <f t="shared" si="54"/>
        <v>-0.19519999999999998</v>
      </c>
      <c r="EW28" s="336"/>
      <c r="EX28" s="165">
        <f t="shared" si="24"/>
        <v>-0.19519999999999998</v>
      </c>
      <c r="EZ28" s="104">
        <f t="shared" si="25"/>
        <v>-1.6938799999999998</v>
      </c>
      <c r="FA28" s="185"/>
      <c r="FB28" s="186"/>
      <c r="FC28" s="36">
        <v>42270</v>
      </c>
      <c r="FD28" s="109">
        <v>13.319599999999999</v>
      </c>
      <c r="FE28" s="109">
        <v>13.4299</v>
      </c>
      <c r="FF28" s="101"/>
      <c r="FH28" s="165">
        <v>-0.19519999999999998</v>
      </c>
      <c r="FI28" s="239">
        <v>1.2200999999999986</v>
      </c>
      <c r="FJ28" s="243">
        <f t="shared" si="26"/>
        <v>0</v>
      </c>
      <c r="FK28" s="244">
        <f t="shared" si="27"/>
        <v>0.98</v>
      </c>
      <c r="FL28" s="211">
        <v>1</v>
      </c>
      <c r="FM28" s="250"/>
      <c r="FN28" s="211"/>
      <c r="FO28" s="211">
        <f t="shared" si="28"/>
        <v>-0.19129599999999999</v>
      </c>
      <c r="FP28" s="178">
        <f t="shared" si="29"/>
        <v>-0.30368599999999996</v>
      </c>
      <c r="FQ28" s="452">
        <f t="shared" si="55"/>
        <v>-0.19129599999999999</v>
      </c>
      <c r="FR28" s="336"/>
      <c r="FS28" s="165">
        <f t="shared" si="30"/>
        <v>-0.19129599999999999</v>
      </c>
      <c r="FU28" s="104">
        <f t="shared" si="31"/>
        <v>-0.30368599999999996</v>
      </c>
      <c r="FV28" s="185"/>
      <c r="FW28" s="186"/>
      <c r="FX28" s="36">
        <v>42270</v>
      </c>
      <c r="FY28" s="109">
        <v>13.319599999999999</v>
      </c>
      <c r="FZ28" s="109">
        <v>13.4299</v>
      </c>
      <c r="GA28" s="101"/>
      <c r="GC28" s="165">
        <v>-0.19519999999999998</v>
      </c>
      <c r="GD28" s="239">
        <v>-0.52990000000000137</v>
      </c>
      <c r="GE28" s="243">
        <f t="shared" si="32"/>
        <v>1</v>
      </c>
      <c r="GF28" s="244">
        <f t="shared" si="33"/>
        <v>0</v>
      </c>
      <c r="GG28" s="211">
        <v>1</v>
      </c>
      <c r="GH28" s="250"/>
      <c r="GI28" s="211"/>
      <c r="GJ28" s="211">
        <f t="shared" si="34"/>
        <v>-0.19519999999999998</v>
      </c>
      <c r="GK28" s="178">
        <f t="shared" si="56"/>
        <v>-0.76317999999999997</v>
      </c>
      <c r="GL28" s="452">
        <f t="shared" si="57"/>
        <v>-0.19519999999999998</v>
      </c>
      <c r="GM28" s="336"/>
      <c r="GN28" s="165">
        <f t="shared" si="36"/>
        <v>-0.19519999999999998</v>
      </c>
      <c r="GP28" s="104">
        <f t="shared" si="37"/>
        <v>-0.76317999999999997</v>
      </c>
      <c r="GR28" s="186"/>
      <c r="GS28" s="36">
        <v>42270</v>
      </c>
      <c r="GT28" s="109">
        <v>13.319599999999999</v>
      </c>
      <c r="GU28" s="109">
        <v>13.4299</v>
      </c>
      <c r="GV28" s="101"/>
      <c r="GX28" s="165">
        <v>-0.19519999999999998</v>
      </c>
      <c r="GY28" s="239">
        <v>0.22010000000000041</v>
      </c>
      <c r="GZ28" s="243">
        <f t="shared" si="38"/>
        <v>0</v>
      </c>
      <c r="HA28" s="244">
        <f t="shared" si="39"/>
        <v>1</v>
      </c>
      <c r="HB28" s="211">
        <v>1</v>
      </c>
      <c r="HC28" s="250"/>
      <c r="HD28" s="211"/>
      <c r="HE28" s="211">
        <f t="shared" si="40"/>
        <v>-0.19519999999999998</v>
      </c>
      <c r="HF28" s="178">
        <f t="shared" si="58"/>
        <v>-0.21619999999999998</v>
      </c>
      <c r="HG28" s="452">
        <f t="shared" si="59"/>
        <v>-0.19519999999999998</v>
      </c>
      <c r="HH28" s="348"/>
      <c r="HI28" s="165">
        <f t="shared" si="41"/>
        <v>-0.19519999999999998</v>
      </c>
      <c r="HK28" s="104">
        <f t="shared" si="42"/>
        <v>-0.21619999999999998</v>
      </c>
      <c r="HL28" s="185"/>
      <c r="HM28" s="165"/>
      <c r="HN28" s="165">
        <v>2.6201000000000008</v>
      </c>
      <c r="HO28" s="165">
        <f t="shared" si="43"/>
        <v>-0.19038999999999995</v>
      </c>
      <c r="HP28" s="165"/>
      <c r="HR28" s="165">
        <v>-1.0299000000000014</v>
      </c>
      <c r="HS28" s="165">
        <f t="shared" si="44"/>
        <v>-0.71619999999999995</v>
      </c>
      <c r="HT28" s="165"/>
      <c r="HV28" s="165">
        <v>2.0200999999999993</v>
      </c>
      <c r="HW28" s="165">
        <f t="shared" si="45"/>
        <v>-0.49038999999999988</v>
      </c>
      <c r="HX28" s="165"/>
      <c r="HZ28" s="165">
        <v>-1.3798999999999992</v>
      </c>
      <c r="IA28" s="165">
        <f t="shared" si="46"/>
        <v>-1.6938799999999998</v>
      </c>
      <c r="IB28" s="165"/>
      <c r="ID28" s="165">
        <v>1.2200999999999986</v>
      </c>
      <c r="IE28" s="165">
        <f t="shared" si="47"/>
        <v>-0.30368599999999996</v>
      </c>
      <c r="IF28" s="165"/>
      <c r="IH28" s="165">
        <v>-0.52990000000000137</v>
      </c>
      <c r="II28" s="165">
        <f t="shared" si="48"/>
        <v>-0.76317999999999997</v>
      </c>
      <c r="IJ28" s="165"/>
      <c r="IL28" s="424">
        <v>0.22010000000000041</v>
      </c>
      <c r="IM28" s="165">
        <f t="shared" si="49"/>
        <v>-0.21619999999999998</v>
      </c>
      <c r="IN28" s="165"/>
      <c r="IO28" s="36">
        <v>42270</v>
      </c>
    </row>
    <row r="29" spans="1:249" x14ac:dyDescent="0.25">
      <c r="A29" s="95">
        <v>41175</v>
      </c>
      <c r="B29" s="36">
        <v>41175</v>
      </c>
      <c r="C29" s="346">
        <v>16.05</v>
      </c>
      <c r="D29" s="346">
        <v>12.399999999999999</v>
      </c>
      <c r="E29" s="346">
        <v>15.45</v>
      </c>
      <c r="F29" s="346">
        <v>12.05</v>
      </c>
      <c r="G29" s="346">
        <v>14.649999999999999</v>
      </c>
      <c r="H29" s="346">
        <v>12.899999999999999</v>
      </c>
      <c r="I29" s="346">
        <v>13.65</v>
      </c>
      <c r="J29" s="105"/>
      <c r="K29" s="36">
        <v>42270</v>
      </c>
      <c r="L29" s="109">
        <v>13.319599999999999</v>
      </c>
      <c r="M29" s="98">
        <f t="shared" si="1"/>
        <v>13.4299</v>
      </c>
      <c r="N29" s="109">
        <f t="shared" si="2"/>
        <v>13.540533333333334</v>
      </c>
      <c r="O29" s="291"/>
      <c r="P29" s="184">
        <v>42270</v>
      </c>
      <c r="Q29" s="346">
        <v>16.05</v>
      </c>
      <c r="R29" s="240">
        <v>2.6201000000000008</v>
      </c>
      <c r="T29" s="346">
        <v>12.399999999999999</v>
      </c>
      <c r="U29" s="240">
        <v>-1.0299000000000014</v>
      </c>
      <c r="W29" s="346">
        <v>15.45</v>
      </c>
      <c r="X29" s="240">
        <v>2.0200999999999993</v>
      </c>
      <c r="Z29" s="346">
        <v>12.05</v>
      </c>
      <c r="AA29" s="240">
        <v>-1.3798999999999992</v>
      </c>
      <c r="AC29" s="346">
        <v>14.649999999999999</v>
      </c>
      <c r="AD29" s="239">
        <v>1.2200999999999986</v>
      </c>
      <c r="AF29" s="346">
        <v>12.899999999999999</v>
      </c>
      <c r="AG29" s="239">
        <v>-0.52990000000000137</v>
      </c>
      <c r="AI29" s="346">
        <v>13.65</v>
      </c>
      <c r="AJ29" s="239">
        <v>0.22010000000000041</v>
      </c>
      <c r="AV29" s="36">
        <v>42271</v>
      </c>
      <c r="AW29" s="346">
        <v>16</v>
      </c>
      <c r="AY29" s="346">
        <v>12.1</v>
      </c>
      <c r="BA29" s="346">
        <v>17.05</v>
      </c>
      <c r="BC29" s="346">
        <v>13.600000000000001</v>
      </c>
      <c r="BE29" s="346">
        <v>14.399999999999999</v>
      </c>
      <c r="BG29" s="346">
        <v>12.45</v>
      </c>
      <c r="BI29" s="346">
        <v>13.75</v>
      </c>
      <c r="BJ29" s="190"/>
      <c r="BW29" s="36">
        <v>42271</v>
      </c>
      <c r="BX29" s="109">
        <v>13.1</v>
      </c>
      <c r="BY29" s="109">
        <v>13.2098</v>
      </c>
      <c r="BZ29" s="101"/>
      <c r="CB29" s="165">
        <v>-0.21779999999999999</v>
      </c>
      <c r="CC29" s="240">
        <v>2.7902000000000005</v>
      </c>
      <c r="CD29" s="243">
        <f t="shared" si="3"/>
        <v>0</v>
      </c>
      <c r="CE29" s="244">
        <f t="shared" si="50"/>
        <v>0.95</v>
      </c>
      <c r="CF29" s="211">
        <v>1</v>
      </c>
      <c r="CG29" s="250"/>
      <c r="CH29" s="211"/>
      <c r="CI29" s="211">
        <f t="shared" si="4"/>
        <v>-0.20690999999999998</v>
      </c>
      <c r="CJ29" s="178">
        <f t="shared" si="51"/>
        <v>-0.39729999999999993</v>
      </c>
      <c r="CK29" s="452">
        <f t="shared" si="5"/>
        <v>-0.20690999999999998</v>
      </c>
      <c r="CL29" s="336"/>
      <c r="CM29" s="165">
        <f t="shared" si="6"/>
        <v>-0.20690999999999998</v>
      </c>
      <c r="CO29" s="104">
        <f t="shared" si="7"/>
        <v>-0.39729999999999993</v>
      </c>
      <c r="CR29" s="36">
        <v>42271</v>
      </c>
      <c r="CS29" s="109">
        <v>13.1</v>
      </c>
      <c r="CT29" s="109">
        <v>13.2098</v>
      </c>
      <c r="CU29" s="101"/>
      <c r="CW29" s="165">
        <v>-0.21779999999999999</v>
      </c>
      <c r="CX29" s="240">
        <v>-1.1097999999999999</v>
      </c>
      <c r="CY29" s="243">
        <f t="shared" si="8"/>
        <v>1</v>
      </c>
      <c r="CZ29" s="244">
        <f t="shared" si="9"/>
        <v>0</v>
      </c>
      <c r="DA29" s="211">
        <v>1</v>
      </c>
      <c r="DB29" s="250"/>
      <c r="DC29" s="211"/>
      <c r="DD29" s="211">
        <f t="shared" si="10"/>
        <v>-0.21779999999999999</v>
      </c>
      <c r="DE29" s="178">
        <f t="shared" si="11"/>
        <v>-0.93399999999999994</v>
      </c>
      <c r="DF29" s="452">
        <f t="shared" si="52"/>
        <v>-0.21779999999999999</v>
      </c>
      <c r="DG29" s="336"/>
      <c r="DH29" s="165">
        <f t="shared" si="12"/>
        <v>-0.21779999999999999</v>
      </c>
      <c r="DJ29" s="104">
        <f t="shared" si="13"/>
        <v>-0.93399999999999994</v>
      </c>
      <c r="DK29" s="185"/>
      <c r="DL29" s="186"/>
      <c r="DM29" s="36">
        <v>42271</v>
      </c>
      <c r="DN29" s="109">
        <v>13.1</v>
      </c>
      <c r="DO29" s="109">
        <v>13.2098</v>
      </c>
      <c r="DP29" s="101"/>
      <c r="DR29" s="165">
        <v>-0.21779999999999999</v>
      </c>
      <c r="DS29" s="240">
        <v>3.8402000000000012</v>
      </c>
      <c r="DT29" s="243">
        <f t="shared" si="14"/>
        <v>0</v>
      </c>
      <c r="DU29" s="244">
        <f t="shared" si="15"/>
        <v>0.9</v>
      </c>
      <c r="DV29" s="211">
        <v>1</v>
      </c>
      <c r="DW29" s="250"/>
      <c r="DX29" s="211"/>
      <c r="DY29" s="211">
        <f t="shared" si="16"/>
        <v>-0.19602</v>
      </c>
      <c r="DZ29" s="178">
        <f t="shared" si="17"/>
        <v>-0.68640999999999985</v>
      </c>
      <c r="EA29" s="452">
        <f t="shared" si="53"/>
        <v>-0.19602</v>
      </c>
      <c r="EB29" s="336"/>
      <c r="EC29" s="165">
        <f t="shared" si="18"/>
        <v>-0.19602</v>
      </c>
      <c r="EE29" s="104">
        <f t="shared" si="19"/>
        <v>-0.68640999999999985</v>
      </c>
      <c r="EF29" s="185"/>
      <c r="EG29" s="186"/>
      <c r="EH29" s="36">
        <v>42271</v>
      </c>
      <c r="EI29" s="109">
        <v>13.1</v>
      </c>
      <c r="EJ29" s="109">
        <v>13.2098</v>
      </c>
      <c r="EK29" s="101"/>
      <c r="EM29" s="165">
        <v>-0.21779999999999999</v>
      </c>
      <c r="EN29" s="240">
        <v>0.39020000000000188</v>
      </c>
      <c r="EO29" s="243">
        <f t="shared" si="20"/>
        <v>0</v>
      </c>
      <c r="EP29" s="244">
        <f t="shared" si="21"/>
        <v>1</v>
      </c>
      <c r="EQ29" s="211">
        <v>1</v>
      </c>
      <c r="ER29" s="250"/>
      <c r="ES29" s="211"/>
      <c r="ET29" s="211">
        <f t="shared" si="22"/>
        <v>-0.21779999999999999</v>
      </c>
      <c r="EU29" s="178">
        <f t="shared" si="23"/>
        <v>-1.9116799999999998</v>
      </c>
      <c r="EV29" s="452">
        <f t="shared" si="54"/>
        <v>-0.21779999999999999</v>
      </c>
      <c r="EW29" s="336"/>
      <c r="EX29" s="165">
        <f t="shared" si="24"/>
        <v>-0.21779999999999999</v>
      </c>
      <c r="EZ29" s="104">
        <f t="shared" si="25"/>
        <v>-1.9116799999999998</v>
      </c>
      <c r="FA29" s="185"/>
      <c r="FB29" s="186"/>
      <c r="FC29" s="36">
        <v>42271</v>
      </c>
      <c r="FD29" s="109">
        <v>13.1</v>
      </c>
      <c r="FE29" s="109">
        <v>13.2098</v>
      </c>
      <c r="FF29" s="101"/>
      <c r="FH29" s="165">
        <v>-0.21779999999999999</v>
      </c>
      <c r="FI29" s="239">
        <v>1.190199999999999</v>
      </c>
      <c r="FJ29" s="243">
        <f t="shared" si="26"/>
        <v>0</v>
      </c>
      <c r="FK29" s="244">
        <f t="shared" si="27"/>
        <v>0.98</v>
      </c>
      <c r="FL29" s="211">
        <v>1</v>
      </c>
      <c r="FM29" s="250"/>
      <c r="FN29" s="211"/>
      <c r="FO29" s="211">
        <f t="shared" si="28"/>
        <v>-0.21344399999999999</v>
      </c>
      <c r="FP29" s="178">
        <f t="shared" si="29"/>
        <v>-0.51712999999999998</v>
      </c>
      <c r="FQ29" s="452">
        <f t="shared" si="55"/>
        <v>-0.21344399999999999</v>
      </c>
      <c r="FR29" s="336"/>
      <c r="FS29" s="165">
        <f t="shared" si="30"/>
        <v>-0.21344399999999999</v>
      </c>
      <c r="FU29" s="104">
        <f t="shared" si="31"/>
        <v>-0.51712999999999998</v>
      </c>
      <c r="FV29" s="185"/>
      <c r="FW29" s="186"/>
      <c r="FX29" s="36">
        <v>42271</v>
      </c>
      <c r="FY29" s="109">
        <v>13.1</v>
      </c>
      <c r="FZ29" s="109">
        <v>13.2098</v>
      </c>
      <c r="GA29" s="101"/>
      <c r="GC29" s="165">
        <v>-0.21779999999999999</v>
      </c>
      <c r="GD29" s="239">
        <v>-0.75980000000000025</v>
      </c>
      <c r="GE29" s="243">
        <f t="shared" si="32"/>
        <v>1</v>
      </c>
      <c r="GF29" s="244">
        <f t="shared" si="33"/>
        <v>0</v>
      </c>
      <c r="GG29" s="211">
        <v>1</v>
      </c>
      <c r="GH29" s="250"/>
      <c r="GI29" s="211"/>
      <c r="GJ29" s="211">
        <f t="shared" si="34"/>
        <v>-0.21779999999999999</v>
      </c>
      <c r="GK29" s="178">
        <f t="shared" si="56"/>
        <v>-0.98097999999999996</v>
      </c>
      <c r="GL29" s="452">
        <f t="shared" si="57"/>
        <v>-0.21779999999999999</v>
      </c>
      <c r="GM29" s="336"/>
      <c r="GN29" s="165">
        <f t="shared" si="36"/>
        <v>-0.21779999999999999</v>
      </c>
      <c r="GP29" s="104">
        <f t="shared" si="37"/>
        <v>-0.98097999999999996</v>
      </c>
      <c r="GR29" s="186"/>
      <c r="GS29" s="36">
        <v>42271</v>
      </c>
      <c r="GT29" s="109">
        <v>13.1</v>
      </c>
      <c r="GU29" s="109">
        <v>13.2098</v>
      </c>
      <c r="GV29" s="101"/>
      <c r="GX29" s="165">
        <v>-0.21779999999999999</v>
      </c>
      <c r="GY29" s="239">
        <v>0.54020000000000046</v>
      </c>
      <c r="GZ29" s="243">
        <f t="shared" si="38"/>
        <v>0</v>
      </c>
      <c r="HA29" s="244">
        <f t="shared" si="39"/>
        <v>1</v>
      </c>
      <c r="HB29" s="211">
        <v>1</v>
      </c>
      <c r="HC29" s="250"/>
      <c r="HD29" s="211"/>
      <c r="HE29" s="211">
        <f t="shared" si="40"/>
        <v>-0.21779999999999999</v>
      </c>
      <c r="HF29" s="178">
        <f t="shared" si="58"/>
        <v>-0.43399999999999994</v>
      </c>
      <c r="HG29" s="452">
        <f t="shared" si="59"/>
        <v>-0.21779999999999999</v>
      </c>
      <c r="HH29" s="348"/>
      <c r="HI29" s="165">
        <f t="shared" si="41"/>
        <v>-0.21779999999999999</v>
      </c>
      <c r="HK29" s="104">
        <f t="shared" si="42"/>
        <v>-0.43399999999999994</v>
      </c>
      <c r="HL29" s="185"/>
      <c r="HM29" s="165"/>
      <c r="HN29" s="165">
        <v>2.7902000000000005</v>
      </c>
      <c r="HO29" s="165">
        <f t="shared" si="43"/>
        <v>-0.39729999999999993</v>
      </c>
      <c r="HP29" s="165"/>
      <c r="HR29" s="165">
        <v>-1.1097999999999999</v>
      </c>
      <c r="HS29" s="165">
        <f t="shared" si="44"/>
        <v>-0.93399999999999994</v>
      </c>
      <c r="HT29" s="165"/>
      <c r="HV29" s="165">
        <v>3.8402000000000012</v>
      </c>
      <c r="HW29" s="165">
        <f t="shared" si="45"/>
        <v>-0.68640999999999985</v>
      </c>
      <c r="HX29" s="165"/>
      <c r="HZ29" s="165">
        <v>0.39020000000000188</v>
      </c>
      <c r="IA29" s="165">
        <f t="shared" si="46"/>
        <v>-1.9116799999999998</v>
      </c>
      <c r="IB29" s="165"/>
      <c r="ID29" s="165">
        <v>1.190199999999999</v>
      </c>
      <c r="IE29" s="165">
        <f t="shared" si="47"/>
        <v>-0.51712999999999998</v>
      </c>
      <c r="IF29" s="165"/>
      <c r="IH29" s="165">
        <v>-0.75980000000000025</v>
      </c>
      <c r="II29" s="165">
        <f t="shared" si="48"/>
        <v>-0.98097999999999996</v>
      </c>
      <c r="IJ29" s="165"/>
      <c r="IL29" s="424">
        <v>0.54020000000000046</v>
      </c>
      <c r="IM29" s="165">
        <f t="shared" si="49"/>
        <v>-0.43399999999999994</v>
      </c>
      <c r="IN29" s="165"/>
      <c r="IO29" s="36">
        <v>42271</v>
      </c>
    </row>
    <row r="30" spans="1:249" x14ac:dyDescent="0.25">
      <c r="A30" s="95">
        <v>41176</v>
      </c>
      <c r="B30" s="36">
        <v>41176</v>
      </c>
      <c r="C30" s="346">
        <v>16</v>
      </c>
      <c r="D30" s="346">
        <v>12.1</v>
      </c>
      <c r="E30" s="346">
        <v>17.05</v>
      </c>
      <c r="F30" s="346">
        <v>13.600000000000001</v>
      </c>
      <c r="G30" s="346">
        <v>14.399999999999999</v>
      </c>
      <c r="H30" s="346">
        <v>12.45</v>
      </c>
      <c r="I30" s="346">
        <v>13.75</v>
      </c>
      <c r="J30" s="105"/>
      <c r="K30" s="36">
        <v>42271</v>
      </c>
      <c r="L30" s="109">
        <v>13.1</v>
      </c>
      <c r="M30" s="98">
        <f t="shared" si="1"/>
        <v>13.2098</v>
      </c>
      <c r="N30" s="109">
        <f t="shared" si="2"/>
        <v>13.319933333333333</v>
      </c>
      <c r="O30" s="291"/>
      <c r="P30" s="184">
        <v>42271</v>
      </c>
      <c r="Q30" s="346">
        <v>16</v>
      </c>
      <c r="R30" s="240">
        <v>2.7902000000000005</v>
      </c>
      <c r="T30" s="346">
        <v>12.1</v>
      </c>
      <c r="U30" s="240">
        <v>-1.1097999999999999</v>
      </c>
      <c r="W30" s="346">
        <v>17.05</v>
      </c>
      <c r="X30" s="240">
        <v>3.8402000000000012</v>
      </c>
      <c r="Z30" s="346">
        <v>13.600000000000001</v>
      </c>
      <c r="AA30" s="240">
        <v>0.39020000000000188</v>
      </c>
      <c r="AC30" s="346">
        <v>14.399999999999999</v>
      </c>
      <c r="AD30" s="239">
        <v>1.190199999999999</v>
      </c>
      <c r="AF30" s="346">
        <v>12.45</v>
      </c>
      <c r="AG30" s="239">
        <v>-0.75980000000000025</v>
      </c>
      <c r="AI30" s="346">
        <v>13.75</v>
      </c>
      <c r="AJ30" s="239">
        <v>0.54020000000000046</v>
      </c>
      <c r="AV30" s="36">
        <v>42272</v>
      </c>
      <c r="AW30" s="346">
        <v>17.399999999999999</v>
      </c>
      <c r="AY30" s="346">
        <v>11.05</v>
      </c>
      <c r="BA30" s="346">
        <v>17.149999999999999</v>
      </c>
      <c r="BC30" s="346">
        <v>15.399999999999999</v>
      </c>
      <c r="BE30" s="346">
        <v>15.75</v>
      </c>
      <c r="BG30" s="346">
        <v>11.45</v>
      </c>
      <c r="BI30" s="346">
        <v>13.2</v>
      </c>
      <c r="BJ30" s="190"/>
      <c r="BW30" s="36">
        <v>42272</v>
      </c>
      <c r="BX30" s="109">
        <v>12.881399999999999</v>
      </c>
      <c r="BY30" s="109">
        <v>12.9907</v>
      </c>
      <c r="BZ30" s="101"/>
      <c r="CB30" s="165">
        <v>-0.24000000000000002</v>
      </c>
      <c r="CC30" s="240">
        <v>4.4092999999999982</v>
      </c>
      <c r="CD30" s="243">
        <f t="shared" si="3"/>
        <v>0</v>
      </c>
      <c r="CE30" s="244">
        <f t="shared" si="50"/>
        <v>0.85</v>
      </c>
      <c r="CF30" s="211">
        <v>1</v>
      </c>
      <c r="CG30" s="250"/>
      <c r="CH30" s="211"/>
      <c r="CI30" s="211">
        <f t="shared" si="4"/>
        <v>-0.20400000000000001</v>
      </c>
      <c r="CJ30" s="178">
        <f t="shared" si="51"/>
        <v>-0.60129999999999995</v>
      </c>
      <c r="CK30" s="452">
        <f t="shared" si="5"/>
        <v>-0.20400000000000001</v>
      </c>
      <c r="CL30" s="336"/>
      <c r="CM30" s="165">
        <f t="shared" si="6"/>
        <v>-0.20400000000000001</v>
      </c>
      <c r="CO30" s="104">
        <f t="shared" si="7"/>
        <v>-0.60129999999999995</v>
      </c>
      <c r="CR30" s="36">
        <v>42272</v>
      </c>
      <c r="CS30" s="109">
        <v>12.881399999999999</v>
      </c>
      <c r="CT30" s="109">
        <v>12.9907</v>
      </c>
      <c r="CU30" s="101"/>
      <c r="CW30" s="165">
        <v>-0.24000000000000002</v>
      </c>
      <c r="CX30" s="240">
        <v>-1.9406999999999996</v>
      </c>
      <c r="CY30" s="243">
        <f t="shared" si="8"/>
        <v>1</v>
      </c>
      <c r="CZ30" s="244">
        <f t="shared" si="9"/>
        <v>0</v>
      </c>
      <c r="DA30" s="211">
        <v>1</v>
      </c>
      <c r="DB30" s="250"/>
      <c r="DC30" s="211"/>
      <c r="DD30" s="211">
        <f t="shared" si="10"/>
        <v>-0.24000000000000002</v>
      </c>
      <c r="DE30" s="178">
        <f t="shared" si="11"/>
        <v>-1.1739999999999999</v>
      </c>
      <c r="DF30" s="452">
        <f t="shared" si="52"/>
        <v>-0.24000000000000002</v>
      </c>
      <c r="DG30" s="336"/>
      <c r="DH30" s="165">
        <f t="shared" si="12"/>
        <v>-0.24000000000000002</v>
      </c>
      <c r="DJ30" s="104">
        <f t="shared" si="13"/>
        <v>-1.1739999999999999</v>
      </c>
      <c r="DK30" s="185"/>
      <c r="DL30" s="186"/>
      <c r="DM30" s="36">
        <v>42272</v>
      </c>
      <c r="DN30" s="109">
        <v>12.881399999999999</v>
      </c>
      <c r="DO30" s="109">
        <v>12.9907</v>
      </c>
      <c r="DP30" s="101"/>
      <c r="DR30" s="165">
        <v>-0.24000000000000002</v>
      </c>
      <c r="DS30" s="240">
        <v>4.1592999999999982</v>
      </c>
      <c r="DT30" s="243">
        <f t="shared" si="14"/>
        <v>0</v>
      </c>
      <c r="DU30" s="244">
        <f t="shared" si="15"/>
        <v>0.85</v>
      </c>
      <c r="DV30" s="211">
        <v>1</v>
      </c>
      <c r="DW30" s="250"/>
      <c r="DX30" s="211"/>
      <c r="DY30" s="211">
        <f t="shared" si="16"/>
        <v>-0.20400000000000001</v>
      </c>
      <c r="DZ30" s="178">
        <f t="shared" si="17"/>
        <v>-0.89040999999999992</v>
      </c>
      <c r="EA30" s="452">
        <f t="shared" si="53"/>
        <v>-0.20400000000000001</v>
      </c>
      <c r="EB30" s="336"/>
      <c r="EC30" s="165">
        <f t="shared" si="18"/>
        <v>-0.20400000000000001</v>
      </c>
      <c r="EE30" s="104">
        <f t="shared" si="19"/>
        <v>-0.89040999999999992</v>
      </c>
      <c r="EF30" s="185"/>
      <c r="EG30" s="186"/>
      <c r="EH30" s="36">
        <v>42272</v>
      </c>
      <c r="EI30" s="109">
        <v>12.881399999999999</v>
      </c>
      <c r="EJ30" s="109">
        <v>12.9907</v>
      </c>
      <c r="EK30" s="101"/>
      <c r="EM30" s="165">
        <v>-0.24000000000000002</v>
      </c>
      <c r="EN30" s="240">
        <v>2.4092999999999982</v>
      </c>
      <c r="EO30" s="243">
        <f t="shared" si="20"/>
        <v>0</v>
      </c>
      <c r="EP30" s="244">
        <f t="shared" si="21"/>
        <v>0.95</v>
      </c>
      <c r="EQ30" s="211">
        <v>1</v>
      </c>
      <c r="ER30" s="250"/>
      <c r="ES30" s="211"/>
      <c r="ET30" s="211">
        <f t="shared" si="22"/>
        <v>-0.22800000000000001</v>
      </c>
      <c r="EU30" s="178">
        <f t="shared" si="23"/>
        <v>-2.1396799999999998</v>
      </c>
      <c r="EV30" s="452">
        <f t="shared" si="54"/>
        <v>-0.22800000000000001</v>
      </c>
      <c r="EW30" s="336"/>
      <c r="EX30" s="165">
        <f t="shared" si="24"/>
        <v>-0.22800000000000001</v>
      </c>
      <c r="EZ30" s="104">
        <f t="shared" si="25"/>
        <v>-2.1396799999999998</v>
      </c>
      <c r="FA30" s="185"/>
      <c r="FB30" s="186"/>
      <c r="FC30" s="36">
        <v>42272</v>
      </c>
      <c r="FD30" s="109">
        <v>12.881399999999999</v>
      </c>
      <c r="FE30" s="109">
        <v>12.9907</v>
      </c>
      <c r="FF30" s="101"/>
      <c r="FH30" s="165">
        <v>-0.24000000000000002</v>
      </c>
      <c r="FI30" s="239">
        <v>2.7592999999999996</v>
      </c>
      <c r="FJ30" s="243">
        <f t="shared" si="26"/>
        <v>0</v>
      </c>
      <c r="FK30" s="244">
        <f t="shared" si="27"/>
        <v>0.95</v>
      </c>
      <c r="FL30" s="211">
        <v>1</v>
      </c>
      <c r="FM30" s="250"/>
      <c r="FN30" s="211"/>
      <c r="FO30" s="211">
        <f t="shared" si="28"/>
        <v>-0.22800000000000001</v>
      </c>
      <c r="FP30" s="178">
        <f t="shared" si="29"/>
        <v>-0.74512999999999996</v>
      </c>
      <c r="FQ30" s="452">
        <f t="shared" si="55"/>
        <v>-0.22800000000000001</v>
      </c>
      <c r="FR30" s="336"/>
      <c r="FS30" s="165">
        <f t="shared" si="30"/>
        <v>-0.22800000000000001</v>
      </c>
      <c r="FU30" s="104">
        <f t="shared" si="31"/>
        <v>-0.74512999999999996</v>
      </c>
      <c r="FV30" s="185"/>
      <c r="FW30" s="186"/>
      <c r="FX30" s="36">
        <v>42272</v>
      </c>
      <c r="FY30" s="109">
        <v>12.881399999999999</v>
      </c>
      <c r="FZ30" s="109">
        <v>12.9907</v>
      </c>
      <c r="GA30" s="101"/>
      <c r="GC30" s="165">
        <v>-0.24000000000000002</v>
      </c>
      <c r="GD30" s="239">
        <v>-1.5407000000000011</v>
      </c>
      <c r="GE30" s="243">
        <f t="shared" si="32"/>
        <v>1</v>
      </c>
      <c r="GF30" s="244">
        <f t="shared" si="33"/>
        <v>0</v>
      </c>
      <c r="GG30" s="211">
        <v>1</v>
      </c>
      <c r="GH30" s="250"/>
      <c r="GI30" s="211"/>
      <c r="GJ30" s="211">
        <f t="shared" si="34"/>
        <v>-0.24000000000000002</v>
      </c>
      <c r="GK30" s="178">
        <f t="shared" si="56"/>
        <v>-1.22098</v>
      </c>
      <c r="GL30" s="452">
        <f t="shared" si="57"/>
        <v>-0.24000000000000002</v>
      </c>
      <c r="GM30" s="336"/>
      <c r="GN30" s="165">
        <f t="shared" si="36"/>
        <v>-0.24000000000000002</v>
      </c>
      <c r="GP30" s="104">
        <f t="shared" si="37"/>
        <v>-1.22098</v>
      </c>
      <c r="GR30" s="186"/>
      <c r="GS30" s="36">
        <v>42272</v>
      </c>
      <c r="GT30" s="109">
        <v>12.881399999999999</v>
      </c>
      <c r="GU30" s="109">
        <v>12.9907</v>
      </c>
      <c r="GV30" s="101"/>
      <c r="GX30" s="165">
        <v>-0.24000000000000002</v>
      </c>
      <c r="GY30" s="239">
        <v>0.20929999999999893</v>
      </c>
      <c r="GZ30" s="243">
        <f t="shared" si="38"/>
        <v>0</v>
      </c>
      <c r="HA30" s="244">
        <f t="shared" si="39"/>
        <v>1</v>
      </c>
      <c r="HB30" s="211">
        <v>1</v>
      </c>
      <c r="HC30" s="250"/>
      <c r="HD30" s="211"/>
      <c r="HE30" s="211">
        <f t="shared" si="40"/>
        <v>-0.24000000000000002</v>
      </c>
      <c r="HF30" s="178">
        <f t="shared" si="58"/>
        <v>-0.67399999999999993</v>
      </c>
      <c r="HG30" s="452">
        <f t="shared" si="59"/>
        <v>-0.24000000000000002</v>
      </c>
      <c r="HH30" s="348"/>
      <c r="HI30" s="165">
        <f t="shared" si="41"/>
        <v>-0.24000000000000002</v>
      </c>
      <c r="HK30" s="104">
        <f t="shared" si="42"/>
        <v>-0.67399999999999993</v>
      </c>
      <c r="HL30" s="185"/>
      <c r="HM30" s="165"/>
      <c r="HN30" s="165">
        <v>4.4092999999999982</v>
      </c>
      <c r="HO30" s="165">
        <f t="shared" si="43"/>
        <v>-0.60129999999999995</v>
      </c>
      <c r="HP30" s="165"/>
      <c r="HR30" s="165">
        <v>-1.9406999999999996</v>
      </c>
      <c r="HS30" s="165">
        <f t="shared" si="44"/>
        <v>-1.1739999999999999</v>
      </c>
      <c r="HT30" s="165"/>
      <c r="HV30" s="165">
        <v>4.1592999999999982</v>
      </c>
      <c r="HW30" s="165">
        <f t="shared" si="45"/>
        <v>-0.89040999999999992</v>
      </c>
      <c r="HX30" s="165"/>
      <c r="HZ30" s="165">
        <v>2.4092999999999982</v>
      </c>
      <c r="IA30" s="165">
        <f t="shared" si="46"/>
        <v>-2.1396799999999998</v>
      </c>
      <c r="IB30" s="165"/>
      <c r="ID30" s="165">
        <v>2.7592999999999996</v>
      </c>
      <c r="IE30" s="165">
        <f t="shared" si="47"/>
        <v>-0.74512999999999996</v>
      </c>
      <c r="IF30" s="165"/>
      <c r="IH30" s="165">
        <v>-1.5407000000000011</v>
      </c>
      <c r="II30" s="165">
        <f t="shared" si="48"/>
        <v>-1.22098</v>
      </c>
      <c r="IJ30" s="165"/>
      <c r="IL30" s="424">
        <v>0.20929999999999893</v>
      </c>
      <c r="IM30" s="165">
        <f t="shared" si="49"/>
        <v>-0.67399999999999993</v>
      </c>
      <c r="IN30" s="165"/>
      <c r="IO30" s="36">
        <v>42272</v>
      </c>
    </row>
    <row r="31" spans="1:249" x14ac:dyDescent="0.25">
      <c r="A31" s="95">
        <v>41177</v>
      </c>
      <c r="B31" s="36">
        <v>41177</v>
      </c>
      <c r="C31" s="346">
        <v>17.399999999999999</v>
      </c>
      <c r="D31" s="346">
        <v>11.05</v>
      </c>
      <c r="E31" s="346">
        <v>17.149999999999999</v>
      </c>
      <c r="F31" s="346">
        <v>15.399999999999999</v>
      </c>
      <c r="G31" s="346">
        <v>15.75</v>
      </c>
      <c r="H31" s="346">
        <v>11.45</v>
      </c>
      <c r="I31" s="346">
        <v>13.2</v>
      </c>
      <c r="J31" s="105"/>
      <c r="K31" s="36">
        <v>42272</v>
      </c>
      <c r="L31" s="109">
        <v>12.881399999999999</v>
      </c>
      <c r="M31" s="98">
        <f t="shared" si="1"/>
        <v>12.9907</v>
      </c>
      <c r="N31" s="109">
        <f t="shared" si="2"/>
        <v>13.100333333333333</v>
      </c>
      <c r="O31" s="291"/>
      <c r="P31" s="184">
        <v>42272</v>
      </c>
      <c r="Q31" s="346">
        <v>17.399999999999999</v>
      </c>
      <c r="R31" s="240">
        <v>4.4092999999999982</v>
      </c>
      <c r="T31" s="346">
        <v>11.05</v>
      </c>
      <c r="U31" s="240">
        <v>-1.9406999999999996</v>
      </c>
      <c r="W31" s="346">
        <v>17.149999999999999</v>
      </c>
      <c r="X31" s="240">
        <v>4.1592999999999982</v>
      </c>
      <c r="Z31" s="346">
        <v>15.399999999999999</v>
      </c>
      <c r="AA31" s="240">
        <v>2.4092999999999982</v>
      </c>
      <c r="AC31" s="346">
        <v>15.75</v>
      </c>
      <c r="AD31" s="239">
        <v>2.7592999999999996</v>
      </c>
      <c r="AF31" s="346">
        <v>11.45</v>
      </c>
      <c r="AG31" s="239">
        <v>-1.5407000000000011</v>
      </c>
      <c r="AI31" s="346">
        <v>13.2</v>
      </c>
      <c r="AJ31" s="239">
        <v>0.20929999999999893</v>
      </c>
      <c r="AV31" s="36">
        <v>42273</v>
      </c>
      <c r="AW31" s="346">
        <v>16.600000000000001</v>
      </c>
      <c r="AY31" s="346">
        <v>11.25</v>
      </c>
      <c r="BA31" s="346">
        <v>14.7</v>
      </c>
      <c r="BC31" s="346">
        <v>14.35</v>
      </c>
      <c r="BE31" s="346">
        <v>16.5</v>
      </c>
      <c r="BG31" s="346">
        <v>12.7</v>
      </c>
      <c r="BI31" s="346">
        <v>11.9</v>
      </c>
      <c r="BJ31" s="190"/>
      <c r="BW31" s="36">
        <v>42273</v>
      </c>
      <c r="BX31" s="109">
        <v>12.663799999999998</v>
      </c>
      <c r="BY31" s="109">
        <v>12.772599999999999</v>
      </c>
      <c r="BZ31" s="101"/>
      <c r="CB31" s="165">
        <v>-0.26179999999999998</v>
      </c>
      <c r="CC31" s="240">
        <v>3.8274000000000026</v>
      </c>
      <c r="CD31" s="243">
        <f t="shared" si="3"/>
        <v>0</v>
      </c>
      <c r="CE31" s="244">
        <f t="shared" si="50"/>
        <v>0.9</v>
      </c>
      <c r="CF31" s="211">
        <v>1</v>
      </c>
      <c r="CG31" s="250"/>
      <c r="CH31" s="211"/>
      <c r="CI31" s="211">
        <f t="shared" si="4"/>
        <v>-0.23562</v>
      </c>
      <c r="CJ31" s="178">
        <f t="shared" si="51"/>
        <v>-0.83691999999999989</v>
      </c>
      <c r="CK31" s="452">
        <f t="shared" si="5"/>
        <v>-0.23562</v>
      </c>
      <c r="CL31" s="336"/>
      <c r="CM31" s="165">
        <f t="shared" si="6"/>
        <v>-0.23562</v>
      </c>
      <c r="CO31" s="104">
        <f t="shared" si="7"/>
        <v>-0.83691999999999989</v>
      </c>
      <c r="CR31" s="36">
        <v>42273</v>
      </c>
      <c r="CS31" s="109">
        <v>12.663799999999998</v>
      </c>
      <c r="CT31" s="109">
        <v>12.772599999999999</v>
      </c>
      <c r="CU31" s="101"/>
      <c r="CW31" s="165">
        <v>-0.26179999999999998</v>
      </c>
      <c r="CX31" s="240">
        <v>-1.5225999999999988</v>
      </c>
      <c r="CY31" s="243">
        <f t="shared" si="8"/>
        <v>1</v>
      </c>
      <c r="CZ31" s="244">
        <f t="shared" si="9"/>
        <v>0</v>
      </c>
      <c r="DA31" s="211">
        <v>1</v>
      </c>
      <c r="DB31" s="250"/>
      <c r="DC31" s="211"/>
      <c r="DD31" s="211">
        <f t="shared" si="10"/>
        <v>-0.26179999999999998</v>
      </c>
      <c r="DE31" s="178">
        <f t="shared" si="11"/>
        <v>-1.4358</v>
      </c>
      <c r="DF31" s="452">
        <f t="shared" si="52"/>
        <v>-0.26179999999999998</v>
      </c>
      <c r="DG31" s="336"/>
      <c r="DH31" s="165">
        <f t="shared" si="12"/>
        <v>-0.26179999999999998</v>
      </c>
      <c r="DJ31" s="104">
        <f t="shared" si="13"/>
        <v>-1.4358</v>
      </c>
      <c r="DK31" s="185"/>
      <c r="DL31" s="186"/>
      <c r="DM31" s="36">
        <v>42273</v>
      </c>
      <c r="DN31" s="109">
        <v>12.663799999999998</v>
      </c>
      <c r="DO31" s="109">
        <v>12.772599999999999</v>
      </c>
      <c r="DP31" s="101"/>
      <c r="DR31" s="165">
        <v>-0.26179999999999998</v>
      </c>
      <c r="DS31" s="240">
        <v>1.9274000000000004</v>
      </c>
      <c r="DT31" s="243">
        <f t="shared" si="14"/>
        <v>0</v>
      </c>
      <c r="DU31" s="244">
        <f t="shared" si="15"/>
        <v>0.98</v>
      </c>
      <c r="DV31" s="211">
        <v>1</v>
      </c>
      <c r="DW31" s="250"/>
      <c r="DX31" s="211"/>
      <c r="DY31" s="211">
        <f t="shared" si="16"/>
        <v>-0.25656399999999996</v>
      </c>
      <c r="DZ31" s="178">
        <f t="shared" si="17"/>
        <v>-1.1469739999999999</v>
      </c>
      <c r="EA31" s="452">
        <f t="shared" si="53"/>
        <v>-0.25656399999999996</v>
      </c>
      <c r="EB31" s="336"/>
      <c r="EC31" s="165">
        <f t="shared" si="18"/>
        <v>-0.25656399999999996</v>
      </c>
      <c r="EE31" s="104">
        <f t="shared" si="19"/>
        <v>-1.1469739999999999</v>
      </c>
      <c r="EF31" s="185"/>
      <c r="EG31" s="186"/>
      <c r="EH31" s="36">
        <v>42273</v>
      </c>
      <c r="EI31" s="109">
        <v>12.663799999999998</v>
      </c>
      <c r="EJ31" s="109">
        <v>12.772599999999999</v>
      </c>
      <c r="EK31" s="101"/>
      <c r="EM31" s="165">
        <v>-0.26179999999999998</v>
      </c>
      <c r="EN31" s="240">
        <v>1.5774000000000008</v>
      </c>
      <c r="EO31" s="243">
        <f t="shared" si="20"/>
        <v>0</v>
      </c>
      <c r="EP31" s="244">
        <f t="shared" si="21"/>
        <v>0.98</v>
      </c>
      <c r="EQ31" s="211">
        <v>1</v>
      </c>
      <c r="ER31" s="250"/>
      <c r="ES31" s="211"/>
      <c r="ET31" s="211">
        <f t="shared" si="22"/>
        <v>-0.25656399999999996</v>
      </c>
      <c r="EU31" s="178">
        <f t="shared" si="23"/>
        <v>-2.3962439999999998</v>
      </c>
      <c r="EV31" s="452">
        <f t="shared" si="54"/>
        <v>-0.25656399999999996</v>
      </c>
      <c r="EW31" s="336"/>
      <c r="EX31" s="165">
        <f t="shared" si="24"/>
        <v>-0.25656399999999996</v>
      </c>
      <c r="EZ31" s="104">
        <f t="shared" si="25"/>
        <v>-2.3962439999999998</v>
      </c>
      <c r="FA31" s="185"/>
      <c r="FB31" s="186"/>
      <c r="FC31" s="36">
        <v>42273</v>
      </c>
      <c r="FD31" s="109">
        <v>12.663799999999998</v>
      </c>
      <c r="FE31" s="109">
        <v>12.772599999999999</v>
      </c>
      <c r="FF31" s="101"/>
      <c r="FH31" s="165">
        <v>-0.26179999999999998</v>
      </c>
      <c r="FI31" s="239">
        <v>3.7274000000000012</v>
      </c>
      <c r="FJ31" s="243">
        <f t="shared" si="26"/>
        <v>0</v>
      </c>
      <c r="FK31" s="244">
        <f t="shared" si="27"/>
        <v>0.9</v>
      </c>
      <c r="FL31" s="211">
        <v>1</v>
      </c>
      <c r="FM31" s="250"/>
      <c r="FN31" s="211"/>
      <c r="FO31" s="211">
        <f t="shared" si="28"/>
        <v>-0.23562</v>
      </c>
      <c r="FP31" s="178">
        <f t="shared" si="29"/>
        <v>-0.98075000000000001</v>
      </c>
      <c r="FQ31" s="452">
        <f t="shared" si="55"/>
        <v>-0.23562</v>
      </c>
      <c r="FR31" s="336"/>
      <c r="FS31" s="165">
        <f t="shared" si="30"/>
        <v>-0.23562</v>
      </c>
      <c r="FU31" s="104">
        <f t="shared" si="31"/>
        <v>-0.98075000000000001</v>
      </c>
      <c r="FV31" s="185"/>
      <c r="FW31" s="186"/>
      <c r="FX31" s="36">
        <v>42273</v>
      </c>
      <c r="FY31" s="109">
        <v>12.663799999999998</v>
      </c>
      <c r="FZ31" s="109">
        <v>12.772599999999999</v>
      </c>
      <c r="GA31" s="101"/>
      <c r="GC31" s="165">
        <v>-0.26179999999999998</v>
      </c>
      <c r="GD31" s="239">
        <v>-7.2599999999999554E-2</v>
      </c>
      <c r="GE31" s="243">
        <f t="shared" si="32"/>
        <v>1</v>
      </c>
      <c r="GF31" s="244">
        <f t="shared" si="33"/>
        <v>0</v>
      </c>
      <c r="GG31" s="211">
        <v>1</v>
      </c>
      <c r="GH31" s="250"/>
      <c r="GI31" s="211"/>
      <c r="GJ31" s="211">
        <f t="shared" si="34"/>
        <v>-0.26179999999999998</v>
      </c>
      <c r="GK31" s="178">
        <f t="shared" si="56"/>
        <v>-1.48278</v>
      </c>
      <c r="GL31" s="452">
        <f t="shared" si="57"/>
        <v>-0.26179999999999998</v>
      </c>
      <c r="GM31" s="336"/>
      <c r="GN31" s="165">
        <f t="shared" si="36"/>
        <v>-0.26179999999999998</v>
      </c>
      <c r="GP31" s="104">
        <f t="shared" si="37"/>
        <v>-1.48278</v>
      </c>
      <c r="GR31" s="186"/>
      <c r="GS31" s="36">
        <v>42273</v>
      </c>
      <c r="GT31" s="109">
        <v>12.663799999999998</v>
      </c>
      <c r="GU31" s="109">
        <v>12.772599999999999</v>
      </c>
      <c r="GV31" s="101"/>
      <c r="GX31" s="165">
        <v>-0.26179999999999998</v>
      </c>
      <c r="GY31" s="239">
        <v>-0.87259999999999849</v>
      </c>
      <c r="GZ31" s="243">
        <f t="shared" si="38"/>
        <v>1</v>
      </c>
      <c r="HA31" s="244">
        <f t="shared" si="39"/>
        <v>0</v>
      </c>
      <c r="HB31" s="211">
        <v>1</v>
      </c>
      <c r="HC31" s="250"/>
      <c r="HD31" s="211"/>
      <c r="HE31" s="211">
        <f t="shared" si="40"/>
        <v>-0.26179999999999998</v>
      </c>
      <c r="HF31" s="178">
        <f t="shared" si="58"/>
        <v>-0.93579999999999997</v>
      </c>
      <c r="HG31" s="452">
        <f t="shared" si="59"/>
        <v>-0.26179999999999998</v>
      </c>
      <c r="HH31" s="348"/>
      <c r="HI31" s="165">
        <f t="shared" si="41"/>
        <v>-0.26179999999999998</v>
      </c>
      <c r="HK31" s="104">
        <f t="shared" si="42"/>
        <v>-0.93579999999999997</v>
      </c>
      <c r="HL31" s="185"/>
      <c r="HM31" s="165"/>
      <c r="HN31" s="165">
        <v>3.8274000000000026</v>
      </c>
      <c r="HO31" s="165">
        <f t="shared" si="43"/>
        <v>-0.83691999999999989</v>
      </c>
      <c r="HP31" s="165"/>
      <c r="HR31" s="165">
        <v>-1.5225999999999988</v>
      </c>
      <c r="HS31" s="165">
        <f t="shared" si="44"/>
        <v>-1.4358</v>
      </c>
      <c r="HT31" s="165"/>
      <c r="HV31" s="165">
        <v>1.9274000000000004</v>
      </c>
      <c r="HW31" s="165">
        <f t="shared" si="45"/>
        <v>-1.1469739999999999</v>
      </c>
      <c r="HX31" s="165"/>
      <c r="HZ31" s="165">
        <v>1.5774000000000008</v>
      </c>
      <c r="IA31" s="165">
        <f t="shared" si="46"/>
        <v>-2.3962439999999998</v>
      </c>
      <c r="IB31" s="165"/>
      <c r="ID31" s="165">
        <v>3.7274000000000012</v>
      </c>
      <c r="IE31" s="165">
        <f t="shared" si="47"/>
        <v>-0.98075000000000001</v>
      </c>
      <c r="IF31" s="165"/>
      <c r="IH31" s="165">
        <v>-7.2599999999999554E-2</v>
      </c>
      <c r="II31" s="165">
        <f t="shared" si="48"/>
        <v>-1.48278</v>
      </c>
      <c r="IJ31" s="165"/>
      <c r="IL31" s="424">
        <v>-0.87259999999999849</v>
      </c>
      <c r="IM31" s="165">
        <f t="shared" si="49"/>
        <v>-0.93579999999999997</v>
      </c>
      <c r="IN31" s="165"/>
      <c r="IO31" s="36">
        <v>42273</v>
      </c>
    </row>
    <row r="32" spans="1:249" x14ac:dyDescent="0.25">
      <c r="A32" s="95">
        <v>41178</v>
      </c>
      <c r="B32" s="36">
        <v>41178</v>
      </c>
      <c r="C32" s="346">
        <v>16.600000000000001</v>
      </c>
      <c r="D32" s="346">
        <v>11.25</v>
      </c>
      <c r="E32" s="346">
        <v>14.7</v>
      </c>
      <c r="F32" s="346">
        <v>14.35</v>
      </c>
      <c r="G32" s="346">
        <v>16.5</v>
      </c>
      <c r="H32" s="346">
        <v>12.7</v>
      </c>
      <c r="I32" s="346">
        <v>11.9</v>
      </c>
      <c r="J32" s="105"/>
      <c r="K32" s="36">
        <v>42273</v>
      </c>
      <c r="L32" s="109">
        <v>12.663799999999998</v>
      </c>
      <c r="M32" s="98">
        <f t="shared" si="1"/>
        <v>12.772599999999999</v>
      </c>
      <c r="N32" s="109">
        <f t="shared" si="2"/>
        <v>12.881733333333335</v>
      </c>
      <c r="O32" s="291"/>
      <c r="P32" s="184">
        <v>42273</v>
      </c>
      <c r="Q32" s="346">
        <v>16.600000000000001</v>
      </c>
      <c r="R32" s="240">
        <v>3.8274000000000026</v>
      </c>
      <c r="T32" s="346">
        <v>11.25</v>
      </c>
      <c r="U32" s="240">
        <v>-1.5225999999999988</v>
      </c>
      <c r="W32" s="346">
        <v>14.7</v>
      </c>
      <c r="X32" s="240">
        <v>1.9274000000000004</v>
      </c>
      <c r="Z32" s="346">
        <v>14.35</v>
      </c>
      <c r="AA32" s="240">
        <v>1.5774000000000008</v>
      </c>
      <c r="AC32" s="346">
        <v>16.5</v>
      </c>
      <c r="AD32" s="239">
        <v>3.7274000000000012</v>
      </c>
      <c r="AF32" s="346">
        <v>12.7</v>
      </c>
      <c r="AG32" s="239">
        <v>-7.2599999999999554E-2</v>
      </c>
      <c r="AI32" s="346">
        <v>11.9</v>
      </c>
      <c r="AJ32" s="239">
        <v>-0.87259999999999849</v>
      </c>
      <c r="AV32" s="36">
        <v>42274</v>
      </c>
      <c r="AW32" s="346">
        <v>14</v>
      </c>
      <c r="AY32" s="346">
        <v>9.4</v>
      </c>
      <c r="BA32" s="346">
        <v>13.8</v>
      </c>
      <c r="BC32" s="346">
        <v>11.3</v>
      </c>
      <c r="BE32" s="346">
        <v>16.95</v>
      </c>
      <c r="BG32" s="346">
        <v>13.600000000000001</v>
      </c>
      <c r="BI32" s="346">
        <v>13.05</v>
      </c>
      <c r="BJ32" s="190"/>
      <c r="BW32" s="36">
        <v>42274</v>
      </c>
      <c r="BX32" s="109">
        <v>12.447199999999999</v>
      </c>
      <c r="BY32" s="109">
        <v>12.555499999999999</v>
      </c>
      <c r="BZ32" s="101"/>
      <c r="CB32" s="165">
        <v>-0.28320000000000001</v>
      </c>
      <c r="CC32" s="240">
        <v>1.4445000000000014</v>
      </c>
      <c r="CD32" s="243">
        <f t="shared" si="3"/>
        <v>0</v>
      </c>
      <c r="CE32" s="244">
        <f t="shared" si="50"/>
        <v>0.98</v>
      </c>
      <c r="CF32" s="211">
        <v>1</v>
      </c>
      <c r="CG32" s="250"/>
      <c r="CH32" s="211"/>
      <c r="CI32" s="211">
        <f t="shared" si="4"/>
        <v>-0.277536</v>
      </c>
      <c r="CJ32" s="178">
        <f t="shared" si="51"/>
        <v>-1.1144559999999999</v>
      </c>
      <c r="CK32" s="452">
        <f t="shared" si="5"/>
        <v>-0.277536</v>
      </c>
      <c r="CL32" s="336"/>
      <c r="CM32" s="165">
        <f t="shared" si="6"/>
        <v>-0.277536</v>
      </c>
      <c r="CO32" s="104">
        <f t="shared" si="7"/>
        <v>-1.1144559999999999</v>
      </c>
      <c r="CR32" s="36">
        <v>42274</v>
      </c>
      <c r="CS32" s="109">
        <v>12.447199999999999</v>
      </c>
      <c r="CT32" s="109">
        <v>12.555499999999999</v>
      </c>
      <c r="CU32" s="101"/>
      <c r="CW32" s="165">
        <v>-0.28320000000000001</v>
      </c>
      <c r="CX32" s="240">
        <v>-3.1554999999999982</v>
      </c>
      <c r="CY32" s="243">
        <f t="shared" si="8"/>
        <v>1.2</v>
      </c>
      <c r="CZ32" s="244">
        <f t="shared" si="9"/>
        <v>0</v>
      </c>
      <c r="DA32" s="211">
        <v>1</v>
      </c>
      <c r="DB32" s="250"/>
      <c r="DC32" s="211"/>
      <c r="DD32" s="211">
        <f t="shared" si="10"/>
        <v>-0.33983999999999998</v>
      </c>
      <c r="DE32" s="178">
        <f t="shared" si="11"/>
        <v>-1.7756399999999999</v>
      </c>
      <c r="DF32" s="452">
        <f t="shared" si="52"/>
        <v>-0.33983999999999998</v>
      </c>
      <c r="DG32" s="336"/>
      <c r="DH32" s="165">
        <f t="shared" si="12"/>
        <v>-0.33983999999999998</v>
      </c>
      <c r="DJ32" s="104">
        <f t="shared" si="13"/>
        <v>-1.7756399999999999</v>
      </c>
      <c r="DK32" s="185"/>
      <c r="DL32" s="186"/>
      <c r="DM32" s="36">
        <v>42274</v>
      </c>
      <c r="DN32" s="109">
        <v>12.447199999999999</v>
      </c>
      <c r="DO32" s="109">
        <v>12.555499999999999</v>
      </c>
      <c r="DP32" s="101"/>
      <c r="DR32" s="165">
        <v>-0.28320000000000001</v>
      </c>
      <c r="DS32" s="240">
        <v>1.2445000000000022</v>
      </c>
      <c r="DT32" s="243">
        <f t="shared" si="14"/>
        <v>0</v>
      </c>
      <c r="DU32" s="244">
        <f t="shared" si="15"/>
        <v>0.98</v>
      </c>
      <c r="DV32" s="211">
        <v>1</v>
      </c>
      <c r="DW32" s="250"/>
      <c r="DX32" s="211"/>
      <c r="DY32" s="211">
        <f t="shared" si="16"/>
        <v>-0.277536</v>
      </c>
      <c r="DZ32" s="178">
        <f t="shared" si="17"/>
        <v>-1.4245099999999999</v>
      </c>
      <c r="EA32" s="452">
        <f t="shared" si="53"/>
        <v>-0.277536</v>
      </c>
      <c r="EB32" s="336"/>
      <c r="EC32" s="165">
        <f t="shared" si="18"/>
        <v>-0.277536</v>
      </c>
      <c r="EE32" s="104">
        <f t="shared" si="19"/>
        <v>-1.4245099999999999</v>
      </c>
      <c r="EF32" s="185"/>
      <c r="EG32" s="186"/>
      <c r="EH32" s="36">
        <v>42274</v>
      </c>
      <c r="EI32" s="109">
        <v>12.447199999999999</v>
      </c>
      <c r="EJ32" s="109">
        <v>12.555499999999999</v>
      </c>
      <c r="EK32" s="101"/>
      <c r="EM32" s="165">
        <v>-0.28320000000000001</v>
      </c>
      <c r="EN32" s="240">
        <v>-1.2554999999999978</v>
      </c>
      <c r="EO32" s="243">
        <f t="shared" si="20"/>
        <v>1</v>
      </c>
      <c r="EP32" s="244">
        <f t="shared" si="21"/>
        <v>0</v>
      </c>
      <c r="EQ32" s="211">
        <v>1</v>
      </c>
      <c r="ER32" s="250"/>
      <c r="ES32" s="211"/>
      <c r="ET32" s="211">
        <f t="shared" si="22"/>
        <v>-0.28320000000000001</v>
      </c>
      <c r="EU32" s="178">
        <f t="shared" si="23"/>
        <v>-2.6794439999999997</v>
      </c>
      <c r="EV32" s="452">
        <f t="shared" si="54"/>
        <v>-0.28320000000000001</v>
      </c>
      <c r="EW32" s="336"/>
      <c r="EX32" s="165">
        <f t="shared" si="24"/>
        <v>-0.28320000000000001</v>
      </c>
      <c r="EZ32" s="104">
        <f t="shared" si="25"/>
        <v>-2.6794439999999997</v>
      </c>
      <c r="FA32" s="185"/>
      <c r="FB32" s="186"/>
      <c r="FC32" s="36">
        <v>42274</v>
      </c>
      <c r="FD32" s="109">
        <v>12.447199999999999</v>
      </c>
      <c r="FE32" s="109">
        <v>12.555499999999999</v>
      </c>
      <c r="FF32" s="101"/>
      <c r="FH32" s="165">
        <v>-0.28320000000000001</v>
      </c>
      <c r="FI32" s="239">
        <v>4.3945000000000007</v>
      </c>
      <c r="FJ32" s="243">
        <f t="shared" si="26"/>
        <v>0</v>
      </c>
      <c r="FK32" s="244">
        <f t="shared" si="27"/>
        <v>0.85</v>
      </c>
      <c r="FL32" s="211">
        <v>1</v>
      </c>
      <c r="FM32" s="250"/>
      <c r="FN32" s="211"/>
      <c r="FO32" s="211">
        <f t="shared" si="28"/>
        <v>-0.24071999999999999</v>
      </c>
      <c r="FP32" s="178">
        <f t="shared" si="29"/>
        <v>-1.2214700000000001</v>
      </c>
      <c r="FQ32" s="452">
        <f t="shared" si="55"/>
        <v>-0.24071999999999999</v>
      </c>
      <c r="FR32" s="336"/>
      <c r="FS32" s="165">
        <f t="shared" si="30"/>
        <v>-0.24071999999999999</v>
      </c>
      <c r="FU32" s="104">
        <f t="shared" si="31"/>
        <v>-1.2214700000000001</v>
      </c>
      <c r="FV32" s="185"/>
      <c r="FW32" s="186"/>
      <c r="FX32" s="36">
        <v>42274</v>
      </c>
      <c r="FY32" s="109">
        <v>12.447199999999999</v>
      </c>
      <c r="FZ32" s="109">
        <v>12.555499999999999</v>
      </c>
      <c r="GA32" s="101"/>
      <c r="GC32" s="165">
        <v>-0.28320000000000001</v>
      </c>
      <c r="GD32" s="239">
        <v>1.0445000000000029</v>
      </c>
      <c r="GE32" s="243">
        <f t="shared" si="32"/>
        <v>0</v>
      </c>
      <c r="GF32" s="244">
        <f t="shared" si="33"/>
        <v>0.98</v>
      </c>
      <c r="GG32" s="211">
        <v>1</v>
      </c>
      <c r="GH32" s="250"/>
      <c r="GI32" s="211"/>
      <c r="GJ32" s="211">
        <f t="shared" si="34"/>
        <v>-0.277536</v>
      </c>
      <c r="GK32" s="178">
        <f t="shared" si="56"/>
        <v>-1.760316</v>
      </c>
      <c r="GL32" s="452">
        <f t="shared" si="57"/>
        <v>-0.277536</v>
      </c>
      <c r="GM32" s="336"/>
      <c r="GN32" s="165">
        <f t="shared" si="36"/>
        <v>-0.277536</v>
      </c>
      <c r="GP32" s="104">
        <f t="shared" si="37"/>
        <v>-1.760316</v>
      </c>
      <c r="GR32" s="186"/>
      <c r="GS32" s="36">
        <v>42274</v>
      </c>
      <c r="GT32" s="109">
        <v>12.447199999999999</v>
      </c>
      <c r="GU32" s="109">
        <v>12.555499999999999</v>
      </c>
      <c r="GV32" s="101"/>
      <c r="GX32" s="165">
        <v>-0.28320000000000001</v>
      </c>
      <c r="GY32" s="239">
        <v>0.49450000000000216</v>
      </c>
      <c r="GZ32" s="243">
        <f t="shared" si="38"/>
        <v>0</v>
      </c>
      <c r="HA32" s="244">
        <f t="shared" si="39"/>
        <v>1</v>
      </c>
      <c r="HB32" s="211">
        <v>1</v>
      </c>
      <c r="HC32" s="250"/>
      <c r="HD32" s="211"/>
      <c r="HE32" s="211">
        <f t="shared" si="40"/>
        <v>-0.28320000000000001</v>
      </c>
      <c r="HF32" s="178">
        <f t="shared" si="58"/>
        <v>-1.2189999999999999</v>
      </c>
      <c r="HG32" s="452">
        <f t="shared" si="59"/>
        <v>-0.28320000000000001</v>
      </c>
      <c r="HH32" s="348"/>
      <c r="HI32" s="165">
        <f t="shared" si="41"/>
        <v>-0.28320000000000001</v>
      </c>
      <c r="HK32" s="104">
        <f t="shared" si="42"/>
        <v>-1.2189999999999999</v>
      </c>
      <c r="HL32" s="185"/>
      <c r="HM32" s="165"/>
      <c r="HN32" s="165">
        <v>1.4445000000000014</v>
      </c>
      <c r="HO32" s="165">
        <f t="shared" si="43"/>
        <v>-1.1144559999999999</v>
      </c>
      <c r="HP32" s="165"/>
      <c r="HR32" s="165">
        <v>-3.1554999999999982</v>
      </c>
      <c r="HS32" s="165">
        <f t="shared" si="44"/>
        <v>-1.7756399999999999</v>
      </c>
      <c r="HT32" s="165"/>
      <c r="HV32" s="165">
        <v>1.2445000000000022</v>
      </c>
      <c r="HW32" s="165">
        <f t="shared" si="45"/>
        <v>-1.4245099999999999</v>
      </c>
      <c r="HX32" s="165"/>
      <c r="HZ32" s="165">
        <v>-1.2554999999999978</v>
      </c>
      <c r="IA32" s="165">
        <f t="shared" si="46"/>
        <v>-2.6794439999999997</v>
      </c>
      <c r="IB32" s="165"/>
      <c r="ID32" s="165">
        <v>4.3945000000000007</v>
      </c>
      <c r="IE32" s="165">
        <f t="shared" si="47"/>
        <v>-1.2214700000000001</v>
      </c>
      <c r="IF32" s="165"/>
      <c r="IH32" s="165">
        <v>1.0445000000000029</v>
      </c>
      <c r="II32" s="165">
        <f t="shared" si="48"/>
        <v>-1.760316</v>
      </c>
      <c r="IJ32" s="165"/>
      <c r="IL32" s="424">
        <v>0.49450000000000216</v>
      </c>
      <c r="IM32" s="165">
        <f t="shared" si="49"/>
        <v>-1.2189999999999999</v>
      </c>
      <c r="IN32" s="165"/>
      <c r="IO32" s="36">
        <v>42274</v>
      </c>
    </row>
    <row r="33" spans="1:249" x14ac:dyDescent="0.25">
      <c r="A33" s="95">
        <v>41179</v>
      </c>
      <c r="B33" s="36">
        <v>41179</v>
      </c>
      <c r="C33" s="346">
        <v>14</v>
      </c>
      <c r="D33" s="346">
        <v>9.4</v>
      </c>
      <c r="E33" s="346">
        <v>13.8</v>
      </c>
      <c r="F33" s="346">
        <v>11.3</v>
      </c>
      <c r="G33" s="346">
        <v>16.95</v>
      </c>
      <c r="H33" s="346">
        <v>13.600000000000001</v>
      </c>
      <c r="I33" s="346">
        <v>13.05</v>
      </c>
      <c r="J33" s="105"/>
      <c r="K33" s="36">
        <v>42274</v>
      </c>
      <c r="L33" s="109">
        <v>12.447199999999999</v>
      </c>
      <c r="M33" s="98">
        <f t="shared" si="1"/>
        <v>12.555499999999999</v>
      </c>
      <c r="N33" s="109">
        <f t="shared" si="2"/>
        <v>12.664133333333332</v>
      </c>
      <c r="O33" s="291"/>
      <c r="P33" s="184">
        <v>42274</v>
      </c>
      <c r="Q33" s="346">
        <v>14</v>
      </c>
      <c r="R33" s="240">
        <v>1.4445000000000014</v>
      </c>
      <c r="T33" s="346">
        <v>9.4</v>
      </c>
      <c r="U33" s="240">
        <v>-3.1554999999999982</v>
      </c>
      <c r="W33" s="346">
        <v>13.8</v>
      </c>
      <c r="X33" s="240">
        <v>1.2445000000000022</v>
      </c>
      <c r="Z33" s="346">
        <v>11.3</v>
      </c>
      <c r="AA33" s="240">
        <v>-1.2554999999999978</v>
      </c>
      <c r="AC33" s="346">
        <v>16.95</v>
      </c>
      <c r="AD33" s="239">
        <v>4.3945000000000007</v>
      </c>
      <c r="AF33" s="346">
        <v>13.600000000000001</v>
      </c>
      <c r="AG33" s="239">
        <v>1.0445000000000029</v>
      </c>
      <c r="AI33" s="346">
        <v>13.05</v>
      </c>
      <c r="AJ33" s="239">
        <v>0.49450000000000216</v>
      </c>
      <c r="AV33" s="36">
        <v>42275</v>
      </c>
      <c r="AW33" s="346">
        <v>13.95</v>
      </c>
      <c r="AY33" s="346">
        <v>10.75</v>
      </c>
      <c r="BA33" s="346">
        <v>14.2</v>
      </c>
      <c r="BC33" s="346">
        <v>10.7</v>
      </c>
      <c r="BE33" s="346">
        <v>14.75</v>
      </c>
      <c r="BG33" s="346">
        <v>14.3</v>
      </c>
      <c r="BI33" s="346">
        <v>14.149999999999999</v>
      </c>
      <c r="BJ33" s="190"/>
      <c r="BW33" s="36">
        <v>42275</v>
      </c>
      <c r="BX33" s="109">
        <v>12.2316</v>
      </c>
      <c r="BY33" s="109">
        <v>12.339399999999999</v>
      </c>
      <c r="BZ33" s="101"/>
      <c r="CB33" s="165">
        <v>-0.30419999999999997</v>
      </c>
      <c r="CC33" s="240">
        <v>1.6105999999999998</v>
      </c>
      <c r="CD33" s="243">
        <f t="shared" si="3"/>
        <v>0</v>
      </c>
      <c r="CE33" s="244">
        <f t="shared" si="50"/>
        <v>0.98</v>
      </c>
      <c r="CF33" s="211">
        <v>1</v>
      </c>
      <c r="CG33" s="250"/>
      <c r="CH33" s="211"/>
      <c r="CI33" s="211">
        <f t="shared" si="4"/>
        <v>-0.29811599999999999</v>
      </c>
      <c r="CJ33" s="178">
        <f t="shared" si="51"/>
        <v>-1.4125719999999999</v>
      </c>
      <c r="CK33" s="452">
        <f t="shared" si="5"/>
        <v>-0.29811599999999999</v>
      </c>
      <c r="CL33" s="336"/>
      <c r="CM33" s="165">
        <f t="shared" si="6"/>
        <v>-0.29811599999999999</v>
      </c>
      <c r="CO33" s="104">
        <f t="shared" si="7"/>
        <v>-1.4125719999999999</v>
      </c>
      <c r="CR33" s="36">
        <v>42275</v>
      </c>
      <c r="CS33" s="109">
        <v>12.2316</v>
      </c>
      <c r="CT33" s="109">
        <v>12.339399999999999</v>
      </c>
      <c r="CU33" s="101"/>
      <c r="CW33" s="165">
        <v>-0.30419999999999997</v>
      </c>
      <c r="CX33" s="240">
        <v>-1.5893999999999995</v>
      </c>
      <c r="CY33" s="243">
        <f t="shared" si="8"/>
        <v>1</v>
      </c>
      <c r="CZ33" s="244">
        <f t="shared" si="9"/>
        <v>0</v>
      </c>
      <c r="DA33" s="211">
        <v>1</v>
      </c>
      <c r="DB33" s="250"/>
      <c r="DC33" s="211"/>
      <c r="DD33" s="211">
        <f t="shared" si="10"/>
        <v>-0.30419999999999997</v>
      </c>
      <c r="DE33" s="178">
        <f t="shared" si="11"/>
        <v>-2.0798399999999999</v>
      </c>
      <c r="DF33" s="452">
        <f t="shared" si="52"/>
        <v>-0.30419999999999997</v>
      </c>
      <c r="DG33" s="336"/>
      <c r="DH33" s="165">
        <f t="shared" si="12"/>
        <v>-0.30419999999999997</v>
      </c>
      <c r="DJ33" s="104">
        <f t="shared" si="13"/>
        <v>-2.0798399999999999</v>
      </c>
      <c r="DK33" s="185"/>
      <c r="DL33" s="186"/>
      <c r="DM33" s="36">
        <v>42275</v>
      </c>
      <c r="DN33" s="109">
        <v>12.2316</v>
      </c>
      <c r="DO33" s="109">
        <v>12.339399999999999</v>
      </c>
      <c r="DP33" s="101"/>
      <c r="DR33" s="165">
        <v>-0.30419999999999997</v>
      </c>
      <c r="DS33" s="240">
        <v>1.8605999999999998</v>
      </c>
      <c r="DT33" s="243">
        <f t="shared" si="14"/>
        <v>0</v>
      </c>
      <c r="DU33" s="244">
        <f t="shared" si="15"/>
        <v>0.98</v>
      </c>
      <c r="DV33" s="211">
        <v>1</v>
      </c>
      <c r="DW33" s="250"/>
      <c r="DX33" s="211"/>
      <c r="DY33" s="211">
        <f t="shared" si="16"/>
        <v>-0.29811599999999999</v>
      </c>
      <c r="DZ33" s="178">
        <f t="shared" si="17"/>
        <v>-1.722626</v>
      </c>
      <c r="EA33" s="452">
        <f t="shared" si="53"/>
        <v>-0.29811599999999999</v>
      </c>
      <c r="EB33" s="336"/>
      <c r="EC33" s="165">
        <f t="shared" si="18"/>
        <v>-0.29811599999999999</v>
      </c>
      <c r="EE33" s="104">
        <f t="shared" si="19"/>
        <v>-1.722626</v>
      </c>
      <c r="EF33" s="185"/>
      <c r="EG33" s="186"/>
      <c r="EH33" s="36">
        <v>42275</v>
      </c>
      <c r="EI33" s="109">
        <v>12.2316</v>
      </c>
      <c r="EJ33" s="109">
        <v>12.339399999999999</v>
      </c>
      <c r="EK33" s="101"/>
      <c r="EM33" s="165">
        <v>-0.30419999999999997</v>
      </c>
      <c r="EN33" s="240">
        <v>-1.6394000000000002</v>
      </c>
      <c r="EO33" s="243">
        <f t="shared" si="20"/>
        <v>1</v>
      </c>
      <c r="EP33" s="244">
        <f t="shared" si="21"/>
        <v>0</v>
      </c>
      <c r="EQ33" s="211">
        <v>1</v>
      </c>
      <c r="ER33" s="250"/>
      <c r="ES33" s="211"/>
      <c r="ET33" s="211">
        <f t="shared" si="22"/>
        <v>-0.30419999999999997</v>
      </c>
      <c r="EU33" s="178">
        <f t="shared" si="23"/>
        <v>-2.9836439999999995</v>
      </c>
      <c r="EV33" s="452">
        <f t="shared" si="54"/>
        <v>-0.30419999999999997</v>
      </c>
      <c r="EW33" s="336"/>
      <c r="EX33" s="165">
        <f t="shared" si="24"/>
        <v>-0.30419999999999997</v>
      </c>
      <c r="EZ33" s="104">
        <f t="shared" si="25"/>
        <v>-2.9836439999999995</v>
      </c>
      <c r="FA33" s="185"/>
      <c r="FB33" s="186"/>
      <c r="FC33" s="36">
        <v>42275</v>
      </c>
      <c r="FD33" s="109">
        <v>12.2316</v>
      </c>
      <c r="FE33" s="109">
        <v>12.339399999999999</v>
      </c>
      <c r="FF33" s="101"/>
      <c r="FH33" s="165">
        <v>-0.30419999999999997</v>
      </c>
      <c r="FI33" s="239">
        <v>2.4106000000000005</v>
      </c>
      <c r="FJ33" s="243">
        <f t="shared" si="26"/>
        <v>0</v>
      </c>
      <c r="FK33" s="244">
        <f t="shared" si="27"/>
        <v>0.95</v>
      </c>
      <c r="FL33" s="211">
        <v>1</v>
      </c>
      <c r="FM33" s="250"/>
      <c r="FN33" s="211"/>
      <c r="FO33" s="211">
        <f t="shared" si="28"/>
        <v>-0.28898999999999997</v>
      </c>
      <c r="FP33" s="178">
        <f t="shared" si="29"/>
        <v>-1.5104600000000001</v>
      </c>
      <c r="FQ33" s="452">
        <f t="shared" si="55"/>
        <v>-0.28898999999999997</v>
      </c>
      <c r="FR33" s="336"/>
      <c r="FS33" s="165">
        <f t="shared" si="30"/>
        <v>-0.28898999999999997</v>
      </c>
      <c r="FU33" s="104">
        <f t="shared" si="31"/>
        <v>-1.5104600000000001</v>
      </c>
      <c r="FV33" s="185"/>
      <c r="FW33" s="186"/>
      <c r="FX33" s="36">
        <v>42275</v>
      </c>
      <c r="FY33" s="109">
        <v>12.2316</v>
      </c>
      <c r="FZ33" s="109">
        <v>12.339399999999999</v>
      </c>
      <c r="GA33" s="101"/>
      <c r="GC33" s="165">
        <v>-0.30419999999999997</v>
      </c>
      <c r="GD33" s="239">
        <v>1.9606000000000012</v>
      </c>
      <c r="GE33" s="243">
        <f t="shared" si="32"/>
        <v>0</v>
      </c>
      <c r="GF33" s="244">
        <f t="shared" si="33"/>
        <v>0.98</v>
      </c>
      <c r="GG33" s="211">
        <v>1</v>
      </c>
      <c r="GH33" s="250"/>
      <c r="GI33" s="211"/>
      <c r="GJ33" s="211">
        <f t="shared" si="34"/>
        <v>-0.29811599999999999</v>
      </c>
      <c r="GK33" s="178">
        <f t="shared" si="56"/>
        <v>-2.0584319999999998</v>
      </c>
      <c r="GL33" s="452">
        <f t="shared" si="57"/>
        <v>-0.29811599999999999</v>
      </c>
      <c r="GM33" s="336"/>
      <c r="GN33" s="165">
        <f t="shared" si="36"/>
        <v>-0.29811599999999999</v>
      </c>
      <c r="GP33" s="104">
        <f t="shared" si="37"/>
        <v>-2.0584319999999998</v>
      </c>
      <c r="GR33" s="186"/>
      <c r="GS33" s="36">
        <v>42275</v>
      </c>
      <c r="GT33" s="109">
        <v>12.2316</v>
      </c>
      <c r="GU33" s="109">
        <v>12.339399999999999</v>
      </c>
      <c r="GV33" s="101"/>
      <c r="GX33" s="165">
        <v>-0.30419999999999997</v>
      </c>
      <c r="GY33" s="239">
        <v>1.8105999999999991</v>
      </c>
      <c r="GZ33" s="243">
        <f t="shared" si="38"/>
        <v>0</v>
      </c>
      <c r="HA33" s="244">
        <f t="shared" si="39"/>
        <v>0.98</v>
      </c>
      <c r="HB33" s="211">
        <v>1</v>
      </c>
      <c r="HC33" s="250"/>
      <c r="HD33" s="211"/>
      <c r="HE33" s="211">
        <f t="shared" si="40"/>
        <v>-0.29811599999999999</v>
      </c>
      <c r="HF33" s="178">
        <f t="shared" si="58"/>
        <v>-1.5171159999999999</v>
      </c>
      <c r="HG33" s="452">
        <f t="shared" si="59"/>
        <v>-0.29811599999999999</v>
      </c>
      <c r="HH33" s="348"/>
      <c r="HI33" s="165">
        <f t="shared" si="41"/>
        <v>-0.29811599999999999</v>
      </c>
      <c r="HK33" s="104">
        <f t="shared" si="42"/>
        <v>-1.5171159999999999</v>
      </c>
      <c r="HL33" s="185"/>
      <c r="HM33" s="165"/>
      <c r="HN33" s="165">
        <v>1.6105999999999998</v>
      </c>
      <c r="HO33" s="165">
        <f t="shared" si="43"/>
        <v>-1.4125719999999999</v>
      </c>
      <c r="HP33" s="165"/>
      <c r="HR33" s="165">
        <v>-1.5893999999999995</v>
      </c>
      <c r="HS33" s="165">
        <f t="shared" si="44"/>
        <v>-2.0798399999999999</v>
      </c>
      <c r="HT33" s="165"/>
      <c r="HV33" s="165">
        <v>1.8605999999999998</v>
      </c>
      <c r="HW33" s="165">
        <f t="shared" si="45"/>
        <v>-1.722626</v>
      </c>
      <c r="HX33" s="165"/>
      <c r="HZ33" s="165">
        <v>-1.6394000000000002</v>
      </c>
      <c r="IA33" s="165">
        <f t="shared" si="46"/>
        <v>-2.9836439999999995</v>
      </c>
      <c r="IB33" s="165"/>
      <c r="ID33" s="165">
        <v>2.4106000000000005</v>
      </c>
      <c r="IE33" s="165">
        <f t="shared" si="47"/>
        <v>-1.5104600000000001</v>
      </c>
      <c r="IF33" s="165"/>
      <c r="IH33" s="165">
        <v>1.9606000000000012</v>
      </c>
      <c r="II33" s="165">
        <f t="shared" si="48"/>
        <v>-2.0584319999999998</v>
      </c>
      <c r="IJ33" s="165"/>
      <c r="IL33" s="424">
        <v>1.8105999999999991</v>
      </c>
      <c r="IM33" s="165">
        <f t="shared" si="49"/>
        <v>-1.5171159999999999</v>
      </c>
      <c r="IN33" s="165"/>
      <c r="IO33" s="36">
        <v>42275</v>
      </c>
    </row>
    <row r="34" spans="1:249" x14ac:dyDescent="0.25">
      <c r="A34" s="95">
        <v>41180</v>
      </c>
      <c r="B34" s="36">
        <v>41180</v>
      </c>
      <c r="C34" s="346">
        <v>13.95</v>
      </c>
      <c r="D34" s="346">
        <v>10.75</v>
      </c>
      <c r="E34" s="346">
        <v>14.2</v>
      </c>
      <c r="F34" s="346">
        <v>10.7</v>
      </c>
      <c r="G34" s="346">
        <v>14.75</v>
      </c>
      <c r="H34" s="346">
        <v>14.3</v>
      </c>
      <c r="I34" s="346">
        <v>14.149999999999999</v>
      </c>
      <c r="J34" s="105"/>
      <c r="K34" s="36">
        <v>42275</v>
      </c>
      <c r="L34" s="109">
        <v>12.2316</v>
      </c>
      <c r="M34" s="98">
        <f t="shared" si="1"/>
        <v>12.339399999999999</v>
      </c>
      <c r="N34" s="109">
        <f t="shared" si="2"/>
        <v>12.447533333333332</v>
      </c>
      <c r="O34" s="291"/>
      <c r="P34" s="184">
        <v>42275</v>
      </c>
      <c r="Q34" s="346">
        <v>13.95</v>
      </c>
      <c r="R34" s="240">
        <v>1.6105999999999998</v>
      </c>
      <c r="T34" s="346">
        <v>10.75</v>
      </c>
      <c r="U34" s="240">
        <v>-1.5893999999999995</v>
      </c>
      <c r="W34" s="346">
        <v>14.2</v>
      </c>
      <c r="X34" s="240">
        <v>1.8605999999999998</v>
      </c>
      <c r="Z34" s="346">
        <v>10.7</v>
      </c>
      <c r="AA34" s="240">
        <v>-1.6394000000000002</v>
      </c>
      <c r="AC34" s="346">
        <v>14.75</v>
      </c>
      <c r="AD34" s="239">
        <v>2.4106000000000005</v>
      </c>
      <c r="AF34" s="346">
        <v>14.3</v>
      </c>
      <c r="AG34" s="239">
        <v>1.9606000000000012</v>
      </c>
      <c r="AI34" s="346">
        <v>14.149999999999999</v>
      </c>
      <c r="AJ34" s="239">
        <v>1.8105999999999991</v>
      </c>
      <c r="AV34" s="36">
        <v>42276</v>
      </c>
      <c r="AW34" s="346">
        <v>15.65</v>
      </c>
      <c r="AY34" s="346">
        <v>12.8</v>
      </c>
      <c r="BA34" s="346">
        <v>13.7</v>
      </c>
      <c r="BC34" s="346">
        <v>10.95</v>
      </c>
      <c r="BE34" s="346">
        <v>12.4</v>
      </c>
      <c r="BG34" s="346">
        <v>15.2</v>
      </c>
      <c r="BI34" s="346">
        <v>12.3</v>
      </c>
      <c r="BJ34" s="190"/>
      <c r="BO34" t="s">
        <v>47</v>
      </c>
      <c r="BQ34" t="s">
        <v>198</v>
      </c>
      <c r="BW34" s="36">
        <v>42276</v>
      </c>
      <c r="BX34" s="109">
        <v>12.016999999999999</v>
      </c>
      <c r="BY34" s="109">
        <v>12.1243</v>
      </c>
      <c r="BZ34" s="101"/>
      <c r="CB34" s="165">
        <v>-0.32479999999999998</v>
      </c>
      <c r="CC34" s="240">
        <v>3.5257000000000005</v>
      </c>
      <c r="CD34" s="243">
        <f t="shared" si="3"/>
        <v>0</v>
      </c>
      <c r="CE34" s="244">
        <f t="shared" si="50"/>
        <v>0.9</v>
      </c>
      <c r="CF34" s="211">
        <v>1</v>
      </c>
      <c r="CG34" s="250"/>
      <c r="CH34" s="211"/>
      <c r="CI34" s="211">
        <f t="shared" si="4"/>
        <v>-0.29231999999999997</v>
      </c>
      <c r="CJ34" s="178">
        <f t="shared" si="51"/>
        <v>-1.7048919999999999</v>
      </c>
      <c r="CK34" s="452">
        <f t="shared" si="5"/>
        <v>-0.29231999999999997</v>
      </c>
      <c r="CL34" s="336"/>
      <c r="CM34" s="165">
        <f t="shared" si="6"/>
        <v>-0.29231999999999997</v>
      </c>
      <c r="CO34" s="104">
        <f t="shared" si="7"/>
        <v>-1.7048919999999999</v>
      </c>
      <c r="CR34" s="36">
        <v>42276</v>
      </c>
      <c r="CS34" s="109">
        <v>12.016999999999999</v>
      </c>
      <c r="CT34" s="109">
        <v>12.1243</v>
      </c>
      <c r="CU34" s="101"/>
      <c r="CW34" s="165">
        <v>-0.32479999999999998</v>
      </c>
      <c r="CX34" s="240">
        <v>0.67570000000000086</v>
      </c>
      <c r="CY34" s="243">
        <f t="shared" si="8"/>
        <v>0</v>
      </c>
      <c r="CZ34" s="244">
        <f t="shared" si="9"/>
        <v>1</v>
      </c>
      <c r="DA34" s="211">
        <v>1</v>
      </c>
      <c r="DB34" s="250"/>
      <c r="DC34" s="211"/>
      <c r="DD34" s="211">
        <f t="shared" si="10"/>
        <v>-0.32479999999999998</v>
      </c>
      <c r="DE34" s="178">
        <f t="shared" si="11"/>
        <v>-2.4046399999999997</v>
      </c>
      <c r="DF34" s="452">
        <f t="shared" si="52"/>
        <v>-0.32479999999999998</v>
      </c>
      <c r="DG34" s="336"/>
      <c r="DH34" s="165">
        <f t="shared" si="12"/>
        <v>-0.32479999999999998</v>
      </c>
      <c r="DJ34" s="104">
        <f t="shared" si="13"/>
        <v>-2.4046399999999997</v>
      </c>
      <c r="DK34" s="185"/>
      <c r="DL34" s="186"/>
      <c r="DM34" s="36">
        <v>42276</v>
      </c>
      <c r="DN34" s="109">
        <v>12.016999999999999</v>
      </c>
      <c r="DO34" s="109">
        <v>12.1243</v>
      </c>
      <c r="DP34" s="101"/>
      <c r="DR34" s="165">
        <v>-0.32479999999999998</v>
      </c>
      <c r="DS34" s="240">
        <v>1.5756999999999994</v>
      </c>
      <c r="DT34" s="243">
        <f t="shared" si="14"/>
        <v>0</v>
      </c>
      <c r="DU34" s="244">
        <f t="shared" si="15"/>
        <v>0.98</v>
      </c>
      <c r="DV34" s="211">
        <v>1</v>
      </c>
      <c r="DW34" s="250"/>
      <c r="DX34" s="211"/>
      <c r="DY34" s="211">
        <f t="shared" si="16"/>
        <v>-0.31830399999999998</v>
      </c>
      <c r="DZ34" s="178">
        <f t="shared" si="17"/>
        <v>-2.0409299999999999</v>
      </c>
      <c r="EA34" s="452">
        <f t="shared" si="53"/>
        <v>-0.31830399999999998</v>
      </c>
      <c r="EB34" s="336"/>
      <c r="EC34" s="165">
        <f t="shared" si="18"/>
        <v>-0.31830399999999998</v>
      </c>
      <c r="EE34" s="104">
        <f t="shared" si="19"/>
        <v>-2.0409299999999999</v>
      </c>
      <c r="EF34" s="185"/>
      <c r="EG34" s="186"/>
      <c r="EH34" s="36">
        <v>42276</v>
      </c>
      <c r="EI34" s="109">
        <v>12.016999999999999</v>
      </c>
      <c r="EJ34" s="109">
        <v>12.1243</v>
      </c>
      <c r="EK34" s="101"/>
      <c r="EM34" s="165">
        <v>-0.32479999999999998</v>
      </c>
      <c r="EN34" s="240">
        <v>-1.1743000000000006</v>
      </c>
      <c r="EO34" s="243">
        <f t="shared" si="20"/>
        <v>1</v>
      </c>
      <c r="EP34" s="244">
        <f t="shared" si="21"/>
        <v>0</v>
      </c>
      <c r="EQ34" s="211">
        <v>1</v>
      </c>
      <c r="ER34" s="250"/>
      <c r="ES34" s="211"/>
      <c r="ET34" s="211">
        <f t="shared" si="22"/>
        <v>-0.32479999999999998</v>
      </c>
      <c r="EU34" s="178">
        <f t="shared" si="23"/>
        <v>-3.3084439999999997</v>
      </c>
      <c r="EV34" s="452">
        <f t="shared" si="54"/>
        <v>-0.32479999999999998</v>
      </c>
      <c r="EW34" s="336"/>
      <c r="EX34" s="165">
        <f t="shared" si="24"/>
        <v>-0.32479999999999998</v>
      </c>
      <c r="EZ34" s="104">
        <f t="shared" si="25"/>
        <v>-3.3084439999999997</v>
      </c>
      <c r="FA34" s="185"/>
      <c r="FB34" s="186"/>
      <c r="FC34" s="36">
        <v>42276</v>
      </c>
      <c r="FD34" s="109">
        <v>12.016999999999999</v>
      </c>
      <c r="FE34" s="109">
        <v>12.1243</v>
      </c>
      <c r="FF34" s="101"/>
      <c r="FH34" s="165">
        <v>-0.32479999999999998</v>
      </c>
      <c r="FI34" s="239">
        <v>0.2757000000000005</v>
      </c>
      <c r="FJ34" s="243">
        <f t="shared" si="26"/>
        <v>0</v>
      </c>
      <c r="FK34" s="244">
        <f t="shared" si="27"/>
        <v>1</v>
      </c>
      <c r="FL34" s="211">
        <v>1</v>
      </c>
      <c r="FM34" s="250"/>
      <c r="FN34" s="211"/>
      <c r="FO34" s="211">
        <f t="shared" si="28"/>
        <v>-0.32479999999999998</v>
      </c>
      <c r="FP34" s="178">
        <f t="shared" si="29"/>
        <v>-1.8352600000000001</v>
      </c>
      <c r="FQ34" s="452">
        <f t="shared" si="55"/>
        <v>-0.32479999999999998</v>
      </c>
      <c r="FR34" s="336"/>
      <c r="FS34" s="165">
        <f t="shared" si="30"/>
        <v>-0.32479999999999998</v>
      </c>
      <c r="FU34" s="104">
        <f t="shared" si="31"/>
        <v>-1.8352600000000001</v>
      </c>
      <c r="FV34" s="185"/>
      <c r="FW34" s="186"/>
      <c r="FX34" s="36">
        <v>42276</v>
      </c>
      <c r="FY34" s="109">
        <v>12.016999999999999</v>
      </c>
      <c r="FZ34" s="109">
        <v>12.1243</v>
      </c>
      <c r="GA34" s="101"/>
      <c r="GC34" s="165">
        <v>-0.32479999999999998</v>
      </c>
      <c r="GD34" s="239">
        <v>3.0756999999999994</v>
      </c>
      <c r="GE34" s="243">
        <f t="shared" si="32"/>
        <v>0</v>
      </c>
      <c r="GF34" s="244">
        <f t="shared" si="33"/>
        <v>0.9</v>
      </c>
      <c r="GG34" s="211">
        <v>1</v>
      </c>
      <c r="GH34" s="250"/>
      <c r="GI34" s="211"/>
      <c r="GJ34" s="211">
        <f t="shared" si="34"/>
        <v>-0.29231999999999997</v>
      </c>
      <c r="GK34" s="178">
        <f t="shared" si="56"/>
        <v>-2.350752</v>
      </c>
      <c r="GL34" s="452">
        <f t="shared" si="57"/>
        <v>-0.29231999999999997</v>
      </c>
      <c r="GM34" s="336"/>
      <c r="GN34" s="165">
        <f t="shared" si="36"/>
        <v>-0.29231999999999997</v>
      </c>
      <c r="GP34" s="104">
        <f t="shared" si="37"/>
        <v>-2.350752</v>
      </c>
      <c r="GR34" s="186"/>
      <c r="GS34" s="36">
        <v>42276</v>
      </c>
      <c r="GT34" s="109">
        <v>12.016999999999999</v>
      </c>
      <c r="GU34" s="109">
        <v>12.1243</v>
      </c>
      <c r="GV34" s="101"/>
      <c r="GX34" s="165">
        <v>-0.32479999999999998</v>
      </c>
      <c r="GY34" s="239">
        <v>0.17570000000000086</v>
      </c>
      <c r="GZ34" s="243">
        <f t="shared" si="38"/>
        <v>0</v>
      </c>
      <c r="HA34" s="244">
        <f t="shared" si="39"/>
        <v>1</v>
      </c>
      <c r="HB34" s="211">
        <v>1</v>
      </c>
      <c r="HC34" s="250"/>
      <c r="HD34" s="211"/>
      <c r="HE34" s="211">
        <f t="shared" si="40"/>
        <v>-0.32479999999999998</v>
      </c>
      <c r="HF34" s="178">
        <f t="shared" si="58"/>
        <v>-1.8419159999999999</v>
      </c>
      <c r="HG34" s="452">
        <f t="shared" si="59"/>
        <v>-0.32479999999999998</v>
      </c>
      <c r="HH34" s="348"/>
      <c r="HI34" s="165">
        <f t="shared" si="41"/>
        <v>-0.32479999999999998</v>
      </c>
      <c r="HK34" s="104">
        <f t="shared" si="42"/>
        <v>-1.8419159999999999</v>
      </c>
      <c r="HL34" s="185"/>
      <c r="HN34" s="165">
        <v>3.5257000000000005</v>
      </c>
      <c r="HO34" s="165">
        <f t="shared" si="43"/>
        <v>-1.7048919999999999</v>
      </c>
      <c r="HP34" s="165"/>
      <c r="HR34" s="165">
        <v>0.67570000000000086</v>
      </c>
      <c r="HS34" s="165">
        <f t="shared" si="44"/>
        <v>-2.4046399999999997</v>
      </c>
      <c r="HT34" s="165"/>
      <c r="HV34" s="165">
        <v>1.5756999999999994</v>
      </c>
      <c r="HW34" s="165">
        <f t="shared" si="45"/>
        <v>-2.0409299999999999</v>
      </c>
      <c r="HX34" s="165"/>
      <c r="HZ34" s="165">
        <v>-1.1743000000000006</v>
      </c>
      <c r="IA34" s="165">
        <f t="shared" si="46"/>
        <v>-3.3084439999999997</v>
      </c>
      <c r="IB34" s="165"/>
      <c r="ID34" s="165">
        <v>0.2757000000000005</v>
      </c>
      <c r="IE34" s="165">
        <f t="shared" si="47"/>
        <v>-1.8352600000000001</v>
      </c>
      <c r="IF34" s="165"/>
      <c r="IH34" s="165">
        <v>3.0756999999999994</v>
      </c>
      <c r="II34" s="165">
        <f t="shared" si="48"/>
        <v>-2.350752</v>
      </c>
      <c r="IJ34" s="165"/>
      <c r="IL34" s="424">
        <v>0.17570000000000086</v>
      </c>
      <c r="IM34" s="165">
        <f t="shared" si="49"/>
        <v>-1.8419159999999999</v>
      </c>
      <c r="IN34" s="165"/>
      <c r="IO34" s="36">
        <v>42276</v>
      </c>
    </row>
    <row r="35" spans="1:249" x14ac:dyDescent="0.25">
      <c r="A35" s="95">
        <v>41181</v>
      </c>
      <c r="B35" s="36">
        <v>41181</v>
      </c>
      <c r="C35" s="346">
        <v>15.65</v>
      </c>
      <c r="D35" s="346">
        <v>12.8</v>
      </c>
      <c r="E35" s="346">
        <v>13.7</v>
      </c>
      <c r="F35" s="346">
        <v>10.95</v>
      </c>
      <c r="G35" s="346">
        <v>12.4</v>
      </c>
      <c r="H35" s="346">
        <v>15.2</v>
      </c>
      <c r="I35" s="346">
        <v>12.3</v>
      </c>
      <c r="J35" s="105"/>
      <c r="K35" s="36">
        <v>42276</v>
      </c>
      <c r="L35" s="109">
        <v>12.016999999999999</v>
      </c>
      <c r="M35" s="98">
        <f t="shared" si="1"/>
        <v>12.1243</v>
      </c>
      <c r="N35" s="109">
        <f t="shared" si="2"/>
        <v>12.231933333333332</v>
      </c>
      <c r="O35" s="291"/>
      <c r="P35" s="184">
        <v>42276</v>
      </c>
      <c r="Q35" s="346">
        <v>15.65</v>
      </c>
      <c r="R35" s="240">
        <v>3.5257000000000005</v>
      </c>
      <c r="T35" s="346">
        <v>12.8</v>
      </c>
      <c r="U35" s="240">
        <v>0.67570000000000086</v>
      </c>
      <c r="W35" s="346">
        <v>13.7</v>
      </c>
      <c r="X35" s="240">
        <v>1.5756999999999994</v>
      </c>
      <c r="Z35" s="346">
        <v>10.95</v>
      </c>
      <c r="AA35" s="240">
        <v>-1.1743000000000006</v>
      </c>
      <c r="AC35" s="346">
        <v>12.4</v>
      </c>
      <c r="AD35" s="239">
        <v>0.2757000000000005</v>
      </c>
      <c r="AF35" s="346">
        <v>15.2</v>
      </c>
      <c r="AG35" s="239">
        <v>3.0756999999999994</v>
      </c>
      <c r="AI35" s="346">
        <v>12.3</v>
      </c>
      <c r="AJ35" s="239">
        <v>0.17570000000000086</v>
      </c>
      <c r="AV35" s="36">
        <v>42277</v>
      </c>
      <c r="AW35" s="346">
        <v>15.4</v>
      </c>
      <c r="AY35" s="346">
        <v>11.35</v>
      </c>
      <c r="BA35" s="346">
        <v>12.8</v>
      </c>
      <c r="BC35" s="346">
        <v>11.05</v>
      </c>
      <c r="BE35" s="346">
        <v>13.8</v>
      </c>
      <c r="BG35" s="346">
        <v>13.5</v>
      </c>
      <c r="BI35" s="346">
        <v>10.5</v>
      </c>
      <c r="BJ35" s="190"/>
      <c r="BW35" s="36">
        <v>42277</v>
      </c>
      <c r="BX35" s="109">
        <v>11.8034</v>
      </c>
      <c r="BY35" s="109">
        <v>11.9102</v>
      </c>
      <c r="BZ35" s="101"/>
      <c r="CA35" s="180"/>
      <c r="CB35" s="165">
        <v>-0.34499999999999997</v>
      </c>
      <c r="CC35" s="240">
        <v>3.4898000000000007</v>
      </c>
      <c r="CD35" s="243">
        <f t="shared" si="3"/>
        <v>0</v>
      </c>
      <c r="CE35" s="244">
        <f t="shared" si="50"/>
        <v>0.9</v>
      </c>
      <c r="CF35" s="211">
        <v>1</v>
      </c>
      <c r="CG35" s="250"/>
      <c r="CH35" s="211"/>
      <c r="CI35" s="211">
        <f t="shared" si="4"/>
        <v>-0.3105</v>
      </c>
      <c r="CJ35" s="178">
        <f t="shared" si="51"/>
        <v>-2.0153919999999999</v>
      </c>
      <c r="CK35" s="452">
        <f t="shared" si="5"/>
        <v>-0.3105</v>
      </c>
      <c r="CL35" s="336"/>
      <c r="CM35" s="165">
        <f t="shared" si="6"/>
        <v>-0.3105</v>
      </c>
      <c r="CO35" s="104">
        <f t="shared" si="7"/>
        <v>-2.0153919999999999</v>
      </c>
      <c r="CR35" s="36">
        <v>42277</v>
      </c>
      <c r="CS35" s="109">
        <v>11.8034</v>
      </c>
      <c r="CT35" s="109">
        <v>11.9102</v>
      </c>
      <c r="CU35" s="101"/>
      <c r="CV35" s="180"/>
      <c r="CW35" s="165">
        <v>-0.34499999999999997</v>
      </c>
      <c r="CX35" s="240">
        <v>-0.56020000000000003</v>
      </c>
      <c r="CY35" s="243">
        <f t="shared" si="8"/>
        <v>1</v>
      </c>
      <c r="CZ35" s="244">
        <f t="shared" si="9"/>
        <v>0</v>
      </c>
      <c r="DA35" s="211">
        <v>1</v>
      </c>
      <c r="DB35" s="250"/>
      <c r="DC35" s="211"/>
      <c r="DD35" s="211">
        <f t="shared" si="10"/>
        <v>-0.34499999999999997</v>
      </c>
      <c r="DE35" s="178">
        <f t="shared" si="11"/>
        <v>-2.7496399999999994</v>
      </c>
      <c r="DF35" s="452">
        <f t="shared" si="52"/>
        <v>-0.34499999999999997</v>
      </c>
      <c r="DG35" s="336"/>
      <c r="DH35" s="165">
        <f t="shared" si="12"/>
        <v>-0.34499999999999997</v>
      </c>
      <c r="DJ35" s="104">
        <f t="shared" si="13"/>
        <v>-2.7496399999999994</v>
      </c>
      <c r="DK35" s="185"/>
      <c r="DL35" s="186"/>
      <c r="DM35" s="36">
        <v>42277</v>
      </c>
      <c r="DN35" s="109">
        <v>11.8034</v>
      </c>
      <c r="DO35" s="109">
        <v>11.9102</v>
      </c>
      <c r="DP35" s="101"/>
      <c r="DQ35" s="180"/>
      <c r="DR35" s="165">
        <v>-0.34499999999999997</v>
      </c>
      <c r="DS35" s="240">
        <v>0.88980000000000103</v>
      </c>
      <c r="DT35" s="243">
        <f t="shared" si="14"/>
        <v>0</v>
      </c>
      <c r="DU35" s="244">
        <f t="shared" si="15"/>
        <v>1</v>
      </c>
      <c r="DV35" s="211">
        <v>1</v>
      </c>
      <c r="DW35" s="250"/>
      <c r="DX35" s="211"/>
      <c r="DY35" s="211">
        <f t="shared" si="16"/>
        <v>-0.34499999999999997</v>
      </c>
      <c r="DZ35" s="178">
        <f t="shared" si="17"/>
        <v>-2.3859300000000001</v>
      </c>
      <c r="EA35" s="452">
        <f t="shared" si="53"/>
        <v>-0.34499999999999997</v>
      </c>
      <c r="EB35" s="336"/>
      <c r="EC35" s="165">
        <f t="shared" si="18"/>
        <v>-0.34499999999999997</v>
      </c>
      <c r="EE35" s="104">
        <f t="shared" si="19"/>
        <v>-2.3859300000000001</v>
      </c>
      <c r="EF35" s="185"/>
      <c r="EG35" s="186"/>
      <c r="EH35" s="36">
        <v>42277</v>
      </c>
      <c r="EI35" s="109">
        <v>11.8034</v>
      </c>
      <c r="EJ35" s="109">
        <v>11.9102</v>
      </c>
      <c r="EK35" s="101"/>
      <c r="EL35" s="180"/>
      <c r="EM35" s="165">
        <v>-0.34499999999999997</v>
      </c>
      <c r="EN35" s="240">
        <v>-0.86019999999999897</v>
      </c>
      <c r="EO35" s="243">
        <f t="shared" si="20"/>
        <v>1</v>
      </c>
      <c r="EP35" s="244">
        <f t="shared" si="21"/>
        <v>0</v>
      </c>
      <c r="EQ35" s="211">
        <v>1</v>
      </c>
      <c r="ER35" s="250"/>
      <c r="ES35" s="211"/>
      <c r="ET35" s="211">
        <f t="shared" si="22"/>
        <v>-0.34499999999999997</v>
      </c>
      <c r="EU35" s="178">
        <f t="shared" si="23"/>
        <v>-3.6534439999999995</v>
      </c>
      <c r="EV35" s="452">
        <f t="shared" si="54"/>
        <v>-0.34499999999999997</v>
      </c>
      <c r="EW35" s="336"/>
      <c r="EX35" s="165">
        <f t="shared" si="24"/>
        <v>-0.34499999999999997</v>
      </c>
      <c r="EZ35" s="104">
        <f t="shared" si="25"/>
        <v>-3.6534439999999995</v>
      </c>
      <c r="FA35" s="185"/>
      <c r="FB35" s="186"/>
      <c r="FC35" s="36">
        <v>42277</v>
      </c>
      <c r="FD35" s="109">
        <v>11.8034</v>
      </c>
      <c r="FE35" s="109">
        <v>11.9102</v>
      </c>
      <c r="FF35" s="101"/>
      <c r="FG35" s="180"/>
      <c r="FH35" s="165">
        <v>-0.34499999999999997</v>
      </c>
      <c r="FI35" s="239">
        <v>1.889800000000001</v>
      </c>
      <c r="FJ35" s="243">
        <f t="shared" si="26"/>
        <v>0</v>
      </c>
      <c r="FK35" s="244">
        <f t="shared" si="27"/>
        <v>0.98</v>
      </c>
      <c r="FL35" s="211">
        <v>1</v>
      </c>
      <c r="FM35" s="250"/>
      <c r="FN35" s="211"/>
      <c r="FO35" s="211">
        <f t="shared" si="28"/>
        <v>-0.33809999999999996</v>
      </c>
      <c r="FP35" s="178">
        <f t="shared" si="29"/>
        <v>-2.1733600000000002</v>
      </c>
      <c r="FQ35" s="452">
        <f t="shared" si="55"/>
        <v>-0.33809999999999996</v>
      </c>
      <c r="FR35" s="336"/>
      <c r="FS35" s="165">
        <f t="shared" si="30"/>
        <v>-0.33809999999999996</v>
      </c>
      <c r="FU35" s="104">
        <f t="shared" si="31"/>
        <v>-2.1733600000000002</v>
      </c>
      <c r="FV35" s="185"/>
      <c r="FW35" s="186"/>
      <c r="FX35" s="36">
        <v>42277</v>
      </c>
      <c r="FY35" s="109">
        <v>11.8034</v>
      </c>
      <c r="FZ35" s="109">
        <v>11.9102</v>
      </c>
      <c r="GA35" s="101"/>
      <c r="GB35" s="180"/>
      <c r="GC35" s="165">
        <v>-0.34499999999999997</v>
      </c>
      <c r="GD35" s="239">
        <v>1.5898000000000003</v>
      </c>
      <c r="GE35" s="243">
        <f t="shared" si="32"/>
        <v>0</v>
      </c>
      <c r="GF35" s="244">
        <f t="shared" si="33"/>
        <v>0.98</v>
      </c>
      <c r="GG35" s="211">
        <v>1</v>
      </c>
      <c r="GH35" s="250"/>
      <c r="GI35" s="211"/>
      <c r="GJ35" s="211">
        <f t="shared" si="34"/>
        <v>-0.33809999999999996</v>
      </c>
      <c r="GK35" s="178">
        <f t="shared" si="56"/>
        <v>-2.6888519999999998</v>
      </c>
      <c r="GL35" s="452">
        <f t="shared" si="57"/>
        <v>-0.33809999999999996</v>
      </c>
      <c r="GM35" s="336"/>
      <c r="GN35" s="165">
        <f t="shared" si="36"/>
        <v>-0.33809999999999996</v>
      </c>
      <c r="GP35" s="104">
        <f t="shared" si="37"/>
        <v>-2.6888519999999998</v>
      </c>
      <c r="GR35" s="186"/>
      <c r="GS35" s="36">
        <v>42277</v>
      </c>
      <c r="GT35" s="109">
        <v>11.8034</v>
      </c>
      <c r="GU35" s="109">
        <v>11.9102</v>
      </c>
      <c r="GV35" s="101"/>
      <c r="GW35" s="180"/>
      <c r="GX35" s="165">
        <v>-0.34499999999999997</v>
      </c>
      <c r="GY35" s="239">
        <v>-1.4101999999999997</v>
      </c>
      <c r="GZ35" s="243">
        <f t="shared" si="38"/>
        <v>1</v>
      </c>
      <c r="HA35" s="244">
        <f t="shared" si="39"/>
        <v>0</v>
      </c>
      <c r="HB35" s="211">
        <v>1</v>
      </c>
      <c r="HC35" s="250"/>
      <c r="HD35" s="211"/>
      <c r="HE35" s="211">
        <f t="shared" si="40"/>
        <v>-0.34499999999999997</v>
      </c>
      <c r="HF35" s="178">
        <f t="shared" si="58"/>
        <v>-2.1869160000000001</v>
      </c>
      <c r="HG35" s="452">
        <f t="shared" si="59"/>
        <v>-0.34499999999999997</v>
      </c>
      <c r="HH35" s="348"/>
      <c r="HI35" s="165">
        <f t="shared" si="41"/>
        <v>-0.34499999999999997</v>
      </c>
      <c r="HK35" s="104">
        <f t="shared" si="42"/>
        <v>-2.1869160000000001</v>
      </c>
      <c r="HL35" s="185"/>
      <c r="HN35" s="165">
        <v>3.4898000000000007</v>
      </c>
      <c r="HO35" s="165">
        <f t="shared" si="43"/>
        <v>-2.0153919999999999</v>
      </c>
      <c r="HP35" s="165"/>
      <c r="HR35" s="165">
        <v>-0.56020000000000003</v>
      </c>
      <c r="HS35" s="165">
        <f t="shared" si="44"/>
        <v>-2.7496399999999994</v>
      </c>
      <c r="HT35" s="165"/>
      <c r="HV35" s="165">
        <v>0.88980000000000103</v>
      </c>
      <c r="HW35" s="165">
        <f t="shared" si="45"/>
        <v>-2.3859300000000001</v>
      </c>
      <c r="HX35" s="165"/>
      <c r="HZ35" s="165">
        <v>-0.86019999999999897</v>
      </c>
      <c r="IA35" s="165">
        <f t="shared" si="46"/>
        <v>-3.6534439999999995</v>
      </c>
      <c r="IB35" s="165"/>
      <c r="ID35" s="165">
        <v>1.889800000000001</v>
      </c>
      <c r="IE35" s="165">
        <f t="shared" si="47"/>
        <v>-2.1733600000000002</v>
      </c>
      <c r="IF35" s="165"/>
      <c r="IH35" s="165">
        <v>1.5898000000000003</v>
      </c>
      <c r="II35" s="165">
        <f t="shared" si="48"/>
        <v>-2.6888519999999998</v>
      </c>
      <c r="IJ35" s="165"/>
      <c r="IL35" s="424">
        <v>-1.4101999999999997</v>
      </c>
      <c r="IM35" s="165">
        <f t="shared" si="49"/>
        <v>-2.1869160000000001</v>
      </c>
      <c r="IN35" s="165"/>
      <c r="IO35" s="36">
        <v>42277</v>
      </c>
    </row>
    <row r="36" spans="1:249" x14ac:dyDescent="0.25">
      <c r="A36" s="95">
        <v>41182</v>
      </c>
      <c r="B36" s="36">
        <v>41182</v>
      </c>
      <c r="C36" s="346">
        <v>15.4</v>
      </c>
      <c r="D36" s="346">
        <v>11.35</v>
      </c>
      <c r="E36" s="346">
        <v>12.8</v>
      </c>
      <c r="F36" s="346">
        <v>11.05</v>
      </c>
      <c r="G36" s="346">
        <v>13.8</v>
      </c>
      <c r="H36" s="346">
        <v>13.5</v>
      </c>
      <c r="I36" s="346">
        <v>10.5</v>
      </c>
      <c r="J36" s="105"/>
      <c r="K36" s="36">
        <v>42277</v>
      </c>
      <c r="L36" s="109">
        <v>11.8034</v>
      </c>
      <c r="M36" s="98">
        <f t="shared" si="1"/>
        <v>11.9102</v>
      </c>
      <c r="N36" s="109">
        <f t="shared" si="2"/>
        <v>12.017333333333333</v>
      </c>
      <c r="O36" s="291"/>
      <c r="P36" s="184">
        <v>42277</v>
      </c>
      <c r="Q36" s="346">
        <v>15.4</v>
      </c>
      <c r="R36" s="240">
        <v>3.4898000000000007</v>
      </c>
      <c r="T36" s="346">
        <v>11.35</v>
      </c>
      <c r="U36" s="240">
        <v>-0.56020000000000003</v>
      </c>
      <c r="W36" s="346">
        <v>12.8</v>
      </c>
      <c r="X36" s="240">
        <v>0.88980000000000103</v>
      </c>
      <c r="Z36" s="346">
        <v>11.05</v>
      </c>
      <c r="AA36" s="240">
        <v>-0.86019999999999897</v>
      </c>
      <c r="AC36" s="346">
        <v>13.8</v>
      </c>
      <c r="AD36" s="239">
        <v>1.889800000000001</v>
      </c>
      <c r="AF36" s="346">
        <v>13.5</v>
      </c>
      <c r="AG36" s="239">
        <v>1.5898000000000003</v>
      </c>
      <c r="AI36" s="346">
        <v>10.5</v>
      </c>
      <c r="AJ36" s="239">
        <v>-1.4101999999999997</v>
      </c>
      <c r="AV36" s="36">
        <v>42278</v>
      </c>
      <c r="AW36" s="346">
        <v>14.15</v>
      </c>
      <c r="AY36" s="346">
        <v>10.45</v>
      </c>
      <c r="BA36" s="346">
        <v>11.6</v>
      </c>
      <c r="BC36" s="346">
        <v>12.55</v>
      </c>
      <c r="BE36" s="346">
        <v>14.45</v>
      </c>
      <c r="BG36" s="346">
        <v>12</v>
      </c>
      <c r="BI36" s="346">
        <v>10.55</v>
      </c>
      <c r="BJ36" s="190"/>
      <c r="BW36" s="36">
        <v>42278</v>
      </c>
      <c r="BX36" s="109">
        <v>11.5908</v>
      </c>
      <c r="BY36" s="109">
        <v>11.697099999999999</v>
      </c>
      <c r="CA36" s="180"/>
      <c r="CB36" s="165">
        <v>-0.36479999999999996</v>
      </c>
      <c r="CC36" s="240">
        <v>2.4529000000000014</v>
      </c>
      <c r="CD36" s="243">
        <f t="shared" si="3"/>
        <v>0</v>
      </c>
      <c r="CE36" s="244">
        <f t="shared" si="50"/>
        <v>0.95</v>
      </c>
      <c r="CF36" s="211">
        <v>1</v>
      </c>
      <c r="CG36" s="250"/>
      <c r="CH36" s="211"/>
      <c r="CI36" s="211">
        <f t="shared" si="4"/>
        <v>-0.34655999999999992</v>
      </c>
      <c r="CJ36" s="178">
        <f t="shared" si="51"/>
        <v>-2.3619519999999996</v>
      </c>
      <c r="CK36" s="452">
        <f t="shared" si="5"/>
        <v>-0.34655999999999992</v>
      </c>
      <c r="CL36" s="336"/>
      <c r="CM36" s="165">
        <f t="shared" si="6"/>
        <v>-0.34655999999999992</v>
      </c>
      <c r="CO36" s="104">
        <f t="shared" si="7"/>
        <v>-2.3619519999999996</v>
      </c>
      <c r="CR36" s="36">
        <v>42278</v>
      </c>
      <c r="CS36" s="109">
        <v>11.5908</v>
      </c>
      <c r="CT36" s="109">
        <v>11.697099999999999</v>
      </c>
      <c r="CV36" s="180"/>
      <c r="CW36" s="165">
        <v>-0.36479999999999996</v>
      </c>
      <c r="CX36" s="240">
        <v>-1.2470999999999997</v>
      </c>
      <c r="CY36" s="243">
        <f t="shared" si="8"/>
        <v>1</v>
      </c>
      <c r="CZ36" s="244">
        <f t="shared" si="9"/>
        <v>0</v>
      </c>
      <c r="DA36" s="211">
        <v>1</v>
      </c>
      <c r="DB36" s="250"/>
      <c r="DC36" s="211"/>
      <c r="DD36" s="211">
        <f t="shared" si="10"/>
        <v>-0.36479999999999996</v>
      </c>
      <c r="DE36" s="178">
        <f t="shared" si="11"/>
        <v>-3.1144399999999992</v>
      </c>
      <c r="DF36" s="452">
        <f t="shared" si="52"/>
        <v>-0.36479999999999996</v>
      </c>
      <c r="DG36" s="336"/>
      <c r="DH36" s="165">
        <f t="shared" si="12"/>
        <v>-0.36479999999999996</v>
      </c>
      <c r="DJ36" s="104">
        <f t="shared" si="13"/>
        <v>-3.1144399999999992</v>
      </c>
      <c r="DK36" s="185"/>
      <c r="DL36" s="186"/>
      <c r="DM36" s="36">
        <v>42278</v>
      </c>
      <c r="DN36" s="109">
        <v>11.5908</v>
      </c>
      <c r="DO36" s="109">
        <v>11.697099999999999</v>
      </c>
      <c r="DQ36" s="180"/>
      <c r="DR36" s="165">
        <v>-0.36479999999999996</v>
      </c>
      <c r="DS36" s="240">
        <v>-9.7099999999999298E-2</v>
      </c>
      <c r="DT36" s="243">
        <f t="shared" si="14"/>
        <v>1</v>
      </c>
      <c r="DU36" s="244">
        <f t="shared" si="15"/>
        <v>0</v>
      </c>
      <c r="DV36" s="211">
        <v>1</v>
      </c>
      <c r="DW36" s="250"/>
      <c r="DX36" s="211"/>
      <c r="DY36" s="211">
        <f t="shared" si="16"/>
        <v>-0.36479999999999996</v>
      </c>
      <c r="DZ36" s="178">
        <f t="shared" si="17"/>
        <v>-2.7507299999999999</v>
      </c>
      <c r="EA36" s="452">
        <f t="shared" si="53"/>
        <v>-0.36479999999999996</v>
      </c>
      <c r="EB36" s="336"/>
      <c r="EC36" s="165">
        <f t="shared" si="18"/>
        <v>-0.36479999999999996</v>
      </c>
      <c r="EE36" s="104">
        <f t="shared" si="19"/>
        <v>-2.7507299999999999</v>
      </c>
      <c r="EF36" s="185"/>
      <c r="EG36" s="186"/>
      <c r="EH36" s="36">
        <v>42278</v>
      </c>
      <c r="EI36" s="109">
        <v>11.5908</v>
      </c>
      <c r="EJ36" s="109">
        <v>11.697099999999999</v>
      </c>
      <c r="EL36" s="180"/>
      <c r="EM36" s="165">
        <v>-0.36479999999999996</v>
      </c>
      <c r="EN36" s="240">
        <v>0.85290000000000177</v>
      </c>
      <c r="EO36" s="243">
        <f t="shared" si="20"/>
        <v>0</v>
      </c>
      <c r="EP36" s="244">
        <f t="shared" si="21"/>
        <v>1</v>
      </c>
      <c r="EQ36" s="211">
        <v>1</v>
      </c>
      <c r="ER36" s="250"/>
      <c r="ES36" s="211"/>
      <c r="ET36" s="211">
        <f t="shared" si="22"/>
        <v>-0.36479999999999996</v>
      </c>
      <c r="EU36" s="178">
        <f t="shared" si="23"/>
        <v>-4.0182439999999993</v>
      </c>
      <c r="EV36" s="452">
        <f t="shared" si="54"/>
        <v>-0.36479999999999996</v>
      </c>
      <c r="EW36" s="336"/>
      <c r="EX36" s="165">
        <f t="shared" si="24"/>
        <v>-0.36479999999999996</v>
      </c>
      <c r="EZ36" s="104">
        <f t="shared" si="25"/>
        <v>-4.0182439999999993</v>
      </c>
      <c r="FA36" s="185"/>
      <c r="FB36" s="186"/>
      <c r="FC36" s="36">
        <v>42278</v>
      </c>
      <c r="FD36" s="109">
        <v>11.5908</v>
      </c>
      <c r="FE36" s="109">
        <v>11.697099999999999</v>
      </c>
      <c r="FG36" s="180"/>
      <c r="FH36" s="165">
        <v>-0.36479999999999996</v>
      </c>
      <c r="FI36" s="239">
        <v>2.7529000000000003</v>
      </c>
      <c r="FJ36" s="243">
        <f t="shared" si="26"/>
        <v>0</v>
      </c>
      <c r="FK36" s="244">
        <f t="shared" si="27"/>
        <v>0.95</v>
      </c>
      <c r="FL36" s="211">
        <v>1</v>
      </c>
      <c r="FM36" s="250"/>
      <c r="FN36" s="211"/>
      <c r="FO36" s="211">
        <f t="shared" si="28"/>
        <v>-0.34655999999999992</v>
      </c>
      <c r="FP36" s="178">
        <f t="shared" si="29"/>
        <v>-2.5199199999999999</v>
      </c>
      <c r="FQ36" s="452">
        <f t="shared" si="55"/>
        <v>-0.34655999999999992</v>
      </c>
      <c r="FR36" s="336"/>
      <c r="FS36" s="165">
        <f t="shared" si="30"/>
        <v>-0.34655999999999992</v>
      </c>
      <c r="FU36" s="104">
        <f t="shared" si="31"/>
        <v>-2.5199199999999999</v>
      </c>
      <c r="FV36" s="185"/>
      <c r="FW36" s="186"/>
      <c r="FX36" s="36">
        <v>42278</v>
      </c>
      <c r="FY36" s="109">
        <v>11.5908</v>
      </c>
      <c r="FZ36" s="109">
        <v>11.697099999999999</v>
      </c>
      <c r="GB36" s="180"/>
      <c r="GC36" s="165">
        <v>-0.36479999999999996</v>
      </c>
      <c r="GD36" s="239">
        <v>0.30290000000000106</v>
      </c>
      <c r="GE36" s="243">
        <f t="shared" si="32"/>
        <v>0</v>
      </c>
      <c r="GF36" s="244">
        <f t="shared" si="33"/>
        <v>1</v>
      </c>
      <c r="GG36" s="211">
        <v>1</v>
      </c>
      <c r="GH36" s="250"/>
      <c r="GI36" s="211"/>
      <c r="GJ36" s="211">
        <f t="shared" si="34"/>
        <v>-0.36479999999999996</v>
      </c>
      <c r="GK36" s="178">
        <f t="shared" si="56"/>
        <v>-3.0536519999999996</v>
      </c>
      <c r="GL36" s="452">
        <f t="shared" si="57"/>
        <v>-0.36479999999999996</v>
      </c>
      <c r="GM36" s="336"/>
      <c r="GN36" s="165">
        <f t="shared" si="36"/>
        <v>-0.36479999999999996</v>
      </c>
      <c r="GP36" s="104">
        <f t="shared" si="37"/>
        <v>-3.0536519999999996</v>
      </c>
      <c r="GR36" s="186"/>
      <c r="GS36" s="36">
        <v>42278</v>
      </c>
      <c r="GT36" s="109">
        <v>11.5908</v>
      </c>
      <c r="GU36" s="109">
        <v>11.697099999999999</v>
      </c>
      <c r="GW36" s="180"/>
      <c r="GX36" s="165">
        <v>-0.36479999999999996</v>
      </c>
      <c r="GY36" s="239">
        <v>-1.1470999999999982</v>
      </c>
      <c r="GZ36" s="243">
        <f t="shared" si="38"/>
        <v>1</v>
      </c>
      <c r="HA36" s="244">
        <f t="shared" si="39"/>
        <v>0</v>
      </c>
      <c r="HB36" s="211">
        <v>1</v>
      </c>
      <c r="HC36" s="250"/>
      <c r="HD36" s="211"/>
      <c r="HE36" s="211">
        <f t="shared" si="40"/>
        <v>-0.36479999999999996</v>
      </c>
      <c r="HF36" s="178">
        <f t="shared" si="58"/>
        <v>-2.5517159999999999</v>
      </c>
      <c r="HG36" s="452">
        <f t="shared" si="59"/>
        <v>-0.36479999999999996</v>
      </c>
      <c r="HH36" s="348"/>
      <c r="HI36" s="165">
        <f t="shared" si="41"/>
        <v>-0.36479999999999996</v>
      </c>
      <c r="HK36" s="104">
        <f t="shared" si="42"/>
        <v>-2.5517159999999999</v>
      </c>
      <c r="HL36" s="185"/>
      <c r="HN36" s="165">
        <v>2.4529000000000014</v>
      </c>
      <c r="HO36" s="165">
        <f t="shared" si="43"/>
        <v>-2.3619519999999996</v>
      </c>
      <c r="HP36" s="165"/>
      <c r="HR36" s="165">
        <v>-1.2470999999999997</v>
      </c>
      <c r="HS36" s="165">
        <f t="shared" si="44"/>
        <v>-3.1144399999999992</v>
      </c>
      <c r="HT36" s="165"/>
      <c r="HV36" s="165">
        <v>-9.7099999999999298E-2</v>
      </c>
      <c r="HW36" s="165">
        <f t="shared" si="45"/>
        <v>-2.7507299999999999</v>
      </c>
      <c r="HX36" s="165"/>
      <c r="HZ36" s="165">
        <v>0.85290000000000177</v>
      </c>
      <c r="IA36" s="165">
        <f t="shared" si="46"/>
        <v>-4.0182439999999993</v>
      </c>
      <c r="IB36" s="165"/>
      <c r="ID36" s="165">
        <v>2.7529000000000003</v>
      </c>
      <c r="IE36" s="165">
        <f t="shared" si="47"/>
        <v>-2.5199199999999999</v>
      </c>
      <c r="IF36" s="165"/>
      <c r="IH36" s="165">
        <v>0.30290000000000106</v>
      </c>
      <c r="II36" s="165">
        <f t="shared" si="48"/>
        <v>-3.0536519999999996</v>
      </c>
      <c r="IJ36" s="165"/>
      <c r="IL36" s="424">
        <v>-1.1470999999999982</v>
      </c>
      <c r="IM36" s="165">
        <f t="shared" si="49"/>
        <v>-2.5517159999999999</v>
      </c>
      <c r="IN36" s="165"/>
      <c r="IO36" s="36">
        <v>42278</v>
      </c>
    </row>
    <row r="37" spans="1:249" x14ac:dyDescent="0.25">
      <c r="A37" s="95">
        <v>41183</v>
      </c>
      <c r="B37" s="36">
        <v>41183</v>
      </c>
      <c r="C37" s="346">
        <v>14.15</v>
      </c>
      <c r="D37" s="346">
        <v>10.45</v>
      </c>
      <c r="E37" s="346">
        <v>11.6</v>
      </c>
      <c r="F37" s="346">
        <v>12.55</v>
      </c>
      <c r="G37" s="346">
        <v>14.45</v>
      </c>
      <c r="H37" s="346">
        <v>12</v>
      </c>
      <c r="I37" s="346">
        <v>10.55</v>
      </c>
      <c r="J37" s="105"/>
      <c r="K37" s="36">
        <v>42278</v>
      </c>
      <c r="L37" s="109">
        <v>11.5908</v>
      </c>
      <c r="M37" s="98">
        <f t="shared" si="1"/>
        <v>11.697099999999999</v>
      </c>
      <c r="N37" s="109">
        <f t="shared" si="2"/>
        <v>11.803733333333334</v>
      </c>
      <c r="O37" s="291"/>
      <c r="P37" s="184">
        <v>42278</v>
      </c>
      <c r="Q37" s="346">
        <v>14.15</v>
      </c>
      <c r="R37" s="240">
        <v>2.4529000000000014</v>
      </c>
      <c r="T37" s="346">
        <v>10.45</v>
      </c>
      <c r="U37" s="240">
        <v>-1.2470999999999997</v>
      </c>
      <c r="W37" s="346">
        <v>11.6</v>
      </c>
      <c r="X37" s="240">
        <v>-9.7099999999999298E-2</v>
      </c>
      <c r="Z37" s="346">
        <v>12.55</v>
      </c>
      <c r="AA37" s="240">
        <v>0.85290000000000177</v>
      </c>
      <c r="AC37" s="346">
        <v>14.45</v>
      </c>
      <c r="AD37" s="239">
        <v>2.7529000000000003</v>
      </c>
      <c r="AF37" s="346">
        <v>12</v>
      </c>
      <c r="AG37" s="239">
        <v>0.30290000000000106</v>
      </c>
      <c r="AI37" s="346">
        <v>10.55</v>
      </c>
      <c r="AJ37" s="239">
        <v>-1.1470999999999982</v>
      </c>
      <c r="AV37" s="36">
        <v>42279</v>
      </c>
      <c r="AW37" s="346">
        <v>13.5</v>
      </c>
      <c r="AY37" s="346">
        <v>8.25</v>
      </c>
      <c r="BA37" s="346">
        <v>11.6</v>
      </c>
      <c r="BC37" s="346">
        <v>11.95</v>
      </c>
      <c r="BE37" s="346">
        <v>11.5</v>
      </c>
      <c r="BG37" s="346">
        <v>11.899999999999999</v>
      </c>
      <c r="BI37" s="346">
        <v>9.15</v>
      </c>
      <c r="BJ37" s="190"/>
      <c r="BW37" s="36">
        <v>42279</v>
      </c>
      <c r="BX37" s="109">
        <v>11.379199999999999</v>
      </c>
      <c r="BY37" s="109">
        <v>11.484999999999999</v>
      </c>
      <c r="CA37" s="180"/>
      <c r="CB37" s="165">
        <v>-0.38419999999999999</v>
      </c>
      <c r="CC37" s="240">
        <v>2.0150000000000006</v>
      </c>
      <c r="CD37" s="243">
        <f t="shared" si="3"/>
        <v>0</v>
      </c>
      <c r="CE37" s="244">
        <f t="shared" si="50"/>
        <v>0.95</v>
      </c>
      <c r="CF37" s="211">
        <v>1</v>
      </c>
      <c r="CG37" s="250"/>
      <c r="CH37" s="211"/>
      <c r="CI37" s="211">
        <f t="shared" si="4"/>
        <v>-0.36498999999999998</v>
      </c>
      <c r="CJ37" s="178">
        <f t="shared" si="51"/>
        <v>-2.7269419999999998</v>
      </c>
      <c r="CK37" s="452">
        <f t="shared" si="5"/>
        <v>-0.36498999999999998</v>
      </c>
      <c r="CL37" s="336"/>
      <c r="CM37" s="165">
        <f t="shared" si="6"/>
        <v>-0.36498999999999998</v>
      </c>
      <c r="CO37" s="104">
        <f t="shared" si="7"/>
        <v>-2.7269419999999998</v>
      </c>
      <c r="CR37" s="36">
        <v>42279</v>
      </c>
      <c r="CS37" s="109">
        <v>11.379199999999999</v>
      </c>
      <c r="CT37" s="109">
        <v>11.484999999999999</v>
      </c>
      <c r="CV37" s="180"/>
      <c r="CW37" s="165">
        <v>-0.38419999999999999</v>
      </c>
      <c r="CX37" s="240">
        <v>-3.2349999999999994</v>
      </c>
      <c r="CY37" s="243">
        <f t="shared" si="8"/>
        <v>1.2</v>
      </c>
      <c r="CZ37" s="244">
        <f t="shared" si="9"/>
        <v>0</v>
      </c>
      <c r="DA37" s="211">
        <v>1</v>
      </c>
      <c r="DB37" s="250"/>
      <c r="DC37" s="211"/>
      <c r="DD37" s="211">
        <f t="shared" si="10"/>
        <v>-0.46103999999999995</v>
      </c>
      <c r="DE37" s="178">
        <f t="shared" si="11"/>
        <v>-3.5754799999999993</v>
      </c>
      <c r="DF37" s="452">
        <f t="shared" si="52"/>
        <v>-0.46103999999999995</v>
      </c>
      <c r="DG37" s="336"/>
      <c r="DH37" s="165">
        <f t="shared" si="12"/>
        <v>-0.46103999999999995</v>
      </c>
      <c r="DJ37" s="104">
        <f t="shared" si="13"/>
        <v>-3.5754799999999993</v>
      </c>
      <c r="DK37" s="185"/>
      <c r="DL37" s="186"/>
      <c r="DM37" s="36">
        <v>42279</v>
      </c>
      <c r="DN37" s="109">
        <v>11.379199999999999</v>
      </c>
      <c r="DO37" s="109">
        <v>11.484999999999999</v>
      </c>
      <c r="DQ37" s="180"/>
      <c r="DR37" s="165">
        <v>-0.38419999999999999</v>
      </c>
      <c r="DS37" s="240">
        <v>0.11500000000000021</v>
      </c>
      <c r="DT37" s="243">
        <f t="shared" si="14"/>
        <v>0</v>
      </c>
      <c r="DU37" s="244">
        <f t="shared" si="15"/>
        <v>1</v>
      </c>
      <c r="DV37" s="211">
        <v>1</v>
      </c>
      <c r="DW37" s="250"/>
      <c r="DX37" s="211"/>
      <c r="DY37" s="211">
        <f t="shared" si="16"/>
        <v>-0.38419999999999999</v>
      </c>
      <c r="DZ37" s="178">
        <f t="shared" si="17"/>
        <v>-3.1349299999999998</v>
      </c>
      <c r="EA37" s="452">
        <f t="shared" si="53"/>
        <v>-0.38419999999999999</v>
      </c>
      <c r="EB37" s="336"/>
      <c r="EC37" s="165">
        <f t="shared" si="18"/>
        <v>-0.38419999999999999</v>
      </c>
      <c r="EE37" s="104">
        <f t="shared" si="19"/>
        <v>-3.1349299999999998</v>
      </c>
      <c r="EF37" s="185"/>
      <c r="EG37" s="186"/>
      <c r="EH37" s="36">
        <v>42279</v>
      </c>
      <c r="EI37" s="109">
        <v>11.379199999999999</v>
      </c>
      <c r="EJ37" s="109">
        <v>11.484999999999999</v>
      </c>
      <c r="EL37" s="180"/>
      <c r="EM37" s="165">
        <v>-0.38419999999999999</v>
      </c>
      <c r="EN37" s="240">
        <v>0.46499999999999986</v>
      </c>
      <c r="EO37" s="243">
        <f t="shared" si="20"/>
        <v>0</v>
      </c>
      <c r="EP37" s="244">
        <f t="shared" si="21"/>
        <v>1</v>
      </c>
      <c r="EQ37" s="211">
        <v>1</v>
      </c>
      <c r="ER37" s="250"/>
      <c r="ES37" s="211"/>
      <c r="ET37" s="211">
        <f t="shared" si="22"/>
        <v>-0.38419999999999999</v>
      </c>
      <c r="EU37" s="178">
        <f t="shared" si="23"/>
        <v>-4.4024439999999991</v>
      </c>
      <c r="EV37" s="452">
        <f t="shared" si="54"/>
        <v>-0.38419999999999999</v>
      </c>
      <c r="EW37" s="336"/>
      <c r="EX37" s="165">
        <f t="shared" si="24"/>
        <v>-0.38419999999999999</v>
      </c>
      <c r="EZ37" s="104">
        <f t="shared" si="25"/>
        <v>-4.4024439999999991</v>
      </c>
      <c r="FA37" s="185"/>
      <c r="FB37" s="186"/>
      <c r="FC37" s="36">
        <v>42279</v>
      </c>
      <c r="FD37" s="109">
        <v>11.379199999999999</v>
      </c>
      <c r="FE37" s="109">
        <v>11.484999999999999</v>
      </c>
      <c r="FG37" s="180"/>
      <c r="FH37" s="165">
        <v>-0.38419999999999999</v>
      </c>
      <c r="FI37" s="239">
        <v>1.5000000000000568E-2</v>
      </c>
      <c r="FJ37" s="243">
        <f t="shared" si="26"/>
        <v>0</v>
      </c>
      <c r="FK37" s="244">
        <f t="shared" si="27"/>
        <v>1</v>
      </c>
      <c r="FL37" s="211">
        <v>1</v>
      </c>
      <c r="FM37" s="250"/>
      <c r="FN37" s="211"/>
      <c r="FO37" s="211">
        <f t="shared" si="28"/>
        <v>-0.38419999999999999</v>
      </c>
      <c r="FP37" s="178">
        <f t="shared" si="29"/>
        <v>-2.9041199999999998</v>
      </c>
      <c r="FQ37" s="452">
        <f t="shared" si="55"/>
        <v>-0.38419999999999999</v>
      </c>
      <c r="FR37" s="336"/>
      <c r="FS37" s="165">
        <f t="shared" si="30"/>
        <v>-0.38419999999999999</v>
      </c>
      <c r="FU37" s="104">
        <f t="shared" si="31"/>
        <v>-2.9041199999999998</v>
      </c>
      <c r="FV37" s="185"/>
      <c r="FW37" s="186"/>
      <c r="FX37" s="36">
        <v>42279</v>
      </c>
      <c r="FY37" s="109">
        <v>11.379199999999999</v>
      </c>
      <c r="FZ37" s="109">
        <v>11.484999999999999</v>
      </c>
      <c r="GB37" s="180"/>
      <c r="GC37" s="165">
        <v>-0.38419999999999999</v>
      </c>
      <c r="GD37" s="239">
        <v>0.41499999999999915</v>
      </c>
      <c r="GE37" s="243">
        <f t="shared" si="32"/>
        <v>0</v>
      </c>
      <c r="GF37" s="244">
        <f t="shared" si="33"/>
        <v>1</v>
      </c>
      <c r="GG37" s="211">
        <v>1</v>
      </c>
      <c r="GH37" s="250"/>
      <c r="GI37" s="211"/>
      <c r="GJ37" s="211">
        <f t="shared" si="34"/>
        <v>-0.38419999999999999</v>
      </c>
      <c r="GK37" s="178">
        <f t="shared" si="56"/>
        <v>-3.4378519999999995</v>
      </c>
      <c r="GL37" s="452">
        <f t="shared" si="57"/>
        <v>-0.38419999999999999</v>
      </c>
      <c r="GM37" s="336"/>
      <c r="GN37" s="165">
        <f t="shared" si="36"/>
        <v>-0.38419999999999999</v>
      </c>
      <c r="GP37" s="104">
        <f t="shared" si="37"/>
        <v>-3.4378519999999995</v>
      </c>
      <c r="GR37" s="186"/>
      <c r="GS37" s="36">
        <v>42279</v>
      </c>
      <c r="GT37" s="109">
        <v>11.379199999999999</v>
      </c>
      <c r="GU37" s="109">
        <v>11.484999999999999</v>
      </c>
      <c r="GW37" s="180"/>
      <c r="GX37" s="165">
        <v>-0.38419999999999999</v>
      </c>
      <c r="GY37" s="239">
        <v>-2.3349999999999991</v>
      </c>
      <c r="GZ37" s="243">
        <f t="shared" si="38"/>
        <v>1.1000000000000001</v>
      </c>
      <c r="HA37" s="244">
        <f t="shared" si="39"/>
        <v>0</v>
      </c>
      <c r="HB37" s="211">
        <v>1</v>
      </c>
      <c r="HC37" s="250"/>
      <c r="HD37" s="211"/>
      <c r="HE37" s="211">
        <f t="shared" si="40"/>
        <v>-0.42262</v>
      </c>
      <c r="HF37" s="178">
        <f t="shared" si="58"/>
        <v>-2.9743360000000001</v>
      </c>
      <c r="HG37" s="452">
        <f t="shared" si="59"/>
        <v>-0.42262</v>
      </c>
      <c r="HH37" s="348"/>
      <c r="HI37" s="165">
        <f t="shared" si="41"/>
        <v>-0.42262</v>
      </c>
      <c r="HK37" s="104">
        <f t="shared" si="42"/>
        <v>-2.9743360000000001</v>
      </c>
      <c r="HL37" s="185"/>
      <c r="HN37" s="165">
        <v>2.0150000000000006</v>
      </c>
      <c r="HO37" s="165">
        <f t="shared" si="43"/>
        <v>-2.7269419999999998</v>
      </c>
      <c r="HP37" s="165"/>
      <c r="HR37" s="165">
        <v>-3.2349999999999994</v>
      </c>
      <c r="HS37" s="165">
        <f t="shared" si="44"/>
        <v>-3.5754799999999993</v>
      </c>
      <c r="HT37" s="165"/>
      <c r="HV37" s="165">
        <v>0.11500000000000021</v>
      </c>
      <c r="HW37" s="165">
        <f t="shared" si="45"/>
        <v>-3.1349299999999998</v>
      </c>
      <c r="HX37" s="165"/>
      <c r="HZ37" s="165">
        <v>0.46499999999999986</v>
      </c>
      <c r="IA37" s="165">
        <f t="shared" si="46"/>
        <v>-4.4024439999999991</v>
      </c>
      <c r="IB37" s="165"/>
      <c r="ID37" s="165">
        <v>1.5000000000000568E-2</v>
      </c>
      <c r="IE37" s="165">
        <f t="shared" si="47"/>
        <v>-2.9041199999999998</v>
      </c>
      <c r="IF37" s="165"/>
      <c r="IH37" s="165">
        <v>0.41499999999999915</v>
      </c>
      <c r="II37" s="165">
        <f t="shared" si="48"/>
        <v>-3.4378519999999995</v>
      </c>
      <c r="IJ37" s="165"/>
      <c r="IL37" s="424">
        <v>-2.3349999999999991</v>
      </c>
      <c r="IM37" s="165">
        <f t="shared" si="49"/>
        <v>-2.9743360000000001</v>
      </c>
      <c r="IN37" s="165"/>
      <c r="IO37" s="36">
        <v>42279</v>
      </c>
    </row>
    <row r="38" spans="1:249" x14ac:dyDescent="0.25">
      <c r="A38" s="95">
        <v>41184</v>
      </c>
      <c r="B38" s="36">
        <v>41184</v>
      </c>
      <c r="C38" s="346">
        <v>13.5</v>
      </c>
      <c r="D38" s="346">
        <v>8.25</v>
      </c>
      <c r="E38" s="346">
        <v>11.6</v>
      </c>
      <c r="F38" s="346">
        <v>11.95</v>
      </c>
      <c r="G38" s="346">
        <v>11.5</v>
      </c>
      <c r="H38" s="346">
        <v>11.899999999999999</v>
      </c>
      <c r="I38" s="346">
        <v>9.15</v>
      </c>
      <c r="J38" s="105"/>
      <c r="K38" s="36">
        <v>42279</v>
      </c>
      <c r="L38" s="109">
        <v>11.379199999999999</v>
      </c>
      <c r="M38" s="98">
        <f t="shared" si="1"/>
        <v>11.484999999999999</v>
      </c>
      <c r="N38" s="109">
        <f t="shared" si="2"/>
        <v>11.591133333333332</v>
      </c>
      <c r="O38" s="291"/>
      <c r="P38" s="184">
        <v>42279</v>
      </c>
      <c r="Q38" s="346">
        <v>13.5</v>
      </c>
      <c r="R38" s="240">
        <v>2.0150000000000006</v>
      </c>
      <c r="T38" s="346">
        <v>8.25</v>
      </c>
      <c r="U38" s="240">
        <v>-3.2349999999999994</v>
      </c>
      <c r="W38" s="346">
        <v>11.6</v>
      </c>
      <c r="X38" s="240">
        <v>0.11500000000000021</v>
      </c>
      <c r="Z38" s="346">
        <v>11.95</v>
      </c>
      <c r="AA38" s="240">
        <v>0.46499999999999986</v>
      </c>
      <c r="AC38" s="346">
        <v>11.5</v>
      </c>
      <c r="AD38" s="239">
        <v>1.5000000000000568E-2</v>
      </c>
      <c r="AF38" s="346">
        <v>11.899999999999999</v>
      </c>
      <c r="AG38" s="239">
        <v>0.41499999999999915</v>
      </c>
      <c r="AI38" s="346">
        <v>9.15</v>
      </c>
      <c r="AJ38" s="239">
        <v>-2.3349999999999991</v>
      </c>
      <c r="AV38" s="36">
        <v>42280</v>
      </c>
      <c r="AW38" s="346">
        <v>10.45</v>
      </c>
      <c r="AY38" s="346">
        <v>8.15</v>
      </c>
      <c r="BA38" s="346">
        <v>11.1</v>
      </c>
      <c r="BC38" s="346">
        <v>11.6</v>
      </c>
      <c r="BE38" s="346">
        <v>9.9499999999999993</v>
      </c>
      <c r="BG38" s="346">
        <v>10.399999999999999</v>
      </c>
      <c r="BI38" s="346">
        <v>6.0500000000000007</v>
      </c>
      <c r="BJ38" s="190"/>
      <c r="BW38" s="36">
        <v>42280</v>
      </c>
      <c r="BX38" s="109">
        <v>11.1686</v>
      </c>
      <c r="BY38" s="109">
        <v>11.273899999999999</v>
      </c>
      <c r="CA38" s="180"/>
      <c r="CB38" s="165">
        <v>-0.4032</v>
      </c>
      <c r="CC38" s="240">
        <v>-0.82390000000000008</v>
      </c>
      <c r="CD38" s="243">
        <f t="shared" si="3"/>
        <v>1</v>
      </c>
      <c r="CE38" s="244">
        <f t="shared" si="50"/>
        <v>0</v>
      </c>
      <c r="CF38" s="211">
        <v>1</v>
      </c>
      <c r="CG38" s="250"/>
      <c r="CH38" s="211"/>
      <c r="CI38" s="211">
        <f t="shared" si="4"/>
        <v>-0.4032</v>
      </c>
      <c r="CJ38" s="178">
        <f t="shared" si="51"/>
        <v>-3.1301419999999998</v>
      </c>
      <c r="CK38" s="452">
        <f t="shared" si="5"/>
        <v>-0.4032</v>
      </c>
      <c r="CL38" s="336"/>
      <c r="CM38" s="165">
        <f t="shared" si="6"/>
        <v>-0.4032</v>
      </c>
      <c r="CO38" s="104">
        <f t="shared" si="7"/>
        <v>-3.1301419999999998</v>
      </c>
      <c r="CR38" s="36">
        <v>42280</v>
      </c>
      <c r="CS38" s="109">
        <v>11.1686</v>
      </c>
      <c r="CT38" s="109">
        <v>11.273899999999999</v>
      </c>
      <c r="CV38" s="180"/>
      <c r="CW38" s="165">
        <v>-0.4032</v>
      </c>
      <c r="CX38" s="240">
        <v>-3.123899999999999</v>
      </c>
      <c r="CY38" s="243">
        <f t="shared" si="8"/>
        <v>1.2</v>
      </c>
      <c r="CZ38" s="244">
        <f t="shared" si="9"/>
        <v>0</v>
      </c>
      <c r="DA38" s="211">
        <v>1</v>
      </c>
      <c r="DB38" s="250"/>
      <c r="DC38" s="211"/>
      <c r="DD38" s="211">
        <f t="shared" si="10"/>
        <v>-0.48383999999999999</v>
      </c>
      <c r="DE38" s="178">
        <f t="shared" si="11"/>
        <v>-4.0593199999999996</v>
      </c>
      <c r="DF38" s="452">
        <f t="shared" si="52"/>
        <v>-0.48383999999999999</v>
      </c>
      <c r="DG38" s="336"/>
      <c r="DH38" s="165">
        <f t="shared" si="12"/>
        <v>-0.48383999999999999</v>
      </c>
      <c r="DJ38" s="104">
        <f t="shared" si="13"/>
        <v>-4.0593199999999996</v>
      </c>
      <c r="DK38" s="185"/>
      <c r="DL38" s="186"/>
      <c r="DM38" s="36">
        <v>42280</v>
      </c>
      <c r="DN38" s="109">
        <v>11.1686</v>
      </c>
      <c r="DO38" s="109">
        <v>11.273899999999999</v>
      </c>
      <c r="DQ38" s="180"/>
      <c r="DR38" s="165">
        <v>-0.4032</v>
      </c>
      <c r="DS38" s="240">
        <v>-0.17389999999999972</v>
      </c>
      <c r="DT38" s="243">
        <f t="shared" si="14"/>
        <v>1</v>
      </c>
      <c r="DU38" s="244">
        <f t="shared" si="15"/>
        <v>0</v>
      </c>
      <c r="DV38" s="211">
        <v>1</v>
      </c>
      <c r="DW38" s="250"/>
      <c r="DX38" s="211"/>
      <c r="DY38" s="211">
        <f t="shared" si="16"/>
        <v>-0.4032</v>
      </c>
      <c r="DZ38" s="178">
        <f t="shared" si="17"/>
        <v>-3.5381299999999998</v>
      </c>
      <c r="EA38" s="452">
        <f t="shared" si="53"/>
        <v>-0.4032</v>
      </c>
      <c r="EB38" s="336"/>
      <c r="EC38" s="165">
        <f t="shared" si="18"/>
        <v>-0.4032</v>
      </c>
      <c r="EE38" s="104">
        <f t="shared" si="19"/>
        <v>-3.5381299999999998</v>
      </c>
      <c r="EF38" s="185"/>
      <c r="EG38" s="186"/>
      <c r="EH38" s="36">
        <v>42280</v>
      </c>
      <c r="EI38" s="109">
        <v>11.1686</v>
      </c>
      <c r="EJ38" s="109">
        <v>11.273899999999999</v>
      </c>
      <c r="EL38" s="180"/>
      <c r="EM38" s="165">
        <v>-0.4032</v>
      </c>
      <c r="EN38" s="240">
        <v>0.32610000000000028</v>
      </c>
      <c r="EO38" s="243">
        <f t="shared" si="20"/>
        <v>0</v>
      </c>
      <c r="EP38" s="244">
        <f t="shared" si="21"/>
        <v>1</v>
      </c>
      <c r="EQ38" s="211">
        <v>1</v>
      </c>
      <c r="ER38" s="250"/>
      <c r="ES38" s="211"/>
      <c r="ET38" s="211">
        <f t="shared" si="22"/>
        <v>-0.4032</v>
      </c>
      <c r="EU38" s="178">
        <f t="shared" si="23"/>
        <v>-4.8056439999999991</v>
      </c>
      <c r="EV38" s="452">
        <f t="shared" si="54"/>
        <v>-0.4032</v>
      </c>
      <c r="EW38" s="336"/>
      <c r="EX38" s="165">
        <f t="shared" si="24"/>
        <v>-0.4032</v>
      </c>
      <c r="EZ38" s="104">
        <f t="shared" si="25"/>
        <v>-4.8056439999999991</v>
      </c>
      <c r="FA38" s="185"/>
      <c r="FB38" s="186"/>
      <c r="FC38" s="36">
        <v>42280</v>
      </c>
      <c r="FD38" s="109">
        <v>11.1686</v>
      </c>
      <c r="FE38" s="109">
        <v>11.273899999999999</v>
      </c>
      <c r="FG38" s="180"/>
      <c r="FH38" s="165">
        <v>-0.4032</v>
      </c>
      <c r="FI38" s="239">
        <v>-1.3239000000000001</v>
      </c>
      <c r="FJ38" s="243">
        <f t="shared" si="26"/>
        <v>1</v>
      </c>
      <c r="FK38" s="244">
        <f t="shared" si="27"/>
        <v>0</v>
      </c>
      <c r="FL38" s="211">
        <v>1</v>
      </c>
      <c r="FM38" s="250"/>
      <c r="FN38" s="211"/>
      <c r="FO38" s="211">
        <f t="shared" si="28"/>
        <v>-0.4032</v>
      </c>
      <c r="FP38" s="178">
        <f t="shared" si="29"/>
        <v>-3.3073199999999998</v>
      </c>
      <c r="FQ38" s="452">
        <f t="shared" si="55"/>
        <v>-0.4032</v>
      </c>
      <c r="FR38" s="336"/>
      <c r="FS38" s="165">
        <f t="shared" si="30"/>
        <v>-0.4032</v>
      </c>
      <c r="FU38" s="104">
        <f t="shared" si="31"/>
        <v>-3.3073199999999998</v>
      </c>
      <c r="FV38" s="185"/>
      <c r="FW38" s="186"/>
      <c r="FX38" s="36">
        <v>42280</v>
      </c>
      <c r="FY38" s="109">
        <v>11.1686</v>
      </c>
      <c r="FZ38" s="109">
        <v>11.273899999999999</v>
      </c>
      <c r="GB38" s="180"/>
      <c r="GC38" s="165">
        <v>-0.4032</v>
      </c>
      <c r="GD38" s="239">
        <v>-0.87390000000000079</v>
      </c>
      <c r="GE38" s="243">
        <f t="shared" si="32"/>
        <v>1</v>
      </c>
      <c r="GF38" s="244">
        <f t="shared" si="33"/>
        <v>0</v>
      </c>
      <c r="GG38" s="211">
        <v>1</v>
      </c>
      <c r="GH38" s="250"/>
      <c r="GI38" s="211"/>
      <c r="GJ38" s="211">
        <f t="shared" si="34"/>
        <v>-0.4032</v>
      </c>
      <c r="GK38" s="178">
        <f t="shared" si="56"/>
        <v>-3.8410519999999995</v>
      </c>
      <c r="GL38" s="452">
        <f t="shared" si="57"/>
        <v>-0.4032</v>
      </c>
      <c r="GM38" s="336"/>
      <c r="GN38" s="165">
        <f t="shared" si="36"/>
        <v>-0.4032</v>
      </c>
      <c r="GP38" s="104">
        <f t="shared" si="37"/>
        <v>-3.8410519999999995</v>
      </c>
      <c r="GR38" s="186"/>
      <c r="GS38" s="36">
        <v>42280</v>
      </c>
      <c r="GT38" s="109">
        <v>11.1686</v>
      </c>
      <c r="GU38" s="109">
        <v>11.273899999999999</v>
      </c>
      <c r="GW38" s="180"/>
      <c r="GX38" s="165">
        <v>-0.4032</v>
      </c>
      <c r="GY38" s="239">
        <v>-5.2238999999999987</v>
      </c>
      <c r="GZ38" s="243">
        <f t="shared" si="38"/>
        <v>1.4</v>
      </c>
      <c r="HA38" s="244">
        <f t="shared" si="39"/>
        <v>0</v>
      </c>
      <c r="HB38" s="211">
        <v>1</v>
      </c>
      <c r="HC38" s="250"/>
      <c r="HD38" s="211"/>
      <c r="HE38" s="211">
        <f t="shared" si="40"/>
        <v>-0.56447999999999998</v>
      </c>
      <c r="HF38" s="178">
        <f t="shared" si="58"/>
        <v>-3.5388160000000002</v>
      </c>
      <c r="HG38" s="452">
        <f t="shared" si="59"/>
        <v>-0.56447999999999998</v>
      </c>
      <c r="HH38" s="348"/>
      <c r="HI38" s="165">
        <f t="shared" si="41"/>
        <v>-0.56447999999999998</v>
      </c>
      <c r="HK38" s="104">
        <f t="shared" si="42"/>
        <v>-3.5388160000000002</v>
      </c>
      <c r="HL38" s="185"/>
      <c r="HN38" s="165">
        <v>-0.82390000000000008</v>
      </c>
      <c r="HO38" s="165">
        <f t="shared" si="43"/>
        <v>-3.1301419999999998</v>
      </c>
      <c r="HP38" s="165"/>
      <c r="HR38" s="165">
        <v>-3.123899999999999</v>
      </c>
      <c r="HS38" s="165">
        <f t="shared" si="44"/>
        <v>-4.0593199999999996</v>
      </c>
      <c r="HT38" s="165"/>
      <c r="HV38" s="165">
        <v>-0.17389999999999972</v>
      </c>
      <c r="HW38" s="165">
        <f t="shared" si="45"/>
        <v>-3.5381299999999998</v>
      </c>
      <c r="HX38" s="165"/>
      <c r="HZ38" s="165">
        <v>0.32610000000000028</v>
      </c>
      <c r="IA38" s="165">
        <f t="shared" si="46"/>
        <v>-4.8056439999999991</v>
      </c>
      <c r="IB38" s="165"/>
      <c r="ID38" s="165">
        <v>-1.3239000000000001</v>
      </c>
      <c r="IE38" s="165">
        <f t="shared" si="47"/>
        <v>-3.3073199999999998</v>
      </c>
      <c r="IF38" s="165"/>
      <c r="IH38" s="165">
        <v>-0.87390000000000079</v>
      </c>
      <c r="II38" s="165">
        <f t="shared" si="48"/>
        <v>-3.8410519999999995</v>
      </c>
      <c r="IJ38" s="165"/>
      <c r="IL38" s="424">
        <v>-5.2238999999999987</v>
      </c>
      <c r="IM38" s="165">
        <f t="shared" si="49"/>
        <v>-3.5388160000000002</v>
      </c>
      <c r="IN38" s="165"/>
      <c r="IO38" s="36">
        <v>42280</v>
      </c>
    </row>
    <row r="39" spans="1:249" x14ac:dyDescent="0.25">
      <c r="A39" s="95">
        <v>41185</v>
      </c>
      <c r="B39" s="36">
        <v>41185</v>
      </c>
      <c r="C39" s="346">
        <v>10.45</v>
      </c>
      <c r="D39" s="346">
        <v>8.15</v>
      </c>
      <c r="E39" s="346">
        <v>11.1</v>
      </c>
      <c r="F39" s="346">
        <v>11.6</v>
      </c>
      <c r="G39" s="346">
        <v>9.9499999999999993</v>
      </c>
      <c r="H39" s="346">
        <v>10.399999999999999</v>
      </c>
      <c r="I39" s="346">
        <v>6.0500000000000007</v>
      </c>
      <c r="J39" s="105"/>
      <c r="K39" s="36">
        <v>42280</v>
      </c>
      <c r="L39" s="109">
        <v>11.1686</v>
      </c>
      <c r="M39" s="98">
        <f t="shared" si="1"/>
        <v>11.273899999999999</v>
      </c>
      <c r="N39" s="109">
        <f t="shared" si="2"/>
        <v>11.379533333333333</v>
      </c>
      <c r="O39" s="291"/>
      <c r="P39" s="184">
        <v>42280</v>
      </c>
      <c r="Q39" s="346">
        <v>10.45</v>
      </c>
      <c r="R39" s="240">
        <v>-0.82390000000000008</v>
      </c>
      <c r="T39" s="346">
        <v>8.15</v>
      </c>
      <c r="U39" s="240">
        <v>-3.123899999999999</v>
      </c>
      <c r="W39" s="346">
        <v>11.1</v>
      </c>
      <c r="X39" s="240">
        <v>-0.17389999999999972</v>
      </c>
      <c r="Z39" s="346">
        <v>11.6</v>
      </c>
      <c r="AA39" s="240">
        <v>0.32610000000000028</v>
      </c>
      <c r="AC39" s="346">
        <v>9.9499999999999993</v>
      </c>
      <c r="AD39" s="239">
        <v>-1.3239000000000001</v>
      </c>
      <c r="AF39" s="346">
        <v>10.399999999999999</v>
      </c>
      <c r="AG39" s="239">
        <v>-0.87390000000000079</v>
      </c>
      <c r="AI39" s="346">
        <v>6.0500000000000007</v>
      </c>
      <c r="AJ39" s="239">
        <v>-5.2238999999999987</v>
      </c>
      <c r="AV39" s="36">
        <v>42281</v>
      </c>
      <c r="AW39" s="346">
        <v>8.0500000000000007</v>
      </c>
      <c r="AY39" s="346">
        <v>8.4499999999999993</v>
      </c>
      <c r="BA39" s="346">
        <v>11.65</v>
      </c>
      <c r="BC39" s="346">
        <v>11.6</v>
      </c>
      <c r="BE39" s="346">
        <v>10.399999999999999</v>
      </c>
      <c r="BG39" s="346">
        <v>8.85</v>
      </c>
      <c r="BI39" s="346">
        <v>6.4</v>
      </c>
      <c r="BJ39" s="190"/>
      <c r="BW39" s="36">
        <v>42281</v>
      </c>
      <c r="BX39" s="109">
        <v>10.959</v>
      </c>
      <c r="BY39" s="109">
        <v>11.063800000000001</v>
      </c>
      <c r="CA39" s="180"/>
      <c r="CB39" s="165">
        <v>-0.42180000000000001</v>
      </c>
      <c r="CC39" s="240">
        <v>-3.0137999999999998</v>
      </c>
      <c r="CD39" s="243">
        <f t="shared" si="3"/>
        <v>1.2</v>
      </c>
      <c r="CE39" s="244">
        <f t="shared" si="50"/>
        <v>0</v>
      </c>
      <c r="CF39" s="211">
        <v>1</v>
      </c>
      <c r="CG39" s="250"/>
      <c r="CH39" s="211"/>
      <c r="CI39" s="211">
        <f t="shared" si="4"/>
        <v>-0.50615999999999994</v>
      </c>
      <c r="CJ39" s="178">
        <f t="shared" si="51"/>
        <v>-3.6363019999999997</v>
      </c>
      <c r="CK39" s="452">
        <f t="shared" si="5"/>
        <v>-0.50615999999999994</v>
      </c>
      <c r="CL39" s="336"/>
      <c r="CM39" s="165">
        <f t="shared" si="6"/>
        <v>-0.50615999999999994</v>
      </c>
      <c r="CO39" s="104">
        <f t="shared" si="7"/>
        <v>-3.6363019999999997</v>
      </c>
      <c r="CR39" s="36">
        <v>42281</v>
      </c>
      <c r="CS39" s="109">
        <v>10.959</v>
      </c>
      <c r="CT39" s="109">
        <v>11.063800000000001</v>
      </c>
      <c r="CV39" s="180"/>
      <c r="CW39" s="165">
        <v>-0.42180000000000001</v>
      </c>
      <c r="CX39" s="240">
        <v>-2.6138000000000012</v>
      </c>
      <c r="CY39" s="243">
        <f t="shared" si="8"/>
        <v>1.1000000000000001</v>
      </c>
      <c r="CZ39" s="244">
        <f t="shared" si="9"/>
        <v>0</v>
      </c>
      <c r="DA39" s="211">
        <v>1</v>
      </c>
      <c r="DB39" s="250"/>
      <c r="DC39" s="211"/>
      <c r="DD39" s="211">
        <f t="shared" si="10"/>
        <v>-0.46398000000000006</v>
      </c>
      <c r="DE39" s="178">
        <f t="shared" si="11"/>
        <v>-4.5232999999999999</v>
      </c>
      <c r="DF39" s="452">
        <f t="shared" si="52"/>
        <v>-0.46398000000000006</v>
      </c>
      <c r="DG39" s="336"/>
      <c r="DH39" s="165">
        <f t="shared" si="12"/>
        <v>-0.46398000000000006</v>
      </c>
      <c r="DJ39" s="104">
        <f t="shared" si="13"/>
        <v>-4.5232999999999999</v>
      </c>
      <c r="DK39" s="185"/>
      <c r="DL39" s="186"/>
      <c r="DM39" s="36">
        <v>42281</v>
      </c>
      <c r="DN39" s="109">
        <v>10.959</v>
      </c>
      <c r="DO39" s="109">
        <v>11.063800000000001</v>
      </c>
      <c r="DQ39" s="180"/>
      <c r="DR39" s="165">
        <v>-0.42180000000000001</v>
      </c>
      <c r="DS39" s="240">
        <v>0.58619999999999983</v>
      </c>
      <c r="DT39" s="243">
        <f t="shared" si="14"/>
        <v>0</v>
      </c>
      <c r="DU39" s="244">
        <f t="shared" si="15"/>
        <v>1</v>
      </c>
      <c r="DV39" s="211">
        <v>1</v>
      </c>
      <c r="DW39" s="250"/>
      <c r="DX39" s="211"/>
      <c r="DY39" s="211">
        <f t="shared" si="16"/>
        <v>-0.42180000000000001</v>
      </c>
      <c r="DZ39" s="178">
        <f t="shared" si="17"/>
        <v>-3.9599299999999999</v>
      </c>
      <c r="EA39" s="452">
        <f t="shared" si="53"/>
        <v>-0.42180000000000001</v>
      </c>
      <c r="EB39" s="336"/>
      <c r="EC39" s="165">
        <f t="shared" si="18"/>
        <v>-0.42180000000000001</v>
      </c>
      <c r="EE39" s="104">
        <f t="shared" si="19"/>
        <v>-3.9599299999999999</v>
      </c>
      <c r="EF39" s="185"/>
      <c r="EG39" s="186"/>
      <c r="EH39" s="36">
        <v>42281</v>
      </c>
      <c r="EI39" s="109">
        <v>10.959</v>
      </c>
      <c r="EJ39" s="109">
        <v>11.063800000000001</v>
      </c>
      <c r="EL39" s="180"/>
      <c r="EM39" s="165">
        <v>-0.42180000000000001</v>
      </c>
      <c r="EN39" s="240">
        <v>0.53619999999999912</v>
      </c>
      <c r="EO39" s="243">
        <f t="shared" si="20"/>
        <v>0</v>
      </c>
      <c r="EP39" s="244">
        <f t="shared" si="21"/>
        <v>1</v>
      </c>
      <c r="EQ39" s="211">
        <v>1</v>
      </c>
      <c r="ER39" s="250"/>
      <c r="ES39" s="211"/>
      <c r="ET39" s="211">
        <f t="shared" si="22"/>
        <v>-0.42180000000000001</v>
      </c>
      <c r="EU39" s="178">
        <f t="shared" si="23"/>
        <v>-5.2274439999999993</v>
      </c>
      <c r="EV39" s="452">
        <f t="shared" si="54"/>
        <v>-0.42180000000000001</v>
      </c>
      <c r="EW39" s="336"/>
      <c r="EX39" s="165">
        <f t="shared" si="24"/>
        <v>-0.42180000000000001</v>
      </c>
      <c r="EZ39" s="104">
        <f t="shared" si="25"/>
        <v>-5.2274439999999993</v>
      </c>
      <c r="FA39" s="185"/>
      <c r="FB39" s="186"/>
      <c r="FC39" s="36">
        <v>42281</v>
      </c>
      <c r="FD39" s="109">
        <v>10.959</v>
      </c>
      <c r="FE39" s="109">
        <v>11.063800000000001</v>
      </c>
      <c r="FG39" s="180"/>
      <c r="FH39" s="165">
        <v>-0.42180000000000001</v>
      </c>
      <c r="FI39" s="239">
        <v>-0.66380000000000194</v>
      </c>
      <c r="FJ39" s="243">
        <f t="shared" si="26"/>
        <v>1</v>
      </c>
      <c r="FK39" s="244">
        <f t="shared" si="27"/>
        <v>0</v>
      </c>
      <c r="FL39" s="211">
        <v>1</v>
      </c>
      <c r="FM39" s="250"/>
      <c r="FN39" s="211"/>
      <c r="FO39" s="211">
        <f t="shared" si="28"/>
        <v>-0.42180000000000001</v>
      </c>
      <c r="FP39" s="178">
        <f t="shared" si="29"/>
        <v>-3.72912</v>
      </c>
      <c r="FQ39" s="452">
        <f t="shared" si="55"/>
        <v>-0.42180000000000001</v>
      </c>
      <c r="FR39" s="336"/>
      <c r="FS39" s="165">
        <f t="shared" si="30"/>
        <v>-0.42180000000000001</v>
      </c>
      <c r="FU39" s="104">
        <f t="shared" si="31"/>
        <v>-3.72912</v>
      </c>
      <c r="FV39" s="185"/>
      <c r="FW39" s="186"/>
      <c r="FX39" s="36">
        <v>42281</v>
      </c>
      <c r="FY39" s="109">
        <v>10.959</v>
      </c>
      <c r="FZ39" s="109">
        <v>11.063800000000001</v>
      </c>
      <c r="GB39" s="180"/>
      <c r="GC39" s="165">
        <v>-0.42180000000000001</v>
      </c>
      <c r="GD39" s="239">
        <v>-2.2138000000000009</v>
      </c>
      <c r="GE39" s="243">
        <f t="shared" si="32"/>
        <v>1.1000000000000001</v>
      </c>
      <c r="GF39" s="244">
        <f t="shared" si="33"/>
        <v>0</v>
      </c>
      <c r="GG39" s="211">
        <v>1</v>
      </c>
      <c r="GH39" s="250"/>
      <c r="GI39" s="211"/>
      <c r="GJ39" s="211">
        <f t="shared" si="34"/>
        <v>-0.46398000000000006</v>
      </c>
      <c r="GK39" s="178">
        <f t="shared" si="56"/>
        <v>-4.3050319999999997</v>
      </c>
      <c r="GL39" s="452">
        <f t="shared" si="57"/>
        <v>-0.46398000000000006</v>
      </c>
      <c r="GM39" s="336"/>
      <c r="GN39" s="165">
        <f t="shared" si="36"/>
        <v>-0.46398000000000006</v>
      </c>
      <c r="GP39" s="104">
        <f t="shared" si="37"/>
        <v>-4.3050319999999997</v>
      </c>
      <c r="GR39" s="186"/>
      <c r="GS39" s="36">
        <v>42281</v>
      </c>
      <c r="GT39" s="109">
        <v>10.959</v>
      </c>
      <c r="GU39" s="109">
        <v>11.063800000000001</v>
      </c>
      <c r="GW39" s="180"/>
      <c r="GX39" s="165">
        <v>-0.42180000000000001</v>
      </c>
      <c r="GY39" s="239">
        <v>-4.6638000000000002</v>
      </c>
      <c r="GZ39" s="243">
        <f t="shared" si="38"/>
        <v>1.3</v>
      </c>
      <c r="HA39" s="244">
        <f t="shared" si="39"/>
        <v>0</v>
      </c>
      <c r="HB39" s="211">
        <v>1</v>
      </c>
      <c r="HC39" s="250"/>
      <c r="HD39" s="211"/>
      <c r="HE39" s="211">
        <f t="shared" si="40"/>
        <v>-0.54834000000000005</v>
      </c>
      <c r="HF39" s="178">
        <f t="shared" si="58"/>
        <v>-4.0871560000000002</v>
      </c>
      <c r="HG39" s="452">
        <f t="shared" si="59"/>
        <v>-0.54834000000000005</v>
      </c>
      <c r="HH39" s="348"/>
      <c r="HI39" s="165">
        <f t="shared" si="41"/>
        <v>-0.54834000000000005</v>
      </c>
      <c r="HK39" s="104">
        <f t="shared" si="42"/>
        <v>-4.0871560000000002</v>
      </c>
      <c r="HL39" s="185"/>
      <c r="HN39" s="165">
        <v>-3.0137999999999998</v>
      </c>
      <c r="HO39" s="165">
        <f t="shared" si="43"/>
        <v>-3.6363019999999997</v>
      </c>
      <c r="HP39" s="165"/>
      <c r="HR39" s="165">
        <v>-2.6138000000000012</v>
      </c>
      <c r="HS39" s="165">
        <f t="shared" si="44"/>
        <v>-4.5232999999999999</v>
      </c>
      <c r="HT39" s="165"/>
      <c r="HV39" s="165">
        <v>0.58619999999999983</v>
      </c>
      <c r="HW39" s="165">
        <f t="shared" si="45"/>
        <v>-3.9599299999999999</v>
      </c>
      <c r="HX39" s="165"/>
      <c r="HZ39" s="165">
        <v>0.53619999999999912</v>
      </c>
      <c r="IA39" s="165">
        <f t="shared" si="46"/>
        <v>-5.2274439999999993</v>
      </c>
      <c r="IB39" s="165"/>
      <c r="ID39" s="165">
        <v>-0.66380000000000194</v>
      </c>
      <c r="IE39" s="165">
        <f t="shared" si="47"/>
        <v>-3.72912</v>
      </c>
      <c r="IF39" s="165"/>
      <c r="IH39" s="165">
        <v>-2.2138000000000009</v>
      </c>
      <c r="II39" s="165">
        <f t="shared" si="48"/>
        <v>-4.3050319999999997</v>
      </c>
      <c r="IJ39" s="165"/>
      <c r="IL39" s="424">
        <v>-4.6638000000000002</v>
      </c>
      <c r="IM39" s="165">
        <f t="shared" si="49"/>
        <v>-4.0871560000000002</v>
      </c>
      <c r="IN39" s="165"/>
      <c r="IO39" s="36">
        <v>42281</v>
      </c>
    </row>
    <row r="40" spans="1:249" x14ac:dyDescent="0.25">
      <c r="A40" s="95">
        <v>41186</v>
      </c>
      <c r="B40" s="36">
        <v>41186</v>
      </c>
      <c r="C40" s="346">
        <v>8.0500000000000007</v>
      </c>
      <c r="D40" s="346">
        <v>8.4499999999999993</v>
      </c>
      <c r="E40" s="346">
        <v>11.65</v>
      </c>
      <c r="F40" s="346">
        <v>11.6</v>
      </c>
      <c r="G40" s="346">
        <v>10.399999999999999</v>
      </c>
      <c r="H40" s="346">
        <v>8.85</v>
      </c>
      <c r="I40" s="346">
        <v>6.4</v>
      </c>
      <c r="J40" s="105"/>
      <c r="K40" s="36">
        <v>42281</v>
      </c>
      <c r="L40" s="109">
        <v>10.959</v>
      </c>
      <c r="M40" s="98">
        <f t="shared" si="1"/>
        <v>11.063800000000001</v>
      </c>
      <c r="N40" s="109">
        <f t="shared" si="2"/>
        <v>11.168933333333333</v>
      </c>
      <c r="O40" s="291"/>
      <c r="P40" s="184">
        <v>42281</v>
      </c>
      <c r="Q40" s="346">
        <v>8.0500000000000007</v>
      </c>
      <c r="R40" s="240">
        <v>-3.0137999999999998</v>
      </c>
      <c r="T40" s="346">
        <v>8.4499999999999993</v>
      </c>
      <c r="U40" s="240">
        <v>-2.6138000000000012</v>
      </c>
      <c r="W40" s="346">
        <v>11.65</v>
      </c>
      <c r="X40" s="240">
        <v>0.58619999999999983</v>
      </c>
      <c r="Z40" s="346">
        <v>11.6</v>
      </c>
      <c r="AA40" s="240">
        <v>0.53619999999999912</v>
      </c>
      <c r="AC40" s="346">
        <v>10.399999999999999</v>
      </c>
      <c r="AD40" s="239">
        <v>-0.66380000000000194</v>
      </c>
      <c r="AF40" s="346">
        <v>8.85</v>
      </c>
      <c r="AG40" s="239">
        <v>-2.2138000000000009</v>
      </c>
      <c r="AI40" s="346">
        <v>6.4</v>
      </c>
      <c r="AJ40" s="239">
        <v>-4.6638000000000002</v>
      </c>
      <c r="AV40" s="36">
        <v>42282</v>
      </c>
      <c r="AW40" s="346">
        <v>7.6</v>
      </c>
      <c r="AY40" s="346">
        <v>9.3000000000000007</v>
      </c>
      <c r="BA40" s="346">
        <v>12.55</v>
      </c>
      <c r="BC40" s="346">
        <v>9.85</v>
      </c>
      <c r="BE40" s="346">
        <v>11.05</v>
      </c>
      <c r="BG40" s="346">
        <v>8.85</v>
      </c>
      <c r="BI40" s="346">
        <v>6.5500000000000007</v>
      </c>
      <c r="BJ40" s="190"/>
      <c r="BW40" s="36">
        <v>42282</v>
      </c>
      <c r="BX40" s="109">
        <v>10.750399999999999</v>
      </c>
      <c r="BY40" s="109">
        <v>10.854699999999999</v>
      </c>
      <c r="CA40" s="180"/>
      <c r="CB40" s="165">
        <v>-0.44</v>
      </c>
      <c r="CC40" s="240">
        <v>-3.2546999999999997</v>
      </c>
      <c r="CD40" s="243">
        <f t="shared" si="3"/>
        <v>1.2</v>
      </c>
      <c r="CE40" s="244">
        <f t="shared" si="50"/>
        <v>0</v>
      </c>
      <c r="CF40" s="211">
        <v>1</v>
      </c>
      <c r="CG40" s="250"/>
      <c r="CH40" s="211"/>
      <c r="CI40" s="211">
        <f t="shared" si="4"/>
        <v>-0.52800000000000002</v>
      </c>
      <c r="CJ40" s="178">
        <f t="shared" si="51"/>
        <v>-4.1643019999999993</v>
      </c>
      <c r="CK40" s="452">
        <f t="shared" si="5"/>
        <v>-0.52800000000000002</v>
      </c>
      <c r="CL40" s="336"/>
      <c r="CM40" s="165">
        <f t="shared" si="6"/>
        <v>-0.52800000000000002</v>
      </c>
      <c r="CO40" s="104">
        <f t="shared" si="7"/>
        <v>-4.1643019999999993</v>
      </c>
      <c r="CR40" s="36">
        <v>42282</v>
      </c>
      <c r="CS40" s="109">
        <v>10.750399999999999</v>
      </c>
      <c r="CT40" s="109">
        <v>10.854699999999999</v>
      </c>
      <c r="CV40" s="180"/>
      <c r="CW40" s="165">
        <v>-0.44</v>
      </c>
      <c r="CX40" s="240">
        <v>-1.5546999999999986</v>
      </c>
      <c r="CY40" s="243">
        <f t="shared" si="8"/>
        <v>1</v>
      </c>
      <c r="CZ40" s="244">
        <f t="shared" si="9"/>
        <v>0</v>
      </c>
      <c r="DA40" s="211">
        <v>1</v>
      </c>
      <c r="DB40" s="250"/>
      <c r="DC40" s="211"/>
      <c r="DD40" s="211">
        <f t="shared" si="10"/>
        <v>-0.44</v>
      </c>
      <c r="DE40" s="178">
        <f t="shared" si="11"/>
        <v>-4.9633000000000003</v>
      </c>
      <c r="DF40" s="452">
        <f t="shared" si="52"/>
        <v>-0.44</v>
      </c>
      <c r="DG40" s="336"/>
      <c r="DH40" s="165">
        <f t="shared" si="12"/>
        <v>-0.44</v>
      </c>
      <c r="DJ40" s="104">
        <f t="shared" si="13"/>
        <v>-4.9633000000000003</v>
      </c>
      <c r="DK40" s="185"/>
      <c r="DL40" s="186"/>
      <c r="DM40" s="36">
        <v>42282</v>
      </c>
      <c r="DN40" s="109">
        <v>10.750399999999999</v>
      </c>
      <c r="DO40" s="109">
        <v>10.854699999999999</v>
      </c>
      <c r="DQ40" s="180"/>
      <c r="DR40" s="165">
        <v>-0.44</v>
      </c>
      <c r="DS40" s="240">
        <v>1.6953000000000014</v>
      </c>
      <c r="DT40" s="243">
        <f t="shared" si="14"/>
        <v>0</v>
      </c>
      <c r="DU40" s="244">
        <f t="shared" si="15"/>
        <v>0.98</v>
      </c>
      <c r="DV40" s="211">
        <v>1</v>
      </c>
      <c r="DW40" s="250"/>
      <c r="DX40" s="211"/>
      <c r="DY40" s="211">
        <f t="shared" si="16"/>
        <v>-0.43119999999999997</v>
      </c>
      <c r="DZ40" s="178">
        <f t="shared" si="17"/>
        <v>-4.3911299999999995</v>
      </c>
      <c r="EA40" s="452">
        <f t="shared" si="53"/>
        <v>-0.43119999999999997</v>
      </c>
      <c r="EB40" s="336"/>
      <c r="EC40" s="165">
        <f t="shared" si="18"/>
        <v>-0.43119999999999997</v>
      </c>
      <c r="EE40" s="104">
        <f t="shared" si="19"/>
        <v>-4.3911299999999995</v>
      </c>
      <c r="EF40" s="185"/>
      <c r="EG40" s="186"/>
      <c r="EH40" s="36">
        <v>42282</v>
      </c>
      <c r="EI40" s="109">
        <v>10.750399999999999</v>
      </c>
      <c r="EJ40" s="109">
        <v>10.854699999999999</v>
      </c>
      <c r="EL40" s="180"/>
      <c r="EM40" s="165">
        <v>-0.44</v>
      </c>
      <c r="EN40" s="240">
        <v>-1.0046999999999997</v>
      </c>
      <c r="EO40" s="243">
        <f t="shared" si="20"/>
        <v>1</v>
      </c>
      <c r="EP40" s="244">
        <f t="shared" si="21"/>
        <v>0</v>
      </c>
      <c r="EQ40" s="211">
        <v>1</v>
      </c>
      <c r="ER40" s="250"/>
      <c r="ES40" s="211"/>
      <c r="ET40" s="211">
        <f t="shared" si="22"/>
        <v>-0.44</v>
      </c>
      <c r="EU40" s="178">
        <f t="shared" si="23"/>
        <v>-5.6674439999999997</v>
      </c>
      <c r="EV40" s="452">
        <f t="shared" si="54"/>
        <v>-0.44</v>
      </c>
      <c r="EW40" s="336"/>
      <c r="EX40" s="165">
        <f t="shared" si="24"/>
        <v>-0.44</v>
      </c>
      <c r="EZ40" s="104">
        <f t="shared" si="25"/>
        <v>-5.6674439999999997</v>
      </c>
      <c r="FA40" s="185"/>
      <c r="FB40" s="186"/>
      <c r="FC40" s="36">
        <v>42282</v>
      </c>
      <c r="FD40" s="109">
        <v>10.750399999999999</v>
      </c>
      <c r="FE40" s="109">
        <v>10.854699999999999</v>
      </c>
      <c r="FG40" s="180"/>
      <c r="FH40" s="165">
        <v>-0.44</v>
      </c>
      <c r="FI40" s="239">
        <v>0.19530000000000136</v>
      </c>
      <c r="FJ40" s="243">
        <f t="shared" si="26"/>
        <v>0</v>
      </c>
      <c r="FK40" s="244">
        <f t="shared" si="27"/>
        <v>1</v>
      </c>
      <c r="FL40" s="211">
        <v>1</v>
      </c>
      <c r="FM40" s="250"/>
      <c r="FN40" s="211"/>
      <c r="FO40" s="211">
        <f t="shared" si="28"/>
        <v>-0.44</v>
      </c>
      <c r="FP40" s="178">
        <f t="shared" si="29"/>
        <v>-4.1691200000000004</v>
      </c>
      <c r="FQ40" s="452">
        <f t="shared" si="55"/>
        <v>-0.44</v>
      </c>
      <c r="FR40" s="336"/>
      <c r="FS40" s="165">
        <f t="shared" si="30"/>
        <v>-0.44</v>
      </c>
      <c r="FU40" s="104">
        <f t="shared" si="31"/>
        <v>-4.1691200000000004</v>
      </c>
      <c r="FV40" s="185"/>
      <c r="FW40" s="186"/>
      <c r="FX40" s="36">
        <v>42282</v>
      </c>
      <c r="FY40" s="109">
        <v>10.750399999999999</v>
      </c>
      <c r="FZ40" s="109">
        <v>10.854699999999999</v>
      </c>
      <c r="GB40" s="180"/>
      <c r="GC40" s="165">
        <v>-0.44</v>
      </c>
      <c r="GD40" s="239">
        <v>-2.0046999999999997</v>
      </c>
      <c r="GE40" s="243">
        <f t="shared" si="32"/>
        <v>1.1000000000000001</v>
      </c>
      <c r="GF40" s="244">
        <f t="shared" si="33"/>
        <v>0</v>
      </c>
      <c r="GG40" s="211">
        <v>1</v>
      </c>
      <c r="GH40" s="250"/>
      <c r="GI40" s="211"/>
      <c r="GJ40" s="211">
        <f t="shared" si="34"/>
        <v>-0.48400000000000004</v>
      </c>
      <c r="GK40" s="178">
        <f t="shared" si="56"/>
        <v>-4.7890319999999997</v>
      </c>
      <c r="GL40" s="452">
        <f t="shared" si="57"/>
        <v>-0.48400000000000004</v>
      </c>
      <c r="GM40" s="336"/>
      <c r="GN40" s="165">
        <f t="shared" si="36"/>
        <v>-0.48400000000000004</v>
      </c>
      <c r="GP40" s="104">
        <f t="shared" si="37"/>
        <v>-4.7890319999999997</v>
      </c>
      <c r="GR40" s="186"/>
      <c r="GS40" s="36">
        <v>42282</v>
      </c>
      <c r="GT40" s="109">
        <v>10.750399999999999</v>
      </c>
      <c r="GU40" s="109">
        <v>10.854699999999999</v>
      </c>
      <c r="GW40" s="180"/>
      <c r="GX40" s="165">
        <v>-0.44</v>
      </c>
      <c r="GY40" s="239">
        <v>-4.3046999999999986</v>
      </c>
      <c r="GZ40" s="243">
        <f t="shared" si="38"/>
        <v>1.3</v>
      </c>
      <c r="HA40" s="244">
        <f t="shared" si="39"/>
        <v>0</v>
      </c>
      <c r="HB40" s="211">
        <v>1</v>
      </c>
      <c r="HC40" s="250"/>
      <c r="HD40" s="211"/>
      <c r="HE40" s="211">
        <f t="shared" si="40"/>
        <v>-0.57200000000000006</v>
      </c>
      <c r="HF40" s="178">
        <f t="shared" si="58"/>
        <v>-4.6591560000000003</v>
      </c>
      <c r="HG40" s="452">
        <f t="shared" si="59"/>
        <v>-0.57200000000000006</v>
      </c>
      <c r="HH40" s="348"/>
      <c r="HI40" s="165">
        <f t="shared" si="41"/>
        <v>-0.57200000000000006</v>
      </c>
      <c r="HK40" s="104">
        <f t="shared" si="42"/>
        <v>-4.6591560000000003</v>
      </c>
      <c r="HL40" s="185"/>
      <c r="HN40" s="165">
        <v>-3.2546999999999997</v>
      </c>
      <c r="HO40" s="165">
        <f t="shared" si="43"/>
        <v>-4.1643019999999993</v>
      </c>
      <c r="HP40" s="165"/>
      <c r="HR40" s="165">
        <v>-1.5546999999999986</v>
      </c>
      <c r="HS40" s="165">
        <f t="shared" si="44"/>
        <v>-4.9633000000000003</v>
      </c>
      <c r="HT40" s="165"/>
      <c r="HV40" s="165">
        <v>1.6953000000000014</v>
      </c>
      <c r="HW40" s="165">
        <f t="shared" si="45"/>
        <v>-4.3911299999999995</v>
      </c>
      <c r="HX40" s="165"/>
      <c r="HZ40" s="165">
        <v>-1.0046999999999997</v>
      </c>
      <c r="IA40" s="165">
        <f t="shared" si="46"/>
        <v>-5.6674439999999997</v>
      </c>
      <c r="IB40" s="165"/>
      <c r="ID40" s="165">
        <v>0.19530000000000136</v>
      </c>
      <c r="IE40" s="165">
        <f t="shared" si="47"/>
        <v>-4.1691200000000004</v>
      </c>
      <c r="IF40" s="165"/>
      <c r="IH40" s="165">
        <v>-2.0046999999999997</v>
      </c>
      <c r="II40" s="165">
        <f t="shared" si="48"/>
        <v>-4.7890319999999997</v>
      </c>
      <c r="IJ40" s="165"/>
      <c r="IL40" s="424">
        <v>-4.3046999999999986</v>
      </c>
      <c r="IM40" s="165">
        <f t="shared" si="49"/>
        <v>-4.6591560000000003</v>
      </c>
      <c r="IN40" s="165"/>
      <c r="IO40" s="36">
        <v>42282</v>
      </c>
    </row>
    <row r="41" spans="1:249" x14ac:dyDescent="0.25">
      <c r="A41" s="95">
        <v>41187</v>
      </c>
      <c r="B41" s="36">
        <v>41187</v>
      </c>
      <c r="C41" s="346">
        <v>7.6</v>
      </c>
      <c r="D41" s="346">
        <v>9.3000000000000007</v>
      </c>
      <c r="E41" s="346">
        <v>12.55</v>
      </c>
      <c r="F41" s="346">
        <v>9.85</v>
      </c>
      <c r="G41" s="346">
        <v>11.05</v>
      </c>
      <c r="H41" s="346">
        <v>8.85</v>
      </c>
      <c r="I41" s="346">
        <v>6.5500000000000007</v>
      </c>
      <c r="J41" s="105"/>
      <c r="K41" s="36">
        <v>42282</v>
      </c>
      <c r="L41" s="109">
        <v>10.750399999999999</v>
      </c>
      <c r="M41" s="98">
        <f t="shared" si="1"/>
        <v>10.854699999999999</v>
      </c>
      <c r="N41" s="109">
        <f t="shared" si="2"/>
        <v>10.959333333333333</v>
      </c>
      <c r="O41" s="291"/>
      <c r="P41" s="184">
        <v>42282</v>
      </c>
      <c r="Q41" s="346">
        <v>7.6</v>
      </c>
      <c r="R41" s="240">
        <v>-3.2546999999999997</v>
      </c>
      <c r="T41" s="346">
        <v>9.3000000000000007</v>
      </c>
      <c r="U41" s="240">
        <v>-1.5546999999999986</v>
      </c>
      <c r="W41" s="346">
        <v>12.55</v>
      </c>
      <c r="X41" s="240">
        <v>1.6953000000000014</v>
      </c>
      <c r="Z41" s="346">
        <v>9.85</v>
      </c>
      <c r="AA41" s="240">
        <v>-1.0046999999999997</v>
      </c>
      <c r="AC41" s="346">
        <v>11.05</v>
      </c>
      <c r="AD41" s="239">
        <v>0.19530000000000136</v>
      </c>
      <c r="AF41" s="346">
        <v>8.85</v>
      </c>
      <c r="AG41" s="239">
        <v>-2.0046999999999997</v>
      </c>
      <c r="AI41" s="346">
        <v>6.5500000000000007</v>
      </c>
      <c r="AJ41" s="239">
        <v>-4.3046999999999986</v>
      </c>
      <c r="AV41" s="36">
        <v>42283</v>
      </c>
      <c r="AW41" s="346">
        <v>8</v>
      </c>
      <c r="AY41" s="346">
        <v>11.95</v>
      </c>
      <c r="BA41" s="346">
        <v>12.95</v>
      </c>
      <c r="BC41" s="346">
        <v>9.5500000000000007</v>
      </c>
      <c r="BE41" s="346">
        <v>11.7</v>
      </c>
      <c r="BG41" s="346">
        <v>8.8999999999999986</v>
      </c>
      <c r="BI41" s="346">
        <v>6.9</v>
      </c>
      <c r="BJ41" s="190"/>
      <c r="BW41" s="36">
        <v>42283</v>
      </c>
      <c r="BX41" s="109">
        <v>10.5428</v>
      </c>
      <c r="BY41" s="109">
        <v>10.646599999999999</v>
      </c>
      <c r="CA41" s="180"/>
      <c r="CB41" s="165">
        <v>-0.45779999999999993</v>
      </c>
      <c r="CC41" s="240">
        <v>-2.6465999999999994</v>
      </c>
      <c r="CD41" s="243">
        <f t="shared" si="3"/>
        <v>1.1000000000000001</v>
      </c>
      <c r="CE41" s="244">
        <f t="shared" si="50"/>
        <v>0</v>
      </c>
      <c r="CF41" s="211">
        <v>1</v>
      </c>
      <c r="CG41" s="250"/>
      <c r="CH41" s="211"/>
      <c r="CI41" s="211">
        <f t="shared" si="4"/>
        <v>-0.50357999999999992</v>
      </c>
      <c r="CJ41" s="178">
        <f t="shared" si="51"/>
        <v>-4.6678819999999988</v>
      </c>
      <c r="CK41" s="452">
        <f t="shared" si="5"/>
        <v>-0.50357999999999992</v>
      </c>
      <c r="CL41" s="336"/>
      <c r="CM41" s="165">
        <f t="shared" si="6"/>
        <v>-0.50357999999999992</v>
      </c>
      <c r="CO41" s="104">
        <f t="shared" si="7"/>
        <v>-4.6678819999999988</v>
      </c>
      <c r="CR41" s="36">
        <v>42283</v>
      </c>
      <c r="CS41" s="109">
        <v>10.5428</v>
      </c>
      <c r="CT41" s="109">
        <v>10.646599999999999</v>
      </c>
      <c r="CV41" s="180"/>
      <c r="CW41" s="165">
        <v>-0.45779999999999993</v>
      </c>
      <c r="CX41" s="240">
        <v>1.3033999999999999</v>
      </c>
      <c r="CY41" s="243">
        <f t="shared" si="8"/>
        <v>0</v>
      </c>
      <c r="CZ41" s="244">
        <f t="shared" si="9"/>
        <v>0.98</v>
      </c>
      <c r="DA41" s="211">
        <v>1</v>
      </c>
      <c r="DB41" s="250"/>
      <c r="DC41" s="211"/>
      <c r="DD41" s="211">
        <f t="shared" si="10"/>
        <v>-0.44864399999999993</v>
      </c>
      <c r="DE41" s="178">
        <f t="shared" si="11"/>
        <v>-5.4119440000000001</v>
      </c>
      <c r="DF41" s="452">
        <f t="shared" si="52"/>
        <v>-0.44864399999999993</v>
      </c>
      <c r="DG41" s="336"/>
      <c r="DH41" s="165">
        <f t="shared" si="12"/>
        <v>-0.44864399999999993</v>
      </c>
      <c r="DJ41" s="104">
        <f t="shared" si="13"/>
        <v>-5.4119440000000001</v>
      </c>
      <c r="DK41" s="185"/>
      <c r="DL41" s="186"/>
      <c r="DM41" s="36">
        <v>42283</v>
      </c>
      <c r="DN41" s="109">
        <v>10.5428</v>
      </c>
      <c r="DO41" s="109">
        <v>10.646599999999999</v>
      </c>
      <c r="DQ41" s="180"/>
      <c r="DR41" s="165">
        <v>-0.45779999999999993</v>
      </c>
      <c r="DS41" s="240">
        <v>2.3033999999999999</v>
      </c>
      <c r="DT41" s="243">
        <f t="shared" si="14"/>
        <v>0</v>
      </c>
      <c r="DU41" s="244">
        <f t="shared" si="15"/>
        <v>0.95</v>
      </c>
      <c r="DV41" s="211">
        <v>1</v>
      </c>
      <c r="DW41" s="250"/>
      <c r="DX41" s="211"/>
      <c r="DY41" s="211">
        <f t="shared" si="16"/>
        <v>-0.43490999999999991</v>
      </c>
      <c r="DZ41" s="178">
        <f t="shared" si="17"/>
        <v>-4.826039999999999</v>
      </c>
      <c r="EA41" s="452">
        <f t="shared" si="53"/>
        <v>-0.43490999999999991</v>
      </c>
      <c r="EB41" s="336"/>
      <c r="EC41" s="165">
        <f t="shared" si="18"/>
        <v>-0.43490999999999991</v>
      </c>
      <c r="EE41" s="104">
        <f t="shared" si="19"/>
        <v>-4.826039999999999</v>
      </c>
      <c r="EF41" s="185"/>
      <c r="EG41" s="186"/>
      <c r="EH41" s="36">
        <v>42283</v>
      </c>
      <c r="EI41" s="109">
        <v>10.5428</v>
      </c>
      <c r="EJ41" s="109">
        <v>10.646599999999999</v>
      </c>
      <c r="EL41" s="180"/>
      <c r="EM41" s="165">
        <v>-0.45779999999999993</v>
      </c>
      <c r="EN41" s="240">
        <v>-1.0965999999999987</v>
      </c>
      <c r="EO41" s="243">
        <f t="shared" si="20"/>
        <v>1</v>
      </c>
      <c r="EP41" s="244">
        <f t="shared" si="21"/>
        <v>0</v>
      </c>
      <c r="EQ41" s="211">
        <v>1</v>
      </c>
      <c r="ER41" s="250"/>
      <c r="ES41" s="211"/>
      <c r="ET41" s="211">
        <f t="shared" si="22"/>
        <v>-0.45779999999999993</v>
      </c>
      <c r="EU41" s="178">
        <f t="shared" si="23"/>
        <v>-6.1252439999999995</v>
      </c>
      <c r="EV41" s="452">
        <f t="shared" si="54"/>
        <v>-0.45779999999999993</v>
      </c>
      <c r="EW41" s="336"/>
      <c r="EX41" s="165">
        <f t="shared" si="24"/>
        <v>-0.45779999999999993</v>
      </c>
      <c r="EZ41" s="104">
        <f t="shared" si="25"/>
        <v>-6.1252439999999995</v>
      </c>
      <c r="FA41" s="185"/>
      <c r="FB41" s="186"/>
      <c r="FC41" s="36">
        <v>42283</v>
      </c>
      <c r="FD41" s="109">
        <v>10.5428</v>
      </c>
      <c r="FE41" s="109">
        <v>10.646599999999999</v>
      </c>
      <c r="FG41" s="180"/>
      <c r="FH41" s="165">
        <v>-0.45779999999999993</v>
      </c>
      <c r="FI41" s="239">
        <v>1.0533999999999999</v>
      </c>
      <c r="FJ41" s="243">
        <f t="shared" si="26"/>
        <v>0</v>
      </c>
      <c r="FK41" s="244">
        <f t="shared" si="27"/>
        <v>0.98</v>
      </c>
      <c r="FL41" s="211">
        <v>1</v>
      </c>
      <c r="FM41" s="250"/>
      <c r="FN41" s="211"/>
      <c r="FO41" s="211">
        <f t="shared" si="28"/>
        <v>-0.44864399999999993</v>
      </c>
      <c r="FP41" s="178">
        <f t="shared" si="29"/>
        <v>-4.6177640000000002</v>
      </c>
      <c r="FQ41" s="452">
        <f t="shared" si="55"/>
        <v>-0.44864399999999993</v>
      </c>
      <c r="FR41" s="336"/>
      <c r="FS41" s="165">
        <f t="shared" si="30"/>
        <v>-0.44864399999999993</v>
      </c>
      <c r="FU41" s="104">
        <f t="shared" si="31"/>
        <v>-4.6177640000000002</v>
      </c>
      <c r="FV41" s="185"/>
      <c r="FW41" s="186"/>
      <c r="FX41" s="36">
        <v>42283</v>
      </c>
      <c r="FY41" s="109">
        <v>10.5428</v>
      </c>
      <c r="FZ41" s="109">
        <v>10.646599999999999</v>
      </c>
      <c r="GB41" s="180"/>
      <c r="GC41" s="165">
        <v>-0.45779999999999993</v>
      </c>
      <c r="GD41" s="239">
        <v>-1.7466000000000008</v>
      </c>
      <c r="GE41" s="243">
        <f t="shared" si="32"/>
        <v>1</v>
      </c>
      <c r="GF41" s="244">
        <f t="shared" si="33"/>
        <v>0</v>
      </c>
      <c r="GG41" s="211">
        <v>1</v>
      </c>
      <c r="GH41" s="250"/>
      <c r="GI41" s="211"/>
      <c r="GJ41" s="211">
        <f t="shared" si="34"/>
        <v>-0.45779999999999993</v>
      </c>
      <c r="GK41" s="178">
        <f t="shared" si="56"/>
        <v>-5.2468319999999995</v>
      </c>
      <c r="GL41" s="452">
        <f t="shared" si="57"/>
        <v>-0.45779999999999993</v>
      </c>
      <c r="GM41" s="336"/>
      <c r="GN41" s="165">
        <f t="shared" si="36"/>
        <v>-0.45779999999999993</v>
      </c>
      <c r="GP41" s="104">
        <f t="shared" si="37"/>
        <v>-5.2468319999999995</v>
      </c>
      <c r="GR41" s="186"/>
      <c r="GS41" s="36">
        <v>42283</v>
      </c>
      <c r="GT41" s="109">
        <v>10.5428</v>
      </c>
      <c r="GU41" s="109">
        <v>10.646599999999999</v>
      </c>
      <c r="GW41" s="180"/>
      <c r="GX41" s="165">
        <v>-0.45779999999999993</v>
      </c>
      <c r="GY41" s="239">
        <v>-3.746599999999999</v>
      </c>
      <c r="GZ41" s="243">
        <f t="shared" si="38"/>
        <v>1.2</v>
      </c>
      <c r="HA41" s="244">
        <f t="shared" si="39"/>
        <v>0</v>
      </c>
      <c r="HB41" s="211">
        <v>1</v>
      </c>
      <c r="HC41" s="250"/>
      <c r="HD41" s="211"/>
      <c r="HE41" s="211">
        <f t="shared" si="40"/>
        <v>-0.54935999999999985</v>
      </c>
      <c r="HF41" s="178">
        <f t="shared" si="58"/>
        <v>-5.2085160000000004</v>
      </c>
      <c r="HG41" s="452">
        <f t="shared" si="59"/>
        <v>-0.54935999999999985</v>
      </c>
      <c r="HH41" s="348"/>
      <c r="HI41" s="165">
        <f t="shared" si="41"/>
        <v>-0.54935999999999985</v>
      </c>
      <c r="HK41" s="104">
        <f t="shared" si="42"/>
        <v>-5.2085160000000004</v>
      </c>
      <c r="HL41" s="185"/>
      <c r="HN41" s="165">
        <v>-2.6465999999999994</v>
      </c>
      <c r="HO41" s="165">
        <f t="shared" si="43"/>
        <v>-4.6678819999999988</v>
      </c>
      <c r="HP41" s="165"/>
      <c r="HR41" s="165">
        <v>1.3033999999999999</v>
      </c>
      <c r="HS41" s="165">
        <f t="shared" si="44"/>
        <v>-5.4119440000000001</v>
      </c>
      <c r="HT41" s="165"/>
      <c r="HV41" s="165">
        <v>2.3033999999999999</v>
      </c>
      <c r="HW41" s="165">
        <f t="shared" si="45"/>
        <v>-4.826039999999999</v>
      </c>
      <c r="HX41" s="165"/>
      <c r="HZ41" s="165">
        <v>-1.0965999999999987</v>
      </c>
      <c r="IA41" s="165">
        <f t="shared" si="46"/>
        <v>-6.1252439999999995</v>
      </c>
      <c r="IB41" s="165"/>
      <c r="ID41" s="165">
        <v>1.0533999999999999</v>
      </c>
      <c r="IE41" s="165">
        <f t="shared" si="47"/>
        <v>-4.6177640000000002</v>
      </c>
      <c r="IF41" s="165"/>
      <c r="IH41" s="165">
        <v>-1.7466000000000008</v>
      </c>
      <c r="II41" s="165">
        <f t="shared" si="48"/>
        <v>-5.2468319999999995</v>
      </c>
      <c r="IJ41" s="165"/>
      <c r="IL41" s="424">
        <v>-3.746599999999999</v>
      </c>
      <c r="IM41" s="165">
        <f t="shared" si="49"/>
        <v>-5.2085160000000004</v>
      </c>
      <c r="IN41" s="165"/>
      <c r="IO41" s="36">
        <v>42283</v>
      </c>
    </row>
    <row r="42" spans="1:249" x14ac:dyDescent="0.25">
      <c r="A42" s="95">
        <v>41188</v>
      </c>
      <c r="B42" s="36">
        <v>41188</v>
      </c>
      <c r="C42" s="346">
        <v>8</v>
      </c>
      <c r="D42" s="346">
        <v>11.95</v>
      </c>
      <c r="E42" s="346">
        <v>12.95</v>
      </c>
      <c r="F42" s="346">
        <v>9.5500000000000007</v>
      </c>
      <c r="G42" s="346">
        <v>11.7</v>
      </c>
      <c r="H42" s="346">
        <v>8.8999999999999986</v>
      </c>
      <c r="I42" s="346">
        <v>6.9</v>
      </c>
      <c r="J42" s="105"/>
      <c r="K42" s="36">
        <v>42283</v>
      </c>
      <c r="L42" s="109">
        <v>10.5428</v>
      </c>
      <c r="M42" s="98">
        <f t="shared" si="1"/>
        <v>10.646599999999999</v>
      </c>
      <c r="N42" s="109">
        <f t="shared" si="2"/>
        <v>10.750733333333335</v>
      </c>
      <c r="O42" s="291"/>
      <c r="P42" s="184">
        <v>42283</v>
      </c>
      <c r="Q42" s="346">
        <v>8</v>
      </c>
      <c r="R42" s="240">
        <v>-2.6465999999999994</v>
      </c>
      <c r="T42" s="346">
        <v>11.95</v>
      </c>
      <c r="U42" s="240">
        <v>1.3033999999999999</v>
      </c>
      <c r="W42" s="346">
        <v>12.95</v>
      </c>
      <c r="X42" s="240">
        <v>2.3033999999999999</v>
      </c>
      <c r="Z42" s="346">
        <v>9.5500000000000007</v>
      </c>
      <c r="AA42" s="240">
        <v>-1.0965999999999987</v>
      </c>
      <c r="AC42" s="346">
        <v>11.7</v>
      </c>
      <c r="AD42" s="239">
        <v>1.0533999999999999</v>
      </c>
      <c r="AF42" s="346">
        <v>8.8999999999999986</v>
      </c>
      <c r="AG42" s="239">
        <v>-1.7466000000000008</v>
      </c>
      <c r="AI42" s="346">
        <v>6.9</v>
      </c>
      <c r="AJ42" s="239">
        <v>-3.746599999999999</v>
      </c>
      <c r="AV42" s="36">
        <v>42284</v>
      </c>
      <c r="AW42" s="346">
        <v>8.4</v>
      </c>
      <c r="AY42" s="346">
        <v>13.55</v>
      </c>
      <c r="BA42" s="346">
        <v>14.35</v>
      </c>
      <c r="BC42" s="346">
        <v>10.35</v>
      </c>
      <c r="BE42" s="346">
        <v>13.100000000000001</v>
      </c>
      <c r="BG42" s="346">
        <v>9.6499999999999986</v>
      </c>
      <c r="BI42" s="346">
        <v>7.6999999999999993</v>
      </c>
      <c r="BJ42" s="190"/>
      <c r="BW42" s="36">
        <v>42284</v>
      </c>
      <c r="BX42" s="109">
        <v>10.336199999999998</v>
      </c>
      <c r="BY42" s="109">
        <v>10.439499999999999</v>
      </c>
      <c r="CA42" s="180"/>
      <c r="CB42" s="165">
        <v>-0.47519999999999996</v>
      </c>
      <c r="CC42" s="240">
        <v>-2.0394999999999985</v>
      </c>
      <c r="CD42" s="243">
        <f t="shared" si="3"/>
        <v>1.1000000000000001</v>
      </c>
      <c r="CE42" s="244">
        <f t="shared" si="50"/>
        <v>0</v>
      </c>
      <c r="CF42" s="211">
        <v>1</v>
      </c>
      <c r="CG42" s="250"/>
      <c r="CH42" s="211"/>
      <c r="CI42" s="211">
        <f t="shared" si="4"/>
        <v>-0.52271999999999996</v>
      </c>
      <c r="CJ42" s="178">
        <f t="shared" si="51"/>
        <v>-5.1906019999999984</v>
      </c>
      <c r="CK42" s="452">
        <f t="shared" si="5"/>
        <v>-0.52271999999999996</v>
      </c>
      <c r="CL42" s="336"/>
      <c r="CM42" s="165">
        <f t="shared" si="6"/>
        <v>-0.52271999999999996</v>
      </c>
      <c r="CO42" s="104">
        <f t="shared" si="7"/>
        <v>-5.1906019999999984</v>
      </c>
      <c r="CR42" s="36">
        <v>42284</v>
      </c>
      <c r="CS42" s="109">
        <v>10.336199999999998</v>
      </c>
      <c r="CT42" s="109">
        <v>10.439499999999999</v>
      </c>
      <c r="CV42" s="180"/>
      <c r="CW42" s="165">
        <v>-0.47519999999999996</v>
      </c>
      <c r="CX42" s="240">
        <v>3.1105000000000018</v>
      </c>
      <c r="CY42" s="243">
        <f t="shared" si="8"/>
        <v>0</v>
      </c>
      <c r="CZ42" s="244">
        <f t="shared" si="9"/>
        <v>0.9</v>
      </c>
      <c r="DA42" s="211">
        <v>1</v>
      </c>
      <c r="DB42" s="250"/>
      <c r="DC42" s="211"/>
      <c r="DD42" s="211">
        <f t="shared" si="10"/>
        <v>-0.42767999999999995</v>
      </c>
      <c r="DE42" s="178">
        <f t="shared" si="11"/>
        <v>-5.8396239999999997</v>
      </c>
      <c r="DF42" s="452">
        <f t="shared" si="52"/>
        <v>-0.42767999999999995</v>
      </c>
      <c r="DG42" s="336"/>
      <c r="DH42" s="165">
        <f t="shared" si="12"/>
        <v>-0.42767999999999995</v>
      </c>
      <c r="DJ42" s="104">
        <f t="shared" si="13"/>
        <v>-5.8396239999999997</v>
      </c>
      <c r="DK42" s="185"/>
      <c r="DL42" s="186"/>
      <c r="DM42" s="36">
        <v>42284</v>
      </c>
      <c r="DN42" s="109">
        <v>10.336199999999998</v>
      </c>
      <c r="DO42" s="109">
        <v>10.439499999999999</v>
      </c>
      <c r="DQ42" s="180"/>
      <c r="DR42" s="165">
        <v>-0.47519999999999996</v>
      </c>
      <c r="DS42" s="240">
        <v>3.9105000000000008</v>
      </c>
      <c r="DT42" s="243">
        <f t="shared" si="14"/>
        <v>0</v>
      </c>
      <c r="DU42" s="244">
        <f t="shared" si="15"/>
        <v>0.9</v>
      </c>
      <c r="DV42" s="211">
        <v>1</v>
      </c>
      <c r="DW42" s="250"/>
      <c r="DX42" s="211"/>
      <c r="DY42" s="211">
        <f t="shared" si="16"/>
        <v>-0.42767999999999995</v>
      </c>
      <c r="DZ42" s="178">
        <f t="shared" si="17"/>
        <v>-5.2537199999999986</v>
      </c>
      <c r="EA42" s="452">
        <f t="shared" si="53"/>
        <v>-0.42767999999999995</v>
      </c>
      <c r="EB42" s="336"/>
      <c r="EC42" s="165">
        <f t="shared" si="18"/>
        <v>-0.42767999999999995</v>
      </c>
      <c r="EE42" s="104">
        <f t="shared" si="19"/>
        <v>-5.2537199999999986</v>
      </c>
      <c r="EF42" s="185"/>
      <c r="EG42" s="186"/>
      <c r="EH42" s="36">
        <v>42284</v>
      </c>
      <c r="EI42" s="109">
        <v>10.336199999999998</v>
      </c>
      <c r="EJ42" s="109">
        <v>10.439499999999999</v>
      </c>
      <c r="EL42" s="180"/>
      <c r="EM42" s="165">
        <v>-0.47519999999999996</v>
      </c>
      <c r="EN42" s="240">
        <v>-8.9499999999999247E-2</v>
      </c>
      <c r="EO42" s="243">
        <f t="shared" si="20"/>
        <v>1</v>
      </c>
      <c r="EP42" s="244">
        <f t="shared" si="21"/>
        <v>0</v>
      </c>
      <c r="EQ42" s="211">
        <v>1</v>
      </c>
      <c r="ER42" s="250"/>
      <c r="ES42" s="211"/>
      <c r="ET42" s="211">
        <f t="shared" si="22"/>
        <v>-0.47519999999999996</v>
      </c>
      <c r="EU42" s="178">
        <f t="shared" si="23"/>
        <v>-6.6004439999999995</v>
      </c>
      <c r="EV42" s="452">
        <f t="shared" si="54"/>
        <v>-0.47519999999999996</v>
      </c>
      <c r="EW42" s="336"/>
      <c r="EX42" s="165">
        <f t="shared" si="24"/>
        <v>-0.47519999999999996</v>
      </c>
      <c r="EZ42" s="104">
        <f t="shared" si="25"/>
        <v>-6.6004439999999995</v>
      </c>
      <c r="FA42" s="185"/>
      <c r="FB42" s="186"/>
      <c r="FC42" s="36">
        <v>42284</v>
      </c>
      <c r="FD42" s="109">
        <v>10.336199999999998</v>
      </c>
      <c r="FE42" s="109">
        <v>10.439499999999999</v>
      </c>
      <c r="FG42" s="180"/>
      <c r="FH42" s="165">
        <v>-0.47519999999999996</v>
      </c>
      <c r="FI42" s="239">
        <v>2.6605000000000025</v>
      </c>
      <c r="FJ42" s="243">
        <f t="shared" si="26"/>
        <v>0</v>
      </c>
      <c r="FK42" s="244">
        <f t="shared" si="27"/>
        <v>0.95</v>
      </c>
      <c r="FL42" s="211">
        <v>1</v>
      </c>
      <c r="FM42" s="250"/>
      <c r="FN42" s="211"/>
      <c r="FO42" s="211">
        <f t="shared" si="28"/>
        <v>-0.45143999999999995</v>
      </c>
      <c r="FP42" s="178">
        <f t="shared" si="29"/>
        <v>-5.069204</v>
      </c>
      <c r="FQ42" s="452">
        <f t="shared" si="55"/>
        <v>-0.45143999999999995</v>
      </c>
      <c r="FR42" s="336"/>
      <c r="FS42" s="165">
        <f t="shared" si="30"/>
        <v>-0.45143999999999995</v>
      </c>
      <c r="FU42" s="104">
        <f t="shared" si="31"/>
        <v>-5.069204</v>
      </c>
      <c r="FV42" s="185"/>
      <c r="FW42" s="186"/>
      <c r="FX42" s="36">
        <v>42284</v>
      </c>
      <c r="FY42" s="109">
        <v>10.336199999999998</v>
      </c>
      <c r="FZ42" s="109">
        <v>10.439499999999999</v>
      </c>
      <c r="GB42" s="180"/>
      <c r="GC42" s="165">
        <v>-0.47519999999999996</v>
      </c>
      <c r="GD42" s="239">
        <v>-0.78950000000000031</v>
      </c>
      <c r="GE42" s="243">
        <f t="shared" si="32"/>
        <v>1</v>
      </c>
      <c r="GF42" s="244">
        <f t="shared" si="33"/>
        <v>0</v>
      </c>
      <c r="GG42" s="211">
        <v>1</v>
      </c>
      <c r="GH42" s="250"/>
      <c r="GI42" s="211"/>
      <c r="GJ42" s="211">
        <f t="shared" si="34"/>
        <v>-0.47519999999999996</v>
      </c>
      <c r="GK42" s="178">
        <f t="shared" si="56"/>
        <v>-5.7220319999999996</v>
      </c>
      <c r="GL42" s="452">
        <f t="shared" si="57"/>
        <v>-0.47519999999999996</v>
      </c>
      <c r="GM42" s="336"/>
      <c r="GN42" s="165">
        <f t="shared" si="36"/>
        <v>-0.47519999999999996</v>
      </c>
      <c r="GP42" s="104">
        <f t="shared" si="37"/>
        <v>-5.7220319999999996</v>
      </c>
      <c r="GR42" s="186"/>
      <c r="GS42" s="36">
        <v>42284</v>
      </c>
      <c r="GT42" s="109">
        <v>10.336199999999998</v>
      </c>
      <c r="GU42" s="109">
        <v>10.439499999999999</v>
      </c>
      <c r="GW42" s="180"/>
      <c r="GX42" s="165">
        <v>-0.47519999999999996</v>
      </c>
      <c r="GY42" s="239">
        <v>-2.7394999999999996</v>
      </c>
      <c r="GZ42" s="243">
        <f t="shared" si="38"/>
        <v>1.1000000000000001</v>
      </c>
      <c r="HA42" s="244">
        <f t="shared" si="39"/>
        <v>0</v>
      </c>
      <c r="HB42" s="211">
        <v>1</v>
      </c>
      <c r="HC42" s="250"/>
      <c r="HD42" s="211"/>
      <c r="HE42" s="211">
        <f t="shared" si="40"/>
        <v>-0.52271999999999996</v>
      </c>
      <c r="HF42" s="178">
        <f t="shared" si="58"/>
        <v>-5.731236</v>
      </c>
      <c r="HG42" s="452">
        <f t="shared" si="59"/>
        <v>-0.52271999999999996</v>
      </c>
      <c r="HH42" s="348"/>
      <c r="HI42" s="165">
        <f t="shared" si="41"/>
        <v>-0.52271999999999996</v>
      </c>
      <c r="HK42" s="104">
        <f t="shared" si="42"/>
        <v>-5.731236</v>
      </c>
      <c r="HL42" s="185"/>
      <c r="HN42" s="165">
        <v>-2.0394999999999985</v>
      </c>
      <c r="HO42" s="165">
        <f t="shared" si="43"/>
        <v>-5.1906019999999984</v>
      </c>
      <c r="HP42" s="165"/>
      <c r="HR42" s="165">
        <v>3.1105000000000018</v>
      </c>
      <c r="HS42" s="165">
        <f t="shared" si="44"/>
        <v>-5.8396239999999997</v>
      </c>
      <c r="HT42" s="165"/>
      <c r="HV42" s="165">
        <v>3.9105000000000008</v>
      </c>
      <c r="HW42" s="165">
        <f t="shared" si="45"/>
        <v>-5.2537199999999986</v>
      </c>
      <c r="HX42" s="165"/>
      <c r="HZ42" s="165">
        <v>-8.9499999999999247E-2</v>
      </c>
      <c r="IA42" s="165">
        <f t="shared" si="46"/>
        <v>-6.6004439999999995</v>
      </c>
      <c r="IB42" s="165"/>
      <c r="ID42" s="165">
        <v>2.6605000000000025</v>
      </c>
      <c r="IE42" s="165">
        <f t="shared" si="47"/>
        <v>-5.069204</v>
      </c>
      <c r="IF42" s="165"/>
      <c r="IH42" s="165">
        <v>-0.78950000000000031</v>
      </c>
      <c r="II42" s="165">
        <f t="shared" si="48"/>
        <v>-5.7220319999999996</v>
      </c>
      <c r="IJ42" s="165"/>
      <c r="IL42" s="424">
        <v>-2.7394999999999996</v>
      </c>
      <c r="IM42" s="165">
        <f t="shared" si="49"/>
        <v>-5.731236</v>
      </c>
      <c r="IN42" s="165"/>
      <c r="IO42" s="36">
        <v>42284</v>
      </c>
    </row>
    <row r="43" spans="1:249" x14ac:dyDescent="0.25">
      <c r="A43" s="95">
        <v>41189</v>
      </c>
      <c r="B43" s="36">
        <v>41189</v>
      </c>
      <c r="C43" s="346">
        <v>8.4</v>
      </c>
      <c r="D43" s="346">
        <v>13.55</v>
      </c>
      <c r="E43" s="346">
        <v>14.35</v>
      </c>
      <c r="F43" s="346">
        <v>10.35</v>
      </c>
      <c r="G43" s="346">
        <v>13.100000000000001</v>
      </c>
      <c r="H43" s="346">
        <v>9.6499999999999986</v>
      </c>
      <c r="I43" s="346">
        <v>7.6999999999999993</v>
      </c>
      <c r="J43" s="105"/>
      <c r="K43" s="36">
        <v>42284</v>
      </c>
      <c r="L43" s="109">
        <v>10.336199999999998</v>
      </c>
      <c r="M43" s="98">
        <f t="shared" si="1"/>
        <v>10.439499999999999</v>
      </c>
      <c r="N43" s="109">
        <f t="shared" si="2"/>
        <v>10.543133333333332</v>
      </c>
      <c r="O43" s="291"/>
      <c r="P43" s="184">
        <v>42284</v>
      </c>
      <c r="Q43" s="346">
        <v>8.4</v>
      </c>
      <c r="R43" s="240">
        <v>-2.0394999999999985</v>
      </c>
      <c r="T43" s="346">
        <v>13.55</v>
      </c>
      <c r="U43" s="240">
        <v>3.1105000000000018</v>
      </c>
      <c r="W43" s="346">
        <v>14.35</v>
      </c>
      <c r="X43" s="240">
        <v>3.9105000000000008</v>
      </c>
      <c r="Z43" s="346">
        <v>10.35</v>
      </c>
      <c r="AA43" s="240">
        <v>-8.9499999999999247E-2</v>
      </c>
      <c r="AC43" s="346">
        <v>13.100000000000001</v>
      </c>
      <c r="AD43" s="239">
        <v>2.6605000000000025</v>
      </c>
      <c r="AF43" s="346">
        <v>9.6499999999999986</v>
      </c>
      <c r="AG43" s="239">
        <v>-0.78950000000000031</v>
      </c>
      <c r="AI43" s="346">
        <v>7.6999999999999993</v>
      </c>
      <c r="AJ43" s="239">
        <v>-2.7394999999999996</v>
      </c>
      <c r="AV43" s="36">
        <v>42285</v>
      </c>
      <c r="AW43" s="346">
        <v>9.0500000000000007</v>
      </c>
      <c r="AY43" s="346">
        <v>12.4</v>
      </c>
      <c r="BA43" s="346">
        <v>14.649999999999999</v>
      </c>
      <c r="BC43" s="346">
        <v>13.3</v>
      </c>
      <c r="BE43" s="346">
        <v>12.65</v>
      </c>
      <c r="BG43" s="346">
        <v>9.5500000000000007</v>
      </c>
      <c r="BI43" s="346">
        <v>7.6999999999999993</v>
      </c>
      <c r="BJ43" s="190"/>
      <c r="BV43" s="123"/>
      <c r="BW43" s="36">
        <v>42285</v>
      </c>
      <c r="BX43" s="109">
        <v>10.130599999999999</v>
      </c>
      <c r="BY43" s="109">
        <v>10.2334</v>
      </c>
      <c r="CA43" s="180"/>
      <c r="CB43" s="165">
        <v>-0.49219999999999997</v>
      </c>
      <c r="CC43" s="240">
        <v>-1.1833999999999989</v>
      </c>
      <c r="CD43" s="243">
        <f t="shared" si="3"/>
        <v>1</v>
      </c>
      <c r="CE43" s="244">
        <f t="shared" si="50"/>
        <v>0</v>
      </c>
      <c r="CF43" s="211">
        <v>1</v>
      </c>
      <c r="CG43" s="250"/>
      <c r="CH43" s="211"/>
      <c r="CI43" s="211">
        <f t="shared" si="4"/>
        <v>-0.49219999999999997</v>
      </c>
      <c r="CJ43" s="178">
        <f t="shared" si="51"/>
        <v>-5.6828019999999988</v>
      </c>
      <c r="CK43" s="452">
        <f t="shared" si="5"/>
        <v>-0.49219999999999997</v>
      </c>
      <c r="CL43" s="336"/>
      <c r="CM43" s="165">
        <f t="shared" si="6"/>
        <v>-0.49219999999999997</v>
      </c>
      <c r="CO43" s="104">
        <f t="shared" si="7"/>
        <v>-5.6828019999999988</v>
      </c>
      <c r="CR43" s="36">
        <v>42285</v>
      </c>
      <c r="CS43" s="109">
        <v>10.130599999999999</v>
      </c>
      <c r="CT43" s="109">
        <v>10.2334</v>
      </c>
      <c r="CV43" s="180"/>
      <c r="CW43" s="165">
        <v>-0.49219999999999997</v>
      </c>
      <c r="CX43" s="240">
        <v>2.1666000000000007</v>
      </c>
      <c r="CY43" s="243">
        <f t="shared" si="8"/>
        <v>0</v>
      </c>
      <c r="CZ43" s="244">
        <f t="shared" si="9"/>
        <v>0.95</v>
      </c>
      <c r="DA43" s="211">
        <v>1</v>
      </c>
      <c r="DB43" s="250"/>
      <c r="DC43" s="211"/>
      <c r="DD43" s="211">
        <f t="shared" si="10"/>
        <v>-0.46758999999999995</v>
      </c>
      <c r="DE43" s="178">
        <f t="shared" si="11"/>
        <v>-6.3072140000000001</v>
      </c>
      <c r="DF43" s="452">
        <f t="shared" si="52"/>
        <v>-0.46758999999999995</v>
      </c>
      <c r="DG43" s="336"/>
      <c r="DH43" s="165">
        <f t="shared" si="12"/>
        <v>-0.46758999999999995</v>
      </c>
      <c r="DJ43" s="104">
        <f t="shared" si="13"/>
        <v>-6.3072140000000001</v>
      </c>
      <c r="DK43" s="185"/>
      <c r="DL43" s="186"/>
      <c r="DM43" s="36">
        <v>42285</v>
      </c>
      <c r="DN43" s="109">
        <v>10.130599999999999</v>
      </c>
      <c r="DO43" s="109">
        <v>10.2334</v>
      </c>
      <c r="DQ43" s="180"/>
      <c r="DR43" s="165">
        <v>-0.49219999999999997</v>
      </c>
      <c r="DS43" s="240">
        <v>4.416599999999999</v>
      </c>
      <c r="DT43" s="243">
        <f t="shared" si="14"/>
        <v>0</v>
      </c>
      <c r="DU43" s="244">
        <f t="shared" si="15"/>
        <v>0.85</v>
      </c>
      <c r="DV43" s="211">
        <v>1</v>
      </c>
      <c r="DW43" s="250"/>
      <c r="DX43" s="211"/>
      <c r="DY43" s="211">
        <f t="shared" si="16"/>
        <v>-0.41836999999999996</v>
      </c>
      <c r="DZ43" s="178">
        <f t="shared" si="17"/>
        <v>-5.672089999999999</v>
      </c>
      <c r="EA43" s="452">
        <f t="shared" si="53"/>
        <v>-0.41836999999999996</v>
      </c>
      <c r="EB43" s="336"/>
      <c r="EC43" s="165">
        <f t="shared" si="18"/>
        <v>-0.41836999999999996</v>
      </c>
      <c r="EE43" s="104">
        <f t="shared" si="19"/>
        <v>-5.672089999999999</v>
      </c>
      <c r="EF43" s="185"/>
      <c r="EG43" s="186"/>
      <c r="EH43" s="36">
        <v>42285</v>
      </c>
      <c r="EI43" s="109">
        <v>10.130599999999999</v>
      </c>
      <c r="EJ43" s="109">
        <v>10.2334</v>
      </c>
      <c r="EL43" s="180"/>
      <c r="EM43" s="165">
        <v>-0.49219999999999997</v>
      </c>
      <c r="EN43" s="240">
        <v>3.0666000000000011</v>
      </c>
      <c r="EO43" s="243">
        <f t="shared" si="20"/>
        <v>0</v>
      </c>
      <c r="EP43" s="244">
        <f t="shared" si="21"/>
        <v>0.9</v>
      </c>
      <c r="EQ43" s="211">
        <v>1</v>
      </c>
      <c r="ER43" s="250"/>
      <c r="ES43" s="211"/>
      <c r="ET43" s="211">
        <f t="shared" si="22"/>
        <v>-0.44297999999999998</v>
      </c>
      <c r="EU43" s="178">
        <f t="shared" si="23"/>
        <v>-7.0434239999999999</v>
      </c>
      <c r="EV43" s="452">
        <f t="shared" si="54"/>
        <v>-0.44297999999999998</v>
      </c>
      <c r="EW43" s="336"/>
      <c r="EX43" s="165">
        <f t="shared" si="24"/>
        <v>-0.44297999999999998</v>
      </c>
      <c r="EZ43" s="104">
        <f t="shared" si="25"/>
        <v>-7.0434239999999999</v>
      </c>
      <c r="FA43" s="185"/>
      <c r="FB43" s="186"/>
      <c r="FC43" s="36">
        <v>42285</v>
      </c>
      <c r="FD43" s="109">
        <v>10.130599999999999</v>
      </c>
      <c r="FE43" s="109">
        <v>10.2334</v>
      </c>
      <c r="FG43" s="180"/>
      <c r="FH43" s="165">
        <v>-0.49219999999999997</v>
      </c>
      <c r="FI43" s="239">
        <v>2.4166000000000007</v>
      </c>
      <c r="FJ43" s="243">
        <f t="shared" si="26"/>
        <v>0</v>
      </c>
      <c r="FK43" s="244">
        <f t="shared" si="27"/>
        <v>0.95</v>
      </c>
      <c r="FL43" s="211">
        <v>1</v>
      </c>
      <c r="FM43" s="250"/>
      <c r="FN43" s="211"/>
      <c r="FO43" s="211">
        <f t="shared" si="28"/>
        <v>-0.46758999999999995</v>
      </c>
      <c r="FP43" s="178">
        <f t="shared" si="29"/>
        <v>-5.5367940000000004</v>
      </c>
      <c r="FQ43" s="452">
        <f t="shared" si="55"/>
        <v>-0.46758999999999995</v>
      </c>
      <c r="FR43" s="336"/>
      <c r="FS43" s="165">
        <f t="shared" si="30"/>
        <v>-0.46758999999999995</v>
      </c>
      <c r="FU43" s="104">
        <f t="shared" si="31"/>
        <v>-5.5367940000000004</v>
      </c>
      <c r="FV43" s="185"/>
      <c r="FW43" s="186"/>
      <c r="FX43" s="36">
        <v>42285</v>
      </c>
      <c r="FY43" s="109">
        <v>10.130599999999999</v>
      </c>
      <c r="FZ43" s="109">
        <v>10.2334</v>
      </c>
      <c r="GB43" s="180"/>
      <c r="GC43" s="165">
        <v>-0.49219999999999997</v>
      </c>
      <c r="GD43" s="239">
        <v>-0.6833999999999989</v>
      </c>
      <c r="GE43" s="243">
        <f t="shared" si="32"/>
        <v>1</v>
      </c>
      <c r="GF43" s="244">
        <f t="shared" si="33"/>
        <v>0</v>
      </c>
      <c r="GG43" s="211">
        <v>1</v>
      </c>
      <c r="GH43" s="250"/>
      <c r="GI43" s="211"/>
      <c r="GJ43" s="211">
        <f t="shared" si="34"/>
        <v>-0.49219999999999997</v>
      </c>
      <c r="GK43" s="178">
        <f t="shared" si="56"/>
        <v>-6.2142319999999991</v>
      </c>
      <c r="GL43" s="452">
        <f t="shared" si="57"/>
        <v>-0.49219999999999997</v>
      </c>
      <c r="GM43" s="336"/>
      <c r="GN43" s="165">
        <f t="shared" si="36"/>
        <v>-0.49219999999999997</v>
      </c>
      <c r="GP43" s="104">
        <f t="shared" si="37"/>
        <v>-6.2142319999999991</v>
      </c>
      <c r="GR43" s="186"/>
      <c r="GS43" s="36">
        <v>42285</v>
      </c>
      <c r="GT43" s="109">
        <v>10.130599999999999</v>
      </c>
      <c r="GU43" s="109">
        <v>10.2334</v>
      </c>
      <c r="GW43" s="180"/>
      <c r="GX43" s="165">
        <v>-0.49219999999999997</v>
      </c>
      <c r="GY43" s="239">
        <v>-2.5334000000000003</v>
      </c>
      <c r="GZ43" s="243">
        <f t="shared" si="38"/>
        <v>1.1000000000000001</v>
      </c>
      <c r="HA43" s="244">
        <f t="shared" si="39"/>
        <v>0</v>
      </c>
      <c r="HB43" s="211">
        <v>1</v>
      </c>
      <c r="HC43" s="250"/>
      <c r="HD43" s="211"/>
      <c r="HE43" s="211">
        <f t="shared" si="40"/>
        <v>-0.54142000000000001</v>
      </c>
      <c r="HF43" s="178">
        <f t="shared" si="58"/>
        <v>-6.2726559999999996</v>
      </c>
      <c r="HG43" s="452">
        <f t="shared" si="59"/>
        <v>-0.54142000000000001</v>
      </c>
      <c r="HH43" s="348"/>
      <c r="HI43" s="165">
        <f t="shared" si="41"/>
        <v>-0.54142000000000001</v>
      </c>
      <c r="HK43" s="104">
        <f t="shared" si="42"/>
        <v>-6.2726559999999996</v>
      </c>
      <c r="HL43" s="185"/>
      <c r="HN43" s="165">
        <v>-1.1833999999999989</v>
      </c>
      <c r="HO43" s="165">
        <f t="shared" si="43"/>
        <v>-5.6828019999999988</v>
      </c>
      <c r="HP43" s="165"/>
      <c r="HR43" s="165">
        <v>2.1666000000000007</v>
      </c>
      <c r="HS43" s="165">
        <f t="shared" si="44"/>
        <v>-6.3072140000000001</v>
      </c>
      <c r="HT43" s="165"/>
      <c r="HV43" s="165">
        <v>4.416599999999999</v>
      </c>
      <c r="HW43" s="165">
        <f t="shared" si="45"/>
        <v>-5.672089999999999</v>
      </c>
      <c r="HX43" s="165"/>
      <c r="HZ43" s="165">
        <v>3.0666000000000011</v>
      </c>
      <c r="IA43" s="165">
        <f t="shared" si="46"/>
        <v>-7.0434239999999999</v>
      </c>
      <c r="IB43" s="165"/>
      <c r="ID43" s="165">
        <v>2.4166000000000007</v>
      </c>
      <c r="IE43" s="165">
        <f t="shared" si="47"/>
        <v>-5.5367940000000004</v>
      </c>
      <c r="IF43" s="165"/>
      <c r="IH43" s="165">
        <v>-0.6833999999999989</v>
      </c>
      <c r="II43" s="165">
        <f t="shared" si="48"/>
        <v>-6.2142319999999991</v>
      </c>
      <c r="IJ43" s="165"/>
      <c r="IL43" s="424">
        <v>-2.5334000000000003</v>
      </c>
      <c r="IM43" s="165">
        <f t="shared" si="49"/>
        <v>-6.2726559999999996</v>
      </c>
      <c r="IN43" s="165"/>
      <c r="IO43" s="36">
        <v>42285</v>
      </c>
    </row>
    <row r="44" spans="1:249" x14ac:dyDescent="0.25">
      <c r="A44" s="95">
        <v>41190</v>
      </c>
      <c r="B44" s="36">
        <v>41190</v>
      </c>
      <c r="C44" s="346">
        <v>9.0500000000000007</v>
      </c>
      <c r="D44" s="346">
        <v>12.4</v>
      </c>
      <c r="E44" s="346">
        <v>14.649999999999999</v>
      </c>
      <c r="F44" s="346">
        <v>13.3</v>
      </c>
      <c r="G44" s="346">
        <v>12.65</v>
      </c>
      <c r="H44" s="346">
        <v>9.5500000000000007</v>
      </c>
      <c r="I44" s="346">
        <v>7.6999999999999993</v>
      </c>
      <c r="J44" s="105"/>
      <c r="K44" s="36">
        <v>42285</v>
      </c>
      <c r="L44" s="109">
        <v>10.130599999999999</v>
      </c>
      <c r="M44" s="98">
        <f t="shared" si="1"/>
        <v>10.2334</v>
      </c>
      <c r="N44" s="109">
        <f t="shared" si="2"/>
        <v>10.336533333333334</v>
      </c>
      <c r="O44" s="291"/>
      <c r="P44" s="184">
        <v>42285</v>
      </c>
      <c r="Q44" s="346">
        <v>9.0500000000000007</v>
      </c>
      <c r="R44" s="240">
        <v>-1.1833999999999989</v>
      </c>
      <c r="T44" s="346">
        <v>12.4</v>
      </c>
      <c r="U44" s="240">
        <v>2.1666000000000007</v>
      </c>
      <c r="W44" s="346">
        <v>14.649999999999999</v>
      </c>
      <c r="X44" s="240">
        <v>4.416599999999999</v>
      </c>
      <c r="Z44" s="346">
        <v>13.3</v>
      </c>
      <c r="AA44" s="240">
        <v>3.0666000000000011</v>
      </c>
      <c r="AC44" s="346">
        <v>12.65</v>
      </c>
      <c r="AD44" s="239">
        <v>2.4166000000000007</v>
      </c>
      <c r="AF44" s="346">
        <v>9.5500000000000007</v>
      </c>
      <c r="AG44" s="239">
        <v>-0.6833999999999989</v>
      </c>
      <c r="AI44" s="346">
        <v>7.6999999999999993</v>
      </c>
      <c r="AJ44" s="239">
        <v>-2.5334000000000003</v>
      </c>
      <c r="AV44" s="36">
        <v>42286</v>
      </c>
      <c r="AW44" s="346">
        <v>10.25</v>
      </c>
      <c r="AY44" s="346">
        <v>8.85</v>
      </c>
      <c r="BA44" s="346">
        <v>13.7</v>
      </c>
      <c r="BC44" s="346">
        <v>16.25</v>
      </c>
      <c r="BE44" s="346">
        <v>11.45</v>
      </c>
      <c r="BG44" s="346">
        <v>7.7</v>
      </c>
      <c r="BI44" s="346">
        <v>10.149999999999999</v>
      </c>
      <c r="BJ44" s="190"/>
      <c r="BW44" s="36">
        <v>42286</v>
      </c>
      <c r="BX44" s="109">
        <v>9.9259999999999984</v>
      </c>
      <c r="BY44" s="109">
        <v>10.028299999999998</v>
      </c>
      <c r="CA44" s="180"/>
      <c r="CB44" s="165">
        <v>-0.5</v>
      </c>
      <c r="CC44" s="240">
        <v>0.22170000000000201</v>
      </c>
      <c r="CD44" s="243">
        <f t="shared" si="3"/>
        <v>0</v>
      </c>
      <c r="CE44" s="244">
        <f t="shared" si="50"/>
        <v>1</v>
      </c>
      <c r="CF44" s="211">
        <v>1</v>
      </c>
      <c r="CG44" s="250"/>
      <c r="CH44" s="211"/>
      <c r="CI44" s="211">
        <f t="shared" si="4"/>
        <v>-0.5</v>
      </c>
      <c r="CJ44" s="178">
        <f t="shared" si="51"/>
        <v>-6.1828019999999988</v>
      </c>
      <c r="CK44" s="452">
        <f t="shared" si="5"/>
        <v>-0.5</v>
      </c>
      <c r="CL44" s="336"/>
      <c r="CM44" s="165">
        <f t="shared" si="6"/>
        <v>-0.5</v>
      </c>
      <c r="CO44" s="104">
        <f t="shared" si="7"/>
        <v>-6.1828019999999988</v>
      </c>
      <c r="CR44" s="36">
        <v>42286</v>
      </c>
      <c r="CS44" s="109">
        <v>9.9259999999999984</v>
      </c>
      <c r="CT44" s="109">
        <v>10.028299999999998</v>
      </c>
      <c r="CV44" s="180"/>
      <c r="CW44" s="165">
        <v>-0.5</v>
      </c>
      <c r="CX44" s="240">
        <v>-1.1782999999999983</v>
      </c>
      <c r="CY44" s="243">
        <f t="shared" si="8"/>
        <v>1</v>
      </c>
      <c r="CZ44" s="244">
        <f t="shared" si="9"/>
        <v>0</v>
      </c>
      <c r="DA44" s="211">
        <v>1</v>
      </c>
      <c r="DB44" s="250"/>
      <c r="DC44" s="211"/>
      <c r="DD44" s="211">
        <f t="shared" si="10"/>
        <v>-0.5</v>
      </c>
      <c r="DE44" s="178">
        <f t="shared" si="11"/>
        <v>-6.8072140000000001</v>
      </c>
      <c r="DF44" s="452">
        <f t="shared" si="52"/>
        <v>-0.5</v>
      </c>
      <c r="DG44" s="336"/>
      <c r="DH44" s="165">
        <f t="shared" si="12"/>
        <v>-0.5</v>
      </c>
      <c r="DJ44" s="104">
        <f t="shared" si="13"/>
        <v>-6.8072140000000001</v>
      </c>
      <c r="DK44" s="185"/>
      <c r="DL44" s="186"/>
      <c r="DM44" s="36">
        <v>42286</v>
      </c>
      <c r="DN44" s="109">
        <v>9.9259999999999984</v>
      </c>
      <c r="DO44" s="109">
        <v>10.028299999999998</v>
      </c>
      <c r="DQ44" s="180"/>
      <c r="DR44" s="165">
        <v>-0.5</v>
      </c>
      <c r="DS44" s="240">
        <v>3.6717000000000013</v>
      </c>
      <c r="DT44" s="243">
        <f t="shared" si="14"/>
        <v>0</v>
      </c>
      <c r="DU44" s="244">
        <f t="shared" si="15"/>
        <v>0.9</v>
      </c>
      <c r="DV44" s="211">
        <v>1</v>
      </c>
      <c r="DW44" s="250"/>
      <c r="DX44" s="211"/>
      <c r="DY44" s="211">
        <f t="shared" si="16"/>
        <v>-0.45</v>
      </c>
      <c r="DZ44" s="178">
        <f t="shared" si="17"/>
        <v>-6.1220899999999991</v>
      </c>
      <c r="EA44" s="452">
        <f t="shared" si="53"/>
        <v>-0.45</v>
      </c>
      <c r="EB44" s="336"/>
      <c r="EC44" s="165">
        <f t="shared" si="18"/>
        <v>-0.45</v>
      </c>
      <c r="EE44" s="104">
        <f t="shared" si="19"/>
        <v>-6.1220899999999991</v>
      </c>
      <c r="EF44" s="185"/>
      <c r="EG44" s="186"/>
      <c r="EH44" s="36">
        <v>42286</v>
      </c>
      <c r="EI44" s="109">
        <v>9.9259999999999984</v>
      </c>
      <c r="EJ44" s="109">
        <v>10.028299999999998</v>
      </c>
      <c r="EL44" s="180"/>
      <c r="EM44" s="165">
        <v>-0.5</v>
      </c>
      <c r="EN44" s="240">
        <v>6.221700000000002</v>
      </c>
      <c r="EO44" s="243">
        <f t="shared" si="20"/>
        <v>0</v>
      </c>
      <c r="EP44" s="244">
        <f t="shared" si="21"/>
        <v>0.8</v>
      </c>
      <c r="EQ44" s="211">
        <v>1</v>
      </c>
      <c r="ER44" s="250"/>
      <c r="ES44" s="211"/>
      <c r="ET44" s="211">
        <f t="shared" si="22"/>
        <v>-0.4</v>
      </c>
      <c r="EU44" s="178">
        <f t="shared" si="23"/>
        <v>-7.4434240000000003</v>
      </c>
      <c r="EV44" s="452">
        <f t="shared" si="54"/>
        <v>-0.4</v>
      </c>
      <c r="EW44" s="336"/>
      <c r="EX44" s="165">
        <f t="shared" si="24"/>
        <v>-0.4</v>
      </c>
      <c r="EZ44" s="104">
        <f t="shared" si="25"/>
        <v>-7.4434240000000003</v>
      </c>
      <c r="FA44" s="185"/>
      <c r="FB44" s="186"/>
      <c r="FC44" s="36">
        <v>42286</v>
      </c>
      <c r="FD44" s="109">
        <v>9.9259999999999984</v>
      </c>
      <c r="FE44" s="109">
        <v>10.028299999999998</v>
      </c>
      <c r="FG44" s="180"/>
      <c r="FH44" s="165">
        <v>-0.5</v>
      </c>
      <c r="FI44" s="239">
        <v>1.4217000000000013</v>
      </c>
      <c r="FJ44" s="243">
        <f t="shared" si="26"/>
        <v>0</v>
      </c>
      <c r="FK44" s="244">
        <f t="shared" si="27"/>
        <v>0.98</v>
      </c>
      <c r="FL44" s="211">
        <v>1</v>
      </c>
      <c r="FM44" s="250"/>
      <c r="FN44" s="211"/>
      <c r="FO44" s="211">
        <f t="shared" si="28"/>
        <v>-0.49</v>
      </c>
      <c r="FP44" s="178">
        <f t="shared" si="29"/>
        <v>-6.0267940000000007</v>
      </c>
      <c r="FQ44" s="452">
        <f t="shared" si="55"/>
        <v>-0.49</v>
      </c>
      <c r="FR44" s="336"/>
      <c r="FS44" s="165">
        <f t="shared" si="30"/>
        <v>-0.49</v>
      </c>
      <c r="FU44" s="104">
        <f t="shared" si="31"/>
        <v>-6.0267940000000007</v>
      </c>
      <c r="FV44" s="185"/>
      <c r="FW44" s="186"/>
      <c r="FX44" s="36">
        <v>42286</v>
      </c>
      <c r="FY44" s="109">
        <v>9.9259999999999984</v>
      </c>
      <c r="FZ44" s="109">
        <v>10.028299999999998</v>
      </c>
      <c r="GB44" s="180"/>
      <c r="GC44" s="165">
        <v>-0.5</v>
      </c>
      <c r="GD44" s="239">
        <v>-2.3282999999999978</v>
      </c>
      <c r="GE44" s="243">
        <f t="shared" si="32"/>
        <v>1.1000000000000001</v>
      </c>
      <c r="GF44" s="244">
        <f t="shared" si="33"/>
        <v>0</v>
      </c>
      <c r="GG44" s="211">
        <v>1</v>
      </c>
      <c r="GH44" s="250"/>
      <c r="GI44" s="211"/>
      <c r="GJ44" s="211">
        <f t="shared" si="34"/>
        <v>-0.55000000000000004</v>
      </c>
      <c r="GK44" s="178">
        <f t="shared" si="56"/>
        <v>-6.7642319999999989</v>
      </c>
      <c r="GL44" s="452">
        <f t="shared" si="57"/>
        <v>-0.55000000000000004</v>
      </c>
      <c r="GM44" s="336"/>
      <c r="GN44" s="165">
        <f t="shared" si="36"/>
        <v>-0.55000000000000004</v>
      </c>
      <c r="GP44" s="104">
        <f t="shared" si="37"/>
        <v>-6.7642319999999989</v>
      </c>
      <c r="GR44" s="186"/>
      <c r="GS44" s="36">
        <v>42286</v>
      </c>
      <c r="GT44" s="109">
        <v>9.9259999999999984</v>
      </c>
      <c r="GU44" s="109">
        <v>10.028299999999998</v>
      </c>
      <c r="GW44" s="180"/>
      <c r="GX44" s="165">
        <v>-0.5</v>
      </c>
      <c r="GY44" s="239">
        <v>0.12170000000000059</v>
      </c>
      <c r="GZ44" s="243">
        <f t="shared" si="38"/>
        <v>0</v>
      </c>
      <c r="HA44" s="244">
        <f t="shared" si="39"/>
        <v>1</v>
      </c>
      <c r="HB44" s="211">
        <v>1</v>
      </c>
      <c r="HC44" s="250"/>
      <c r="HD44" s="211"/>
      <c r="HE44" s="211">
        <f t="shared" si="40"/>
        <v>-0.5</v>
      </c>
      <c r="HF44" s="178">
        <f t="shared" si="58"/>
        <v>-6.7726559999999996</v>
      </c>
      <c r="HG44" s="452">
        <f t="shared" si="59"/>
        <v>-0.5</v>
      </c>
      <c r="HH44" s="348"/>
      <c r="HI44" s="165">
        <f t="shared" si="41"/>
        <v>-0.5</v>
      </c>
      <c r="HK44" s="104">
        <f t="shared" si="42"/>
        <v>-6.7726559999999996</v>
      </c>
      <c r="HL44" s="185"/>
      <c r="HN44" s="165">
        <v>0.22170000000000201</v>
      </c>
      <c r="HO44" s="165">
        <f t="shared" si="43"/>
        <v>-6.1828019999999988</v>
      </c>
      <c r="HP44" s="165"/>
      <c r="HR44" s="165">
        <v>-1.1782999999999983</v>
      </c>
      <c r="HS44" s="165">
        <f t="shared" si="44"/>
        <v>-6.8072140000000001</v>
      </c>
      <c r="HT44" s="165"/>
      <c r="HV44" s="165">
        <v>3.6717000000000013</v>
      </c>
      <c r="HW44" s="165">
        <f t="shared" si="45"/>
        <v>-6.1220899999999991</v>
      </c>
      <c r="HX44" s="165"/>
      <c r="HZ44" s="165">
        <v>6.221700000000002</v>
      </c>
      <c r="IA44" s="165">
        <f t="shared" si="46"/>
        <v>-7.4434240000000003</v>
      </c>
      <c r="IB44" s="165"/>
      <c r="ID44" s="165">
        <v>1.4217000000000013</v>
      </c>
      <c r="IE44" s="165">
        <f t="shared" si="47"/>
        <v>-6.0267940000000007</v>
      </c>
      <c r="IF44" s="165"/>
      <c r="IH44" s="165">
        <v>-2.3282999999999978</v>
      </c>
      <c r="II44" s="165">
        <f t="shared" si="48"/>
        <v>-6.7642319999999989</v>
      </c>
      <c r="IJ44" s="165"/>
      <c r="IL44" s="424">
        <v>0.12170000000000059</v>
      </c>
      <c r="IM44" s="165">
        <f t="shared" si="49"/>
        <v>-6.7726559999999996</v>
      </c>
      <c r="IN44" s="165"/>
      <c r="IO44" s="36">
        <v>42286</v>
      </c>
    </row>
    <row r="45" spans="1:249" x14ac:dyDescent="0.25">
      <c r="A45" s="95">
        <v>41191</v>
      </c>
      <c r="B45" s="36">
        <v>41191</v>
      </c>
      <c r="C45" s="346">
        <v>10.25</v>
      </c>
      <c r="D45" s="346">
        <v>8.85</v>
      </c>
      <c r="E45" s="346">
        <v>13.7</v>
      </c>
      <c r="F45" s="346">
        <v>16.25</v>
      </c>
      <c r="G45" s="346">
        <v>11.45</v>
      </c>
      <c r="H45" s="346">
        <v>7.7</v>
      </c>
      <c r="I45" s="346">
        <v>10.149999999999999</v>
      </c>
      <c r="J45" s="105"/>
      <c r="K45" s="36">
        <v>42286</v>
      </c>
      <c r="L45" s="109">
        <v>9.9259999999999984</v>
      </c>
      <c r="M45" s="98">
        <f t="shared" si="1"/>
        <v>10.028299999999998</v>
      </c>
      <c r="N45" s="109">
        <f t="shared" si="2"/>
        <v>10.130933333333333</v>
      </c>
      <c r="O45" s="291"/>
      <c r="P45" s="184">
        <v>42286</v>
      </c>
      <c r="Q45" s="346">
        <v>10.25</v>
      </c>
      <c r="R45" s="240">
        <v>0.22170000000000201</v>
      </c>
      <c r="T45" s="346">
        <v>8.85</v>
      </c>
      <c r="U45" s="240">
        <v>-1.1782999999999983</v>
      </c>
      <c r="W45" s="346">
        <v>13.7</v>
      </c>
      <c r="X45" s="240">
        <v>3.6717000000000013</v>
      </c>
      <c r="Z45" s="346">
        <v>16.25</v>
      </c>
      <c r="AA45" s="240">
        <v>6.221700000000002</v>
      </c>
      <c r="AC45" s="346">
        <v>11.45</v>
      </c>
      <c r="AD45" s="239">
        <v>1.4217000000000013</v>
      </c>
      <c r="AF45" s="346">
        <v>7.7</v>
      </c>
      <c r="AG45" s="239">
        <v>-2.3282999999999978</v>
      </c>
      <c r="AI45" s="346">
        <v>10.149999999999999</v>
      </c>
      <c r="AJ45" s="239">
        <v>0.12170000000000059</v>
      </c>
      <c r="AV45" s="36">
        <v>42287</v>
      </c>
      <c r="AW45" s="346">
        <v>10.199999999999999</v>
      </c>
      <c r="AY45" s="346">
        <v>7.75</v>
      </c>
      <c r="BA45" s="346">
        <v>12.649999999999999</v>
      </c>
      <c r="BC45" s="346">
        <v>16.75</v>
      </c>
      <c r="BE45" s="346">
        <v>9.65</v>
      </c>
      <c r="BG45" s="346">
        <v>8.5500000000000007</v>
      </c>
      <c r="BI45" s="346">
        <v>10.75</v>
      </c>
      <c r="BJ45" s="190"/>
      <c r="BW45" s="36">
        <v>42287</v>
      </c>
      <c r="BX45" s="109">
        <v>9.7224000000000004</v>
      </c>
      <c r="BY45" s="109">
        <v>9.8241999999999994</v>
      </c>
      <c r="CA45" s="180"/>
      <c r="CB45" s="165">
        <v>-0.5</v>
      </c>
      <c r="CC45" s="240">
        <v>0.37579999999999991</v>
      </c>
      <c r="CD45" s="243">
        <f t="shared" si="3"/>
        <v>0</v>
      </c>
      <c r="CE45" s="244">
        <f t="shared" si="50"/>
        <v>1</v>
      </c>
      <c r="CF45" s="211">
        <v>1</v>
      </c>
      <c r="CG45" s="250"/>
      <c r="CH45" s="211"/>
      <c r="CI45" s="211">
        <f t="shared" si="4"/>
        <v>-0.5</v>
      </c>
      <c r="CJ45" s="178">
        <f t="shared" si="51"/>
        <v>-6.6828019999999988</v>
      </c>
      <c r="CK45" s="452">
        <f t="shared" si="5"/>
        <v>-0.5</v>
      </c>
      <c r="CL45" s="336"/>
      <c r="CM45" s="165">
        <f t="shared" si="6"/>
        <v>-0.5</v>
      </c>
      <c r="CO45" s="104">
        <f t="shared" si="7"/>
        <v>-6.6828019999999988</v>
      </c>
      <c r="CR45" s="36">
        <v>42287</v>
      </c>
      <c r="CS45" s="109">
        <v>9.7224000000000004</v>
      </c>
      <c r="CT45" s="109">
        <v>9.8241999999999994</v>
      </c>
      <c r="CV45" s="180"/>
      <c r="CW45" s="165">
        <v>-0.5</v>
      </c>
      <c r="CX45" s="240">
        <v>-2.0741999999999994</v>
      </c>
      <c r="CY45" s="243">
        <f t="shared" si="8"/>
        <v>1.1000000000000001</v>
      </c>
      <c r="CZ45" s="244">
        <f t="shared" si="9"/>
        <v>0</v>
      </c>
      <c r="DA45" s="211">
        <v>1</v>
      </c>
      <c r="DB45" s="250"/>
      <c r="DC45" s="211"/>
      <c r="DD45" s="211">
        <f t="shared" si="10"/>
        <v>-0.55000000000000004</v>
      </c>
      <c r="DE45" s="178">
        <f t="shared" si="11"/>
        <v>-7.3572139999999999</v>
      </c>
      <c r="DF45" s="452">
        <f t="shared" si="52"/>
        <v>-0.55000000000000004</v>
      </c>
      <c r="DG45" s="336"/>
      <c r="DH45" s="165">
        <f t="shared" si="12"/>
        <v>-0.55000000000000004</v>
      </c>
      <c r="DJ45" s="104">
        <f t="shared" si="13"/>
        <v>-7.3572139999999999</v>
      </c>
      <c r="DK45" s="185"/>
      <c r="DL45" s="186"/>
      <c r="DM45" s="36">
        <v>42287</v>
      </c>
      <c r="DN45" s="109">
        <v>9.7224000000000004</v>
      </c>
      <c r="DO45" s="109">
        <v>9.8241999999999994</v>
      </c>
      <c r="DQ45" s="180"/>
      <c r="DR45" s="165">
        <v>-0.5</v>
      </c>
      <c r="DS45" s="240">
        <v>2.8257999999999992</v>
      </c>
      <c r="DT45" s="243">
        <f t="shared" si="14"/>
        <v>0</v>
      </c>
      <c r="DU45" s="244">
        <f t="shared" si="15"/>
        <v>0.95</v>
      </c>
      <c r="DV45" s="211">
        <v>1</v>
      </c>
      <c r="DW45" s="250"/>
      <c r="DX45" s="211"/>
      <c r="DY45" s="211">
        <f t="shared" si="16"/>
        <v>-0.47499999999999998</v>
      </c>
      <c r="DZ45" s="178">
        <f t="shared" si="17"/>
        <v>-6.5970899999999988</v>
      </c>
      <c r="EA45" s="452">
        <f t="shared" si="53"/>
        <v>-0.47499999999999998</v>
      </c>
      <c r="EB45" s="336"/>
      <c r="EC45" s="165">
        <f t="shared" si="18"/>
        <v>-0.47499999999999998</v>
      </c>
      <c r="EE45" s="104">
        <f t="shared" si="19"/>
        <v>-6.5970899999999988</v>
      </c>
      <c r="EF45" s="185"/>
      <c r="EG45" s="186"/>
      <c r="EH45" s="36">
        <v>42287</v>
      </c>
      <c r="EI45" s="109">
        <v>9.7224000000000004</v>
      </c>
      <c r="EJ45" s="109">
        <v>9.8241999999999994</v>
      </c>
      <c r="EL45" s="180"/>
      <c r="EM45" s="165">
        <v>-0.5</v>
      </c>
      <c r="EN45" s="240">
        <v>6.9258000000000006</v>
      </c>
      <c r="EO45" s="243">
        <f t="shared" si="20"/>
        <v>0</v>
      </c>
      <c r="EP45" s="244">
        <f t="shared" si="21"/>
        <v>0.8</v>
      </c>
      <c r="EQ45" s="211">
        <v>1</v>
      </c>
      <c r="ER45" s="250"/>
      <c r="ES45" s="211"/>
      <c r="ET45" s="211">
        <f t="shared" si="22"/>
        <v>-0.4</v>
      </c>
      <c r="EU45" s="178">
        <f t="shared" si="23"/>
        <v>-7.8434240000000006</v>
      </c>
      <c r="EV45" s="452">
        <f t="shared" si="54"/>
        <v>-0.4</v>
      </c>
      <c r="EW45" s="336"/>
      <c r="EX45" s="165">
        <f t="shared" si="24"/>
        <v>-0.4</v>
      </c>
      <c r="EZ45" s="104">
        <f t="shared" si="25"/>
        <v>-7.8434240000000006</v>
      </c>
      <c r="FA45" s="185"/>
      <c r="FB45" s="186"/>
      <c r="FC45" s="36">
        <v>42287</v>
      </c>
      <c r="FD45" s="109">
        <v>9.7224000000000004</v>
      </c>
      <c r="FE45" s="109">
        <v>9.8241999999999994</v>
      </c>
      <c r="FG45" s="180"/>
      <c r="FH45" s="165">
        <v>-0.5</v>
      </c>
      <c r="FI45" s="239">
        <v>-0.17419999999999902</v>
      </c>
      <c r="FJ45" s="243">
        <f t="shared" si="26"/>
        <v>1</v>
      </c>
      <c r="FK45" s="244">
        <f t="shared" si="27"/>
        <v>0</v>
      </c>
      <c r="FL45" s="211">
        <v>1</v>
      </c>
      <c r="FM45" s="250"/>
      <c r="FN45" s="211"/>
      <c r="FO45" s="211">
        <f t="shared" si="28"/>
        <v>-0.5</v>
      </c>
      <c r="FP45" s="178">
        <f t="shared" si="29"/>
        <v>-6.5267940000000007</v>
      </c>
      <c r="FQ45" s="452">
        <f t="shared" si="55"/>
        <v>-0.5</v>
      </c>
      <c r="FR45" s="336"/>
      <c r="FS45" s="165">
        <f t="shared" si="30"/>
        <v>-0.5</v>
      </c>
      <c r="FU45" s="104">
        <f t="shared" si="31"/>
        <v>-6.5267940000000007</v>
      </c>
      <c r="FV45" s="185"/>
      <c r="FW45" s="186"/>
      <c r="FX45" s="36">
        <v>42287</v>
      </c>
      <c r="FY45" s="109">
        <v>9.7224000000000004</v>
      </c>
      <c r="FZ45" s="109">
        <v>9.8241999999999994</v>
      </c>
      <c r="GB45" s="180"/>
      <c r="GC45" s="165">
        <v>-0.5</v>
      </c>
      <c r="GD45" s="239">
        <v>-1.2741999999999987</v>
      </c>
      <c r="GE45" s="243">
        <f t="shared" si="32"/>
        <v>1</v>
      </c>
      <c r="GF45" s="244">
        <f t="shared" si="33"/>
        <v>0</v>
      </c>
      <c r="GG45" s="211">
        <v>1</v>
      </c>
      <c r="GH45" s="250"/>
      <c r="GI45" s="211"/>
      <c r="GJ45" s="211">
        <f t="shared" si="34"/>
        <v>-0.5</v>
      </c>
      <c r="GK45" s="178">
        <f t="shared" si="56"/>
        <v>-7.2642319999999989</v>
      </c>
      <c r="GL45" s="452">
        <f t="shared" si="57"/>
        <v>-0.5</v>
      </c>
      <c r="GM45" s="336"/>
      <c r="GN45" s="165">
        <f t="shared" si="36"/>
        <v>-0.5</v>
      </c>
      <c r="GP45" s="104">
        <f t="shared" si="37"/>
        <v>-7.2642319999999989</v>
      </c>
      <c r="GR45" s="186"/>
      <c r="GS45" s="36">
        <v>42287</v>
      </c>
      <c r="GT45" s="109">
        <v>9.7224000000000004</v>
      </c>
      <c r="GU45" s="109">
        <v>9.8241999999999994</v>
      </c>
      <c r="GW45" s="180"/>
      <c r="GX45" s="165">
        <v>-0.5</v>
      </c>
      <c r="GY45" s="239">
        <v>0.92580000000000062</v>
      </c>
      <c r="GZ45" s="243">
        <f t="shared" si="38"/>
        <v>0</v>
      </c>
      <c r="HA45" s="244">
        <f t="shared" si="39"/>
        <v>1</v>
      </c>
      <c r="HB45" s="211">
        <v>1</v>
      </c>
      <c r="HC45" s="250"/>
      <c r="HD45" s="211"/>
      <c r="HE45" s="211">
        <f t="shared" si="40"/>
        <v>-0.5</v>
      </c>
      <c r="HF45" s="178">
        <f t="shared" si="58"/>
        <v>-7.2726559999999996</v>
      </c>
      <c r="HG45" s="452">
        <f t="shared" si="59"/>
        <v>-0.5</v>
      </c>
      <c r="HH45" s="348"/>
      <c r="HI45" s="165">
        <f t="shared" si="41"/>
        <v>-0.5</v>
      </c>
      <c r="HK45" s="104">
        <f t="shared" si="42"/>
        <v>-7.2726559999999996</v>
      </c>
      <c r="HL45" s="185"/>
      <c r="HN45" s="165">
        <v>0.37579999999999991</v>
      </c>
      <c r="HO45" s="165">
        <f t="shared" si="43"/>
        <v>-6.6828019999999988</v>
      </c>
      <c r="HP45" s="165"/>
      <c r="HR45" s="165">
        <v>-2.0741999999999994</v>
      </c>
      <c r="HS45" s="165">
        <f t="shared" si="44"/>
        <v>-7.3572139999999999</v>
      </c>
      <c r="HT45" s="165"/>
      <c r="HV45" s="165">
        <v>2.8257999999999992</v>
      </c>
      <c r="HW45" s="165">
        <f t="shared" si="45"/>
        <v>-6.5970899999999988</v>
      </c>
      <c r="HX45" s="165"/>
      <c r="HZ45" s="165">
        <v>6.9258000000000006</v>
      </c>
      <c r="IA45" s="165">
        <f t="shared" si="46"/>
        <v>-7.8434240000000006</v>
      </c>
      <c r="IB45" s="165"/>
      <c r="ID45" s="165">
        <v>-0.17419999999999902</v>
      </c>
      <c r="IE45" s="165">
        <f t="shared" si="47"/>
        <v>-6.5267940000000007</v>
      </c>
      <c r="IF45" s="165"/>
      <c r="IH45" s="165">
        <v>-1.2741999999999987</v>
      </c>
      <c r="II45" s="165">
        <f t="shared" si="48"/>
        <v>-7.2642319999999989</v>
      </c>
      <c r="IJ45" s="165"/>
      <c r="IL45" s="424">
        <v>0.92580000000000062</v>
      </c>
      <c r="IM45" s="165">
        <f t="shared" si="49"/>
        <v>-7.2726559999999996</v>
      </c>
      <c r="IN45" s="165"/>
      <c r="IO45" s="36">
        <v>42287</v>
      </c>
    </row>
    <row r="46" spans="1:249" x14ac:dyDescent="0.25">
      <c r="A46" s="95">
        <v>41192</v>
      </c>
      <c r="B46" s="36">
        <v>41192</v>
      </c>
      <c r="C46" s="346">
        <v>10.199999999999999</v>
      </c>
      <c r="D46" s="346">
        <v>7.75</v>
      </c>
      <c r="E46" s="346">
        <v>12.649999999999999</v>
      </c>
      <c r="F46" s="346">
        <v>16.75</v>
      </c>
      <c r="G46" s="346">
        <v>9.65</v>
      </c>
      <c r="H46" s="346">
        <v>8.5500000000000007</v>
      </c>
      <c r="I46" s="346">
        <v>10.75</v>
      </c>
      <c r="J46" s="105"/>
      <c r="K46" s="36">
        <v>42287</v>
      </c>
      <c r="L46" s="109">
        <v>9.7224000000000004</v>
      </c>
      <c r="M46" s="98">
        <f t="shared" si="1"/>
        <v>9.8241999999999994</v>
      </c>
      <c r="N46" s="109">
        <f t="shared" si="2"/>
        <v>9.9263333333333321</v>
      </c>
      <c r="O46" s="291"/>
      <c r="P46" s="184">
        <v>42287</v>
      </c>
      <c r="Q46" s="346">
        <v>10.199999999999999</v>
      </c>
      <c r="R46" s="240">
        <v>0.37579999999999991</v>
      </c>
      <c r="T46" s="346">
        <v>7.75</v>
      </c>
      <c r="U46" s="240">
        <v>-2.0741999999999994</v>
      </c>
      <c r="W46" s="346">
        <v>12.649999999999999</v>
      </c>
      <c r="X46" s="240">
        <v>2.8257999999999992</v>
      </c>
      <c r="Z46" s="346">
        <v>16.75</v>
      </c>
      <c r="AA46" s="240">
        <v>6.9258000000000006</v>
      </c>
      <c r="AC46" s="346">
        <v>9.65</v>
      </c>
      <c r="AD46" s="239">
        <v>-0.17419999999999902</v>
      </c>
      <c r="AF46" s="346">
        <v>8.5500000000000007</v>
      </c>
      <c r="AG46" s="239">
        <v>-1.2741999999999987</v>
      </c>
      <c r="AI46" s="346">
        <v>10.75</v>
      </c>
      <c r="AJ46" s="239">
        <v>0.92580000000000062</v>
      </c>
      <c r="AV46" s="36">
        <v>42288</v>
      </c>
      <c r="AW46" s="346">
        <v>9.5</v>
      </c>
      <c r="AY46" s="346">
        <v>6.3</v>
      </c>
      <c r="BA46" s="346">
        <v>13.5</v>
      </c>
      <c r="BC46" s="346">
        <v>15.549999999999999</v>
      </c>
      <c r="BE46" s="346">
        <v>6.35</v>
      </c>
      <c r="BG46" s="346">
        <v>7.55</v>
      </c>
      <c r="BI46" s="346">
        <v>8.5</v>
      </c>
      <c r="BJ46" s="190"/>
      <c r="BW46" s="36">
        <v>42288</v>
      </c>
      <c r="BX46" s="109">
        <v>9.5198</v>
      </c>
      <c r="BY46" s="109">
        <v>9.6211000000000002</v>
      </c>
      <c r="CA46" s="180"/>
      <c r="CB46" s="165">
        <v>-0.5</v>
      </c>
      <c r="CC46" s="240">
        <v>-0.12110000000000021</v>
      </c>
      <c r="CD46" s="243">
        <f t="shared" si="3"/>
        <v>1</v>
      </c>
      <c r="CE46" s="244">
        <f t="shared" si="50"/>
        <v>0</v>
      </c>
      <c r="CF46" s="211">
        <v>1</v>
      </c>
      <c r="CG46" s="250"/>
      <c r="CH46" s="211"/>
      <c r="CI46" s="211">
        <f t="shared" si="4"/>
        <v>-0.5</v>
      </c>
      <c r="CJ46" s="178">
        <f t="shared" si="51"/>
        <v>-7.1828019999999988</v>
      </c>
      <c r="CK46" s="452">
        <f t="shared" si="5"/>
        <v>-0.5</v>
      </c>
      <c r="CL46" s="336"/>
      <c r="CM46" s="165">
        <f t="shared" si="6"/>
        <v>-0.5</v>
      </c>
      <c r="CO46" s="104">
        <f t="shared" si="7"/>
        <v>-7.1828019999999988</v>
      </c>
      <c r="CR46" s="36">
        <v>42288</v>
      </c>
      <c r="CS46" s="109">
        <v>9.5198</v>
      </c>
      <c r="CT46" s="109">
        <v>9.6211000000000002</v>
      </c>
      <c r="CV46" s="180"/>
      <c r="CW46" s="165">
        <v>-0.5</v>
      </c>
      <c r="CX46" s="240">
        <v>-3.3211000000000004</v>
      </c>
      <c r="CY46" s="243">
        <f t="shared" si="8"/>
        <v>1.2</v>
      </c>
      <c r="CZ46" s="244">
        <f t="shared" si="9"/>
        <v>0</v>
      </c>
      <c r="DA46" s="211">
        <v>1</v>
      </c>
      <c r="DB46" s="250"/>
      <c r="DC46" s="211"/>
      <c r="DD46" s="211">
        <f t="shared" si="10"/>
        <v>-0.6</v>
      </c>
      <c r="DE46" s="178">
        <f t="shared" si="11"/>
        <v>-7.9572139999999996</v>
      </c>
      <c r="DF46" s="452">
        <f t="shared" si="52"/>
        <v>-0.6</v>
      </c>
      <c r="DG46" s="336"/>
      <c r="DH46" s="165">
        <f t="shared" si="12"/>
        <v>-0.6</v>
      </c>
      <c r="DJ46" s="104">
        <f t="shared" si="13"/>
        <v>-7.9572139999999996</v>
      </c>
      <c r="DK46" s="185"/>
      <c r="DL46" s="186"/>
      <c r="DM46" s="36">
        <v>42288</v>
      </c>
      <c r="DN46" s="109">
        <v>9.5198</v>
      </c>
      <c r="DO46" s="109">
        <v>9.6211000000000002</v>
      </c>
      <c r="DQ46" s="180"/>
      <c r="DR46" s="165">
        <v>-0.5</v>
      </c>
      <c r="DS46" s="240">
        <v>3.8788999999999998</v>
      </c>
      <c r="DT46" s="243">
        <f t="shared" si="14"/>
        <v>0</v>
      </c>
      <c r="DU46" s="244">
        <f t="shared" si="15"/>
        <v>0.9</v>
      </c>
      <c r="DV46" s="211">
        <v>1</v>
      </c>
      <c r="DW46" s="250"/>
      <c r="DX46" s="211"/>
      <c r="DY46" s="211">
        <f t="shared" si="16"/>
        <v>-0.45</v>
      </c>
      <c r="DZ46" s="178">
        <f t="shared" si="17"/>
        <v>-7.047089999999999</v>
      </c>
      <c r="EA46" s="452">
        <f t="shared" si="53"/>
        <v>-0.45</v>
      </c>
      <c r="EB46" s="336"/>
      <c r="EC46" s="165">
        <f t="shared" si="18"/>
        <v>-0.45</v>
      </c>
      <c r="EE46" s="104">
        <f t="shared" si="19"/>
        <v>-7.047089999999999</v>
      </c>
      <c r="EF46" s="185"/>
      <c r="EG46" s="186"/>
      <c r="EH46" s="36">
        <v>42288</v>
      </c>
      <c r="EI46" s="109">
        <v>9.5198</v>
      </c>
      <c r="EJ46" s="109">
        <v>9.6211000000000002</v>
      </c>
      <c r="EL46" s="180"/>
      <c r="EM46" s="165">
        <v>-0.5</v>
      </c>
      <c r="EN46" s="240">
        <v>5.9288999999999987</v>
      </c>
      <c r="EO46" s="243">
        <f t="shared" si="20"/>
        <v>0</v>
      </c>
      <c r="EP46" s="244">
        <f t="shared" si="21"/>
        <v>0.8</v>
      </c>
      <c r="EQ46" s="211">
        <v>1</v>
      </c>
      <c r="ER46" s="250"/>
      <c r="ES46" s="211"/>
      <c r="ET46" s="211">
        <f t="shared" si="22"/>
        <v>-0.4</v>
      </c>
      <c r="EU46" s="178">
        <f t="shared" si="23"/>
        <v>-8.243424000000001</v>
      </c>
      <c r="EV46" s="452">
        <f t="shared" si="54"/>
        <v>-0.4</v>
      </c>
      <c r="EW46" s="336"/>
      <c r="EX46" s="165">
        <f t="shared" si="24"/>
        <v>-0.4</v>
      </c>
      <c r="EZ46" s="104">
        <f t="shared" si="25"/>
        <v>-8.243424000000001</v>
      </c>
      <c r="FA46" s="185"/>
      <c r="FB46" s="186"/>
      <c r="FC46" s="36">
        <v>42288</v>
      </c>
      <c r="FD46" s="109">
        <v>9.5198</v>
      </c>
      <c r="FE46" s="109">
        <v>9.6211000000000002</v>
      </c>
      <c r="FG46" s="180"/>
      <c r="FH46" s="165">
        <v>-0.5</v>
      </c>
      <c r="FI46" s="239">
        <v>-3.2711000000000006</v>
      </c>
      <c r="FJ46" s="243">
        <f t="shared" si="26"/>
        <v>1.2</v>
      </c>
      <c r="FK46" s="244">
        <f t="shared" si="27"/>
        <v>0</v>
      </c>
      <c r="FL46" s="211">
        <v>1</v>
      </c>
      <c r="FM46" s="250"/>
      <c r="FN46" s="211"/>
      <c r="FO46" s="211">
        <f t="shared" si="28"/>
        <v>-0.6</v>
      </c>
      <c r="FP46" s="178">
        <f t="shared" si="29"/>
        <v>-7.1267940000000003</v>
      </c>
      <c r="FQ46" s="452">
        <f t="shared" si="55"/>
        <v>-0.6</v>
      </c>
      <c r="FR46" s="336"/>
      <c r="FS46" s="165">
        <f t="shared" si="30"/>
        <v>-0.6</v>
      </c>
      <c r="FU46" s="104">
        <f t="shared" si="31"/>
        <v>-7.1267940000000003</v>
      </c>
      <c r="FV46" s="185"/>
      <c r="FW46" s="186"/>
      <c r="FX46" s="36">
        <v>42288</v>
      </c>
      <c r="FY46" s="109">
        <v>9.5198</v>
      </c>
      <c r="FZ46" s="109">
        <v>9.6211000000000002</v>
      </c>
      <c r="GB46" s="180"/>
      <c r="GC46" s="165">
        <v>-0.5</v>
      </c>
      <c r="GD46" s="239">
        <v>-2.0711000000000004</v>
      </c>
      <c r="GE46" s="243">
        <f t="shared" si="32"/>
        <v>1.1000000000000001</v>
      </c>
      <c r="GF46" s="244">
        <f t="shared" si="33"/>
        <v>0</v>
      </c>
      <c r="GG46" s="211">
        <v>1</v>
      </c>
      <c r="GH46" s="250"/>
      <c r="GI46" s="211"/>
      <c r="GJ46" s="211">
        <f t="shared" si="34"/>
        <v>-0.55000000000000004</v>
      </c>
      <c r="GK46" s="178">
        <f t="shared" si="56"/>
        <v>-7.8142319999999987</v>
      </c>
      <c r="GL46" s="452">
        <f t="shared" si="57"/>
        <v>-0.55000000000000004</v>
      </c>
      <c r="GM46" s="336"/>
      <c r="GN46" s="165">
        <f t="shared" si="36"/>
        <v>-0.55000000000000004</v>
      </c>
      <c r="GP46" s="104">
        <f t="shared" si="37"/>
        <v>-7.8142319999999987</v>
      </c>
      <c r="GR46" s="186"/>
      <c r="GS46" s="36">
        <v>42288</v>
      </c>
      <c r="GT46" s="109">
        <v>9.5198</v>
      </c>
      <c r="GU46" s="109">
        <v>9.6211000000000002</v>
      </c>
      <c r="GW46" s="180"/>
      <c r="GX46" s="165">
        <v>-0.5</v>
      </c>
      <c r="GY46" s="239">
        <v>-1.1211000000000002</v>
      </c>
      <c r="GZ46" s="243">
        <f t="shared" si="38"/>
        <v>1</v>
      </c>
      <c r="HA46" s="244">
        <f t="shared" si="39"/>
        <v>0</v>
      </c>
      <c r="HB46" s="211">
        <v>1</v>
      </c>
      <c r="HC46" s="250"/>
      <c r="HD46" s="211"/>
      <c r="HE46" s="211">
        <f t="shared" si="40"/>
        <v>-0.5</v>
      </c>
      <c r="HF46" s="178">
        <f t="shared" si="58"/>
        <v>-7.7726559999999996</v>
      </c>
      <c r="HG46" s="452">
        <f t="shared" si="59"/>
        <v>-0.5</v>
      </c>
      <c r="HH46" s="348"/>
      <c r="HI46" s="165">
        <f t="shared" si="41"/>
        <v>-0.5</v>
      </c>
      <c r="HK46" s="104">
        <f t="shared" si="42"/>
        <v>-7.7726559999999996</v>
      </c>
      <c r="HL46" s="185"/>
      <c r="HN46" s="165">
        <v>-0.12110000000000021</v>
      </c>
      <c r="HO46" s="165">
        <f t="shared" si="43"/>
        <v>-7.1828019999999988</v>
      </c>
      <c r="HP46" s="165"/>
      <c r="HR46" s="165">
        <v>-3.3211000000000004</v>
      </c>
      <c r="HS46" s="165">
        <f t="shared" si="44"/>
        <v>-7.9572139999999996</v>
      </c>
      <c r="HT46" s="165"/>
      <c r="HV46" s="165">
        <v>3.8788999999999998</v>
      </c>
      <c r="HW46" s="165">
        <f t="shared" si="45"/>
        <v>-7.047089999999999</v>
      </c>
      <c r="HX46" s="165"/>
      <c r="HZ46" s="165">
        <v>5.9288999999999987</v>
      </c>
      <c r="IA46" s="165">
        <f t="shared" si="46"/>
        <v>-8.243424000000001</v>
      </c>
      <c r="IB46" s="165"/>
      <c r="ID46" s="165">
        <v>-3.2711000000000006</v>
      </c>
      <c r="IE46" s="165">
        <f t="shared" si="47"/>
        <v>-7.1267940000000003</v>
      </c>
      <c r="IF46" s="165"/>
      <c r="IH46" s="165">
        <v>-2.0711000000000004</v>
      </c>
      <c r="II46" s="165">
        <f t="shared" si="48"/>
        <v>-7.8142319999999987</v>
      </c>
      <c r="IJ46" s="165"/>
      <c r="IL46" s="424">
        <v>-1.1211000000000002</v>
      </c>
      <c r="IM46" s="165">
        <f t="shared" si="49"/>
        <v>-7.7726559999999996</v>
      </c>
      <c r="IN46" s="165"/>
      <c r="IO46" s="36">
        <v>42288</v>
      </c>
    </row>
    <row r="47" spans="1:249" x14ac:dyDescent="0.25">
      <c r="A47" s="95">
        <v>41193</v>
      </c>
      <c r="B47" s="36">
        <v>41193</v>
      </c>
      <c r="C47" s="346">
        <v>9.5</v>
      </c>
      <c r="D47" s="346">
        <v>6.3</v>
      </c>
      <c r="E47" s="346">
        <v>13.5</v>
      </c>
      <c r="F47" s="346">
        <v>15.549999999999999</v>
      </c>
      <c r="G47" s="346">
        <v>6.35</v>
      </c>
      <c r="H47" s="346">
        <v>7.55</v>
      </c>
      <c r="I47" s="346">
        <v>8.5</v>
      </c>
      <c r="J47" s="105"/>
      <c r="K47" s="36">
        <v>42288</v>
      </c>
      <c r="L47" s="109">
        <v>9.5198</v>
      </c>
      <c r="M47" s="98">
        <f t="shared" si="1"/>
        <v>9.6211000000000002</v>
      </c>
      <c r="N47" s="109">
        <f t="shared" si="2"/>
        <v>9.7227333333333323</v>
      </c>
      <c r="O47" s="291"/>
      <c r="P47" s="184">
        <v>42288</v>
      </c>
      <c r="Q47" s="346">
        <v>9.5</v>
      </c>
      <c r="R47" s="240">
        <v>-0.12110000000000021</v>
      </c>
      <c r="T47" s="346">
        <v>6.3</v>
      </c>
      <c r="U47" s="240">
        <v>-3.3211000000000004</v>
      </c>
      <c r="W47" s="346">
        <v>13.5</v>
      </c>
      <c r="X47" s="240">
        <v>3.8788999999999998</v>
      </c>
      <c r="Z47" s="346">
        <v>15.549999999999999</v>
      </c>
      <c r="AA47" s="240">
        <v>5.9288999999999987</v>
      </c>
      <c r="AC47" s="346">
        <v>6.35</v>
      </c>
      <c r="AD47" s="239">
        <v>-3.2711000000000006</v>
      </c>
      <c r="AF47" s="346">
        <v>7.55</v>
      </c>
      <c r="AG47" s="239">
        <v>-2.0711000000000004</v>
      </c>
      <c r="AI47" s="346">
        <v>8.5</v>
      </c>
      <c r="AJ47" s="239">
        <v>-1.1211000000000002</v>
      </c>
      <c r="AV47" s="36">
        <v>42289</v>
      </c>
      <c r="AW47" s="346">
        <v>10.9</v>
      </c>
      <c r="AY47" s="346">
        <v>7.3</v>
      </c>
      <c r="BA47" s="346">
        <v>12.95</v>
      </c>
      <c r="BC47" s="346">
        <v>13.6</v>
      </c>
      <c r="BE47" s="346">
        <v>5.05</v>
      </c>
      <c r="BG47" s="346">
        <v>5.6</v>
      </c>
      <c r="BI47" s="346">
        <v>8.4</v>
      </c>
      <c r="BJ47" s="190"/>
      <c r="BO47" t="s">
        <v>48</v>
      </c>
      <c r="BQ47" t="s">
        <v>198</v>
      </c>
      <c r="BW47" s="36">
        <v>42289</v>
      </c>
      <c r="BX47" s="109">
        <v>9.3182000000000009</v>
      </c>
      <c r="BY47" s="109">
        <v>9.4190000000000005</v>
      </c>
      <c r="CA47" s="180"/>
      <c r="CB47" s="165">
        <v>-0.5</v>
      </c>
      <c r="CC47" s="240">
        <v>1.4809999999999999</v>
      </c>
      <c r="CD47" s="243">
        <f t="shared" si="3"/>
        <v>0</v>
      </c>
      <c r="CE47" s="244">
        <f t="shared" si="50"/>
        <v>0.98</v>
      </c>
      <c r="CF47" s="211">
        <v>1</v>
      </c>
      <c r="CG47" s="250"/>
      <c r="CH47" s="211"/>
      <c r="CI47" s="211">
        <f t="shared" si="4"/>
        <v>-0.49</v>
      </c>
      <c r="CJ47" s="178">
        <f t="shared" si="51"/>
        <v>-7.672801999999999</v>
      </c>
      <c r="CK47" s="452">
        <f t="shared" si="5"/>
        <v>-0.49</v>
      </c>
      <c r="CL47" s="336"/>
      <c r="CM47" s="165">
        <f t="shared" si="6"/>
        <v>-0.49</v>
      </c>
      <c r="CO47" s="104">
        <f t="shared" si="7"/>
        <v>-7.672801999999999</v>
      </c>
      <c r="CR47" s="36">
        <v>42289</v>
      </c>
      <c r="CS47" s="109">
        <v>9.3182000000000009</v>
      </c>
      <c r="CT47" s="109">
        <v>9.4190000000000005</v>
      </c>
      <c r="CV47" s="180"/>
      <c r="CW47" s="165">
        <v>-0.5</v>
      </c>
      <c r="CX47" s="240">
        <v>-2.1190000000000007</v>
      </c>
      <c r="CY47" s="243">
        <f t="shared" si="8"/>
        <v>1.1000000000000001</v>
      </c>
      <c r="CZ47" s="244">
        <f t="shared" si="9"/>
        <v>0</v>
      </c>
      <c r="DA47" s="211">
        <v>1</v>
      </c>
      <c r="DB47" s="250"/>
      <c r="DC47" s="211"/>
      <c r="DD47" s="211">
        <f t="shared" si="10"/>
        <v>-0.55000000000000004</v>
      </c>
      <c r="DE47" s="178">
        <f t="shared" si="11"/>
        <v>-8.5072139999999994</v>
      </c>
      <c r="DF47" s="452">
        <f t="shared" si="52"/>
        <v>-0.55000000000000004</v>
      </c>
      <c r="DG47" s="336"/>
      <c r="DH47" s="165">
        <f t="shared" si="12"/>
        <v>-0.55000000000000004</v>
      </c>
      <c r="DJ47" s="104">
        <f t="shared" si="13"/>
        <v>-8.5072139999999994</v>
      </c>
      <c r="DK47" s="185"/>
      <c r="DL47" s="186"/>
      <c r="DM47" s="36">
        <v>42289</v>
      </c>
      <c r="DN47" s="109">
        <v>9.3182000000000009</v>
      </c>
      <c r="DO47" s="109">
        <v>9.4190000000000005</v>
      </c>
      <c r="DQ47" s="180"/>
      <c r="DR47" s="165">
        <v>-0.5</v>
      </c>
      <c r="DS47" s="240">
        <v>3.5309999999999988</v>
      </c>
      <c r="DT47" s="243">
        <f t="shared" si="14"/>
        <v>0</v>
      </c>
      <c r="DU47" s="244">
        <f t="shared" si="15"/>
        <v>0.9</v>
      </c>
      <c r="DV47" s="211">
        <v>1</v>
      </c>
      <c r="DW47" s="250"/>
      <c r="DX47" s="211"/>
      <c r="DY47" s="211">
        <f t="shared" si="16"/>
        <v>-0.45</v>
      </c>
      <c r="DZ47" s="178">
        <f t="shared" si="17"/>
        <v>-7.4970899999999991</v>
      </c>
      <c r="EA47" s="452">
        <f t="shared" si="53"/>
        <v>-0.45</v>
      </c>
      <c r="EB47" s="336"/>
      <c r="EC47" s="165">
        <f t="shared" si="18"/>
        <v>-0.45</v>
      </c>
      <c r="EE47" s="104">
        <f t="shared" si="19"/>
        <v>-7.4970899999999991</v>
      </c>
      <c r="EF47" s="185"/>
      <c r="EG47" s="186"/>
      <c r="EH47" s="36">
        <v>42289</v>
      </c>
      <c r="EI47" s="109">
        <v>9.3182000000000009</v>
      </c>
      <c r="EJ47" s="109">
        <v>9.4190000000000005</v>
      </c>
      <c r="EL47" s="180"/>
      <c r="EM47" s="165">
        <v>-0.5</v>
      </c>
      <c r="EN47" s="240">
        <v>4.1809999999999992</v>
      </c>
      <c r="EO47" s="243">
        <f t="shared" si="20"/>
        <v>0</v>
      </c>
      <c r="EP47" s="244">
        <f t="shared" si="21"/>
        <v>0.85</v>
      </c>
      <c r="EQ47" s="211">
        <v>1</v>
      </c>
      <c r="ER47" s="250"/>
      <c r="ES47" s="211"/>
      <c r="ET47" s="211">
        <f t="shared" si="22"/>
        <v>-0.42499999999999999</v>
      </c>
      <c r="EU47" s="178">
        <f t="shared" si="23"/>
        <v>-8.6684240000000017</v>
      </c>
      <c r="EV47" s="452">
        <f t="shared" si="54"/>
        <v>-0.42499999999999999</v>
      </c>
      <c r="EW47" s="336"/>
      <c r="EX47" s="165">
        <f t="shared" si="24"/>
        <v>-0.42499999999999999</v>
      </c>
      <c r="EZ47" s="104">
        <f t="shared" si="25"/>
        <v>-8.6684240000000017</v>
      </c>
      <c r="FA47" s="185"/>
      <c r="FB47" s="186"/>
      <c r="FC47" s="36">
        <v>42289</v>
      </c>
      <c r="FD47" s="109">
        <v>9.3182000000000009</v>
      </c>
      <c r="FE47" s="109">
        <v>9.4190000000000005</v>
      </c>
      <c r="FG47" s="180"/>
      <c r="FH47" s="165">
        <v>-0.5</v>
      </c>
      <c r="FI47" s="239">
        <v>-4.3690000000000007</v>
      </c>
      <c r="FJ47" s="243">
        <f t="shared" si="26"/>
        <v>1.3</v>
      </c>
      <c r="FK47" s="244">
        <f t="shared" si="27"/>
        <v>0</v>
      </c>
      <c r="FL47" s="211">
        <v>1</v>
      </c>
      <c r="FM47" s="250"/>
      <c r="FN47" s="211"/>
      <c r="FO47" s="211">
        <f t="shared" si="28"/>
        <v>-0.65</v>
      </c>
      <c r="FP47" s="178">
        <f t="shared" si="29"/>
        <v>-7.7767940000000007</v>
      </c>
      <c r="FQ47" s="452">
        <f t="shared" si="55"/>
        <v>-0.65</v>
      </c>
      <c r="FR47" s="336"/>
      <c r="FS47" s="165">
        <f t="shared" si="30"/>
        <v>-0.65</v>
      </c>
      <c r="FU47" s="104">
        <f t="shared" si="31"/>
        <v>-7.7767940000000007</v>
      </c>
      <c r="FW47" s="186"/>
      <c r="FX47" s="36">
        <v>42289</v>
      </c>
      <c r="FY47" s="109">
        <v>9.3182000000000009</v>
      </c>
      <c r="FZ47" s="109">
        <v>9.4190000000000005</v>
      </c>
      <c r="GB47" s="180"/>
      <c r="GC47" s="165">
        <v>-0.5</v>
      </c>
      <c r="GD47" s="239">
        <v>-3.8190000000000008</v>
      </c>
      <c r="GE47" s="243">
        <f t="shared" si="32"/>
        <v>1.2</v>
      </c>
      <c r="GF47" s="244">
        <f t="shared" si="33"/>
        <v>0</v>
      </c>
      <c r="GG47" s="211">
        <v>1</v>
      </c>
      <c r="GH47" s="250"/>
      <c r="GI47" s="211"/>
      <c r="GJ47" s="211">
        <f t="shared" si="34"/>
        <v>-0.6</v>
      </c>
      <c r="GK47" s="178">
        <f t="shared" si="56"/>
        <v>-8.4142319999999984</v>
      </c>
      <c r="GL47" s="452">
        <f t="shared" si="57"/>
        <v>-0.6</v>
      </c>
      <c r="GM47" s="336"/>
      <c r="GN47" s="165">
        <f t="shared" si="36"/>
        <v>-0.6</v>
      </c>
      <c r="GP47" s="104">
        <f t="shared" si="37"/>
        <v>-8.4142319999999984</v>
      </c>
      <c r="GR47" s="186"/>
      <c r="GS47" s="36">
        <v>42289</v>
      </c>
      <c r="GT47" s="109">
        <v>9.3182000000000009</v>
      </c>
      <c r="GU47" s="109">
        <v>9.4190000000000005</v>
      </c>
      <c r="GW47" s="180"/>
      <c r="GX47" s="165">
        <v>-0.5</v>
      </c>
      <c r="GY47" s="239">
        <v>-1.0190000000000001</v>
      </c>
      <c r="GZ47" s="243">
        <f t="shared" si="38"/>
        <v>1</v>
      </c>
      <c r="HA47" s="244">
        <f t="shared" si="39"/>
        <v>0</v>
      </c>
      <c r="HB47" s="211">
        <v>1</v>
      </c>
      <c r="HC47" s="250"/>
      <c r="HD47" s="211"/>
      <c r="HE47" s="211">
        <f t="shared" si="40"/>
        <v>-0.5</v>
      </c>
      <c r="HF47" s="178">
        <f t="shared" si="58"/>
        <v>-8.2726559999999996</v>
      </c>
      <c r="HG47" s="452">
        <f t="shared" si="59"/>
        <v>-0.5</v>
      </c>
      <c r="HH47" s="348"/>
      <c r="HI47" s="165">
        <f t="shared" si="41"/>
        <v>-0.5</v>
      </c>
      <c r="HK47" s="104">
        <f t="shared" si="42"/>
        <v>-8.2726559999999996</v>
      </c>
      <c r="HL47" s="185"/>
      <c r="HN47" s="165">
        <v>1.4809999999999999</v>
      </c>
      <c r="HO47" s="165">
        <f t="shared" si="43"/>
        <v>-7.672801999999999</v>
      </c>
      <c r="HP47" s="165"/>
      <c r="HR47" s="165">
        <v>-2.1190000000000007</v>
      </c>
      <c r="HS47" s="165">
        <f t="shared" si="44"/>
        <v>-8.5072139999999994</v>
      </c>
      <c r="HT47" s="165"/>
      <c r="HV47" s="165">
        <v>3.5309999999999988</v>
      </c>
      <c r="HW47" s="165">
        <f t="shared" si="45"/>
        <v>-7.4970899999999991</v>
      </c>
      <c r="HX47" s="165"/>
      <c r="HZ47" s="165">
        <v>4.1809999999999992</v>
      </c>
      <c r="IA47" s="165">
        <f t="shared" si="46"/>
        <v>-8.6684240000000017</v>
      </c>
      <c r="IB47" s="165"/>
      <c r="ID47" s="165">
        <v>-4.3690000000000007</v>
      </c>
      <c r="IE47" s="165">
        <f t="shared" si="47"/>
        <v>-7.7767940000000007</v>
      </c>
      <c r="IF47" s="165"/>
      <c r="IH47" s="165">
        <v>-3.8190000000000008</v>
      </c>
      <c r="II47" s="165">
        <f t="shared" si="48"/>
        <v>-8.4142319999999984</v>
      </c>
      <c r="IJ47" s="165"/>
      <c r="IL47" s="424">
        <v>-1.0190000000000001</v>
      </c>
      <c r="IM47" s="165">
        <f t="shared" si="49"/>
        <v>-8.2726559999999996</v>
      </c>
      <c r="IN47" s="165"/>
      <c r="IO47" s="36">
        <v>42289</v>
      </c>
    </row>
    <row r="48" spans="1:249" x14ac:dyDescent="0.25">
      <c r="A48" s="95">
        <v>41194</v>
      </c>
      <c r="B48" s="36">
        <v>41194</v>
      </c>
      <c r="C48" s="346">
        <v>10.9</v>
      </c>
      <c r="D48" s="346">
        <v>7.3</v>
      </c>
      <c r="E48" s="346">
        <v>12.95</v>
      </c>
      <c r="F48" s="346">
        <v>13.6</v>
      </c>
      <c r="G48" s="346">
        <v>5.05</v>
      </c>
      <c r="H48" s="346">
        <v>5.6</v>
      </c>
      <c r="I48" s="346">
        <v>8.4</v>
      </c>
      <c r="J48" s="105"/>
      <c r="K48" s="36">
        <v>42289</v>
      </c>
      <c r="L48" s="109">
        <v>9.3182000000000009</v>
      </c>
      <c r="M48" s="98">
        <f t="shared" si="1"/>
        <v>9.4190000000000005</v>
      </c>
      <c r="N48" s="109">
        <f t="shared" si="2"/>
        <v>9.5201333333333338</v>
      </c>
      <c r="O48" s="291"/>
      <c r="P48" s="184">
        <v>42289</v>
      </c>
      <c r="Q48" s="346">
        <v>10.9</v>
      </c>
      <c r="R48" s="240">
        <v>1.4809999999999999</v>
      </c>
      <c r="T48" s="346">
        <v>7.3</v>
      </c>
      <c r="U48" s="240">
        <v>-2.1190000000000007</v>
      </c>
      <c r="W48" s="346">
        <v>12.95</v>
      </c>
      <c r="X48" s="240">
        <v>3.5309999999999988</v>
      </c>
      <c r="Z48" s="346">
        <v>13.6</v>
      </c>
      <c r="AA48" s="240">
        <v>4.1809999999999992</v>
      </c>
      <c r="AC48" s="346">
        <v>5.05</v>
      </c>
      <c r="AD48" s="239">
        <v>-4.3690000000000007</v>
      </c>
      <c r="AF48" s="346">
        <v>5.6</v>
      </c>
      <c r="AG48" s="239">
        <v>-3.8190000000000008</v>
      </c>
      <c r="AI48" s="346">
        <v>8.4</v>
      </c>
      <c r="AJ48" s="239">
        <v>-1.0190000000000001</v>
      </c>
      <c r="AV48" s="36">
        <v>42290</v>
      </c>
      <c r="AW48" s="346">
        <v>12.65</v>
      </c>
      <c r="AY48" s="346">
        <v>9.3999999999999986</v>
      </c>
      <c r="BA48" s="346">
        <v>12.45</v>
      </c>
      <c r="BC48" s="346">
        <v>12.05</v>
      </c>
      <c r="BE48" s="346">
        <v>6.6999999999999993</v>
      </c>
      <c r="BG48" s="346">
        <v>6.5500000000000007</v>
      </c>
      <c r="BI48" s="346">
        <v>9.85</v>
      </c>
      <c r="BJ48" s="388"/>
      <c r="BW48" s="36">
        <v>42290</v>
      </c>
      <c r="BX48" s="109">
        <v>9.1175999999999995</v>
      </c>
      <c r="BY48" s="109">
        <v>9.2179000000000002</v>
      </c>
      <c r="CA48" s="180"/>
      <c r="CB48" s="165">
        <v>-0.5</v>
      </c>
      <c r="CC48" s="368">
        <v>3.4321000000000002</v>
      </c>
      <c r="CD48" s="243">
        <f t="shared" si="3"/>
        <v>0</v>
      </c>
      <c r="CE48" s="244">
        <f t="shared" si="50"/>
        <v>0.9</v>
      </c>
      <c r="CF48" s="211">
        <v>1</v>
      </c>
      <c r="CG48" s="250"/>
      <c r="CH48" s="211"/>
      <c r="CI48" s="211">
        <f t="shared" si="4"/>
        <v>-0.45</v>
      </c>
      <c r="CJ48" s="178">
        <f t="shared" si="51"/>
        <v>-8.1228019999999983</v>
      </c>
      <c r="CK48" s="452">
        <f t="shared" si="5"/>
        <v>-0.45</v>
      </c>
      <c r="CL48" s="336"/>
      <c r="CM48" s="165">
        <f t="shared" si="6"/>
        <v>-0.45</v>
      </c>
      <c r="CO48" s="104">
        <f t="shared" si="7"/>
        <v>-8.1228019999999983</v>
      </c>
      <c r="CR48" s="36">
        <v>42290</v>
      </c>
      <c r="CS48" s="109">
        <v>9.1175999999999995</v>
      </c>
      <c r="CT48" s="109">
        <v>9.2179000000000002</v>
      </c>
      <c r="CV48" s="180"/>
      <c r="CW48" s="165">
        <v>-0.5</v>
      </c>
      <c r="CX48" s="368">
        <v>0.18209999999999837</v>
      </c>
      <c r="CY48" s="243">
        <f t="shared" si="8"/>
        <v>0</v>
      </c>
      <c r="CZ48" s="244">
        <f t="shared" si="9"/>
        <v>1</v>
      </c>
      <c r="DA48" s="211">
        <v>1</v>
      </c>
      <c r="DB48" s="250"/>
      <c r="DC48" s="211"/>
      <c r="DD48" s="211">
        <f t="shared" si="10"/>
        <v>-0.5</v>
      </c>
      <c r="DE48" s="178">
        <f t="shared" si="11"/>
        <v>-9.0072139999999994</v>
      </c>
      <c r="DF48" s="452">
        <f t="shared" si="52"/>
        <v>-0.5</v>
      </c>
      <c r="DG48" s="336"/>
      <c r="DH48" s="165">
        <f t="shared" si="12"/>
        <v>-0.5</v>
      </c>
      <c r="DJ48" s="104">
        <f t="shared" si="13"/>
        <v>-9.0072139999999994</v>
      </c>
      <c r="DK48" s="185"/>
      <c r="DL48" s="186"/>
      <c r="DM48" s="36">
        <v>42290</v>
      </c>
      <c r="DN48" s="109">
        <v>9.1175999999999995</v>
      </c>
      <c r="DO48" s="109">
        <v>9.2179000000000002</v>
      </c>
      <c r="DQ48" s="180"/>
      <c r="DR48" s="165">
        <v>-0.5</v>
      </c>
      <c r="DS48" s="368">
        <v>3.2320999999999991</v>
      </c>
      <c r="DT48" s="243">
        <f t="shared" si="14"/>
        <v>0</v>
      </c>
      <c r="DU48" s="244">
        <f t="shared" si="15"/>
        <v>0.9</v>
      </c>
      <c r="DV48" s="211">
        <v>1</v>
      </c>
      <c r="DW48" s="250"/>
      <c r="DX48" s="211"/>
      <c r="DY48" s="211">
        <f t="shared" si="16"/>
        <v>-0.45</v>
      </c>
      <c r="DZ48" s="178">
        <f t="shared" si="17"/>
        <v>-7.9470899999999993</v>
      </c>
      <c r="EA48" s="452">
        <f t="shared" si="53"/>
        <v>-0.45</v>
      </c>
      <c r="EB48" s="336"/>
      <c r="EC48" s="165">
        <f t="shared" si="18"/>
        <v>-0.45</v>
      </c>
      <c r="EE48" s="104">
        <f t="shared" si="19"/>
        <v>-7.9470899999999993</v>
      </c>
      <c r="EF48" s="185"/>
      <c r="EG48" s="186"/>
      <c r="EH48" s="36">
        <v>42290</v>
      </c>
      <c r="EI48" s="109">
        <v>9.1175999999999995</v>
      </c>
      <c r="EJ48" s="109">
        <v>9.2179000000000002</v>
      </c>
      <c r="EL48" s="180"/>
      <c r="EM48" s="165">
        <v>-0.5</v>
      </c>
      <c r="EN48" s="368">
        <v>2.8321000000000005</v>
      </c>
      <c r="EO48" s="243">
        <f t="shared" si="20"/>
        <v>0</v>
      </c>
      <c r="EP48" s="244">
        <f t="shared" si="21"/>
        <v>0.95</v>
      </c>
      <c r="EQ48" s="211">
        <v>1</v>
      </c>
      <c r="ER48" s="250"/>
      <c r="ES48" s="211"/>
      <c r="ET48" s="211">
        <f t="shared" si="22"/>
        <v>-0.47499999999999998</v>
      </c>
      <c r="EU48" s="178">
        <f t="shared" si="23"/>
        <v>-9.1434240000000013</v>
      </c>
      <c r="EV48" s="452">
        <f t="shared" si="54"/>
        <v>-0.47499999999999998</v>
      </c>
      <c r="EW48" s="336"/>
      <c r="EX48" s="165">
        <f t="shared" si="24"/>
        <v>-0.47499999999999998</v>
      </c>
      <c r="EZ48" s="104">
        <f t="shared" si="25"/>
        <v>-9.1434240000000013</v>
      </c>
      <c r="FA48" s="185"/>
      <c r="FB48" s="186"/>
      <c r="FC48" s="36">
        <v>42290</v>
      </c>
      <c r="FD48" s="109">
        <v>9.1175999999999995</v>
      </c>
      <c r="FE48" s="109">
        <v>9.2179000000000002</v>
      </c>
      <c r="FG48" s="180"/>
      <c r="FH48" s="165">
        <v>-0.5</v>
      </c>
      <c r="FI48" s="370">
        <v>-2.5179000000000009</v>
      </c>
      <c r="FJ48" s="243">
        <f t="shared" si="26"/>
        <v>1.1000000000000001</v>
      </c>
      <c r="FK48" s="244">
        <f t="shared" si="27"/>
        <v>0</v>
      </c>
      <c r="FL48" s="211">
        <v>1</v>
      </c>
      <c r="FM48" s="250"/>
      <c r="FN48" s="211"/>
      <c r="FO48" s="211">
        <f t="shared" si="28"/>
        <v>-0.55000000000000004</v>
      </c>
      <c r="FP48" s="178">
        <f t="shared" si="29"/>
        <v>-8.3267940000000014</v>
      </c>
      <c r="FQ48" s="452">
        <f t="shared" si="55"/>
        <v>-0.55000000000000004</v>
      </c>
      <c r="FR48" s="336"/>
      <c r="FS48" s="165">
        <f t="shared" si="30"/>
        <v>-0.55000000000000004</v>
      </c>
      <c r="FU48" s="104">
        <f t="shared" si="31"/>
        <v>-8.3267940000000014</v>
      </c>
      <c r="FV48" s="185"/>
      <c r="FW48" s="186"/>
      <c r="FX48" s="36">
        <v>42290</v>
      </c>
      <c r="FY48" s="109">
        <v>9.1175999999999995</v>
      </c>
      <c r="FZ48" s="109">
        <v>9.2179000000000002</v>
      </c>
      <c r="GB48" s="180"/>
      <c r="GC48" s="165">
        <v>-0.5</v>
      </c>
      <c r="GD48" s="370">
        <v>-2.6678999999999995</v>
      </c>
      <c r="GE48" s="243">
        <f t="shared" si="32"/>
        <v>1.1000000000000001</v>
      </c>
      <c r="GF48" s="244">
        <f t="shared" si="33"/>
        <v>0</v>
      </c>
      <c r="GG48" s="211">
        <v>1</v>
      </c>
      <c r="GH48" s="250"/>
      <c r="GI48" s="211"/>
      <c r="GJ48" s="211">
        <f t="shared" si="34"/>
        <v>-0.55000000000000004</v>
      </c>
      <c r="GK48" s="178">
        <f t="shared" si="56"/>
        <v>-8.9642319999999991</v>
      </c>
      <c r="GL48" s="452">
        <f t="shared" si="57"/>
        <v>-0.55000000000000004</v>
      </c>
      <c r="GM48" s="336"/>
      <c r="GN48" s="165">
        <f t="shared" si="36"/>
        <v>-0.55000000000000004</v>
      </c>
      <c r="GP48" s="104">
        <f t="shared" si="37"/>
        <v>-8.9642319999999991</v>
      </c>
      <c r="GR48" s="186"/>
      <c r="GS48" s="36">
        <v>42290</v>
      </c>
      <c r="GT48" s="109">
        <v>9.1175999999999995</v>
      </c>
      <c r="GU48" s="109">
        <v>9.2179000000000002</v>
      </c>
      <c r="GW48" s="180"/>
      <c r="GX48" s="165">
        <v>-0.5</v>
      </c>
      <c r="GY48" s="370">
        <v>0.63209999999999944</v>
      </c>
      <c r="GZ48" s="243">
        <f t="shared" si="38"/>
        <v>0</v>
      </c>
      <c r="HA48" s="244">
        <f t="shared" si="39"/>
        <v>1</v>
      </c>
      <c r="HB48" s="211">
        <v>1</v>
      </c>
      <c r="HC48" s="250"/>
      <c r="HD48" s="211"/>
      <c r="HE48" s="211">
        <f t="shared" si="40"/>
        <v>-0.5</v>
      </c>
      <c r="HF48" s="178">
        <f t="shared" si="58"/>
        <v>-8.7726559999999996</v>
      </c>
      <c r="HG48" s="452">
        <f t="shared" si="59"/>
        <v>-0.5</v>
      </c>
      <c r="HH48" s="348"/>
      <c r="HI48" s="165">
        <f t="shared" si="41"/>
        <v>-0.5</v>
      </c>
      <c r="HK48" s="104">
        <f t="shared" si="42"/>
        <v>-8.7726559999999996</v>
      </c>
      <c r="HL48" s="185"/>
      <c r="HN48" s="165">
        <v>3.4321000000000002</v>
      </c>
      <c r="HO48" s="165">
        <f t="shared" si="43"/>
        <v>-8.1228019999999983</v>
      </c>
      <c r="HP48" s="165"/>
      <c r="HR48" s="165">
        <v>0.18209999999999837</v>
      </c>
      <c r="HS48" s="165">
        <f t="shared" si="44"/>
        <v>-9.0072139999999994</v>
      </c>
      <c r="HT48" s="165"/>
      <c r="HV48" s="165">
        <v>3.2320999999999991</v>
      </c>
      <c r="HW48" s="165">
        <f t="shared" si="45"/>
        <v>-7.9470899999999993</v>
      </c>
      <c r="HX48" s="165"/>
      <c r="HZ48" s="165">
        <v>2.8321000000000005</v>
      </c>
      <c r="IA48" s="165">
        <f t="shared" si="46"/>
        <v>-9.1434240000000013</v>
      </c>
      <c r="IB48" s="165"/>
      <c r="ID48" s="165">
        <v>-2.5179000000000009</v>
      </c>
      <c r="IE48" s="165">
        <f t="shared" si="47"/>
        <v>-8.3267940000000014</v>
      </c>
      <c r="IF48" s="165"/>
      <c r="IH48" s="165">
        <v>-2.6678999999999995</v>
      </c>
      <c r="II48" s="165">
        <f t="shared" si="48"/>
        <v>-8.9642319999999991</v>
      </c>
      <c r="IJ48" s="165"/>
      <c r="IL48" s="425">
        <v>0.63209999999999944</v>
      </c>
      <c r="IM48" s="165">
        <f t="shared" si="49"/>
        <v>-8.7726559999999996</v>
      </c>
      <c r="IN48" s="165"/>
      <c r="IO48" s="36">
        <v>42290</v>
      </c>
    </row>
    <row r="49" spans="1:249" s="123" customFormat="1" x14ac:dyDescent="0.25">
      <c r="A49" s="375">
        <v>41195</v>
      </c>
      <c r="B49" s="369">
        <v>41195</v>
      </c>
      <c r="C49" s="363">
        <v>12.65</v>
      </c>
      <c r="D49" s="363">
        <v>9.3999999999999986</v>
      </c>
      <c r="E49" s="363">
        <v>12.45</v>
      </c>
      <c r="F49" s="363">
        <v>12.05</v>
      </c>
      <c r="G49" s="363">
        <v>6.6999999999999993</v>
      </c>
      <c r="H49" s="363">
        <v>6.5500000000000007</v>
      </c>
      <c r="I49" s="363">
        <v>9.85</v>
      </c>
      <c r="J49" s="109"/>
      <c r="K49" s="369">
        <v>42290</v>
      </c>
      <c r="L49" s="109">
        <v>9.1175999999999995</v>
      </c>
      <c r="M49" s="376">
        <f t="shared" si="1"/>
        <v>9.2179000000000002</v>
      </c>
      <c r="N49" s="109">
        <f t="shared" si="2"/>
        <v>9.3185333333333329</v>
      </c>
      <c r="O49" s="291"/>
      <c r="P49" s="377">
        <v>42290</v>
      </c>
      <c r="Q49" s="363">
        <v>12.65</v>
      </c>
      <c r="R49" s="368">
        <v>3.4321000000000002</v>
      </c>
      <c r="S49" s="361"/>
      <c r="T49" s="363">
        <v>9.3999999999999986</v>
      </c>
      <c r="U49" s="368">
        <v>0.18209999999999837</v>
      </c>
      <c r="V49" s="361"/>
      <c r="W49" s="363">
        <v>12.45</v>
      </c>
      <c r="X49" s="368">
        <v>3.2320999999999991</v>
      </c>
      <c r="Y49" s="361"/>
      <c r="Z49" s="363">
        <v>12.05</v>
      </c>
      <c r="AA49" s="368">
        <v>2.8321000000000005</v>
      </c>
      <c r="AB49" s="361"/>
      <c r="AC49" s="363">
        <v>6.6999999999999993</v>
      </c>
      <c r="AD49" s="370">
        <v>-2.5179000000000009</v>
      </c>
      <c r="AE49" s="361"/>
      <c r="AF49" s="363">
        <v>6.5500000000000007</v>
      </c>
      <c r="AG49" s="370">
        <v>-2.6678999999999995</v>
      </c>
      <c r="AH49" s="176"/>
      <c r="AI49" s="346">
        <v>9.85</v>
      </c>
      <c r="AJ49" s="370">
        <v>0.63209999999999944</v>
      </c>
      <c r="AK49" s="361"/>
      <c r="AV49" s="369">
        <v>42291</v>
      </c>
      <c r="AW49" s="363">
        <v>13.55</v>
      </c>
      <c r="AY49" s="363">
        <v>7.55</v>
      </c>
      <c r="BA49" s="363">
        <v>13.8</v>
      </c>
      <c r="BC49" s="363">
        <v>10.25</v>
      </c>
      <c r="BE49" s="363">
        <v>9.85</v>
      </c>
      <c r="BG49" s="363">
        <v>4.8000000000000007</v>
      </c>
      <c r="BI49" s="346">
        <v>7.4499999999999993</v>
      </c>
      <c r="BJ49" s="190"/>
      <c r="BW49" s="369">
        <v>42291</v>
      </c>
      <c r="BX49" s="109">
        <v>8.9179999999999993</v>
      </c>
      <c r="BY49" s="109">
        <v>9.0177999999999994</v>
      </c>
      <c r="CA49" s="180">
        <f t="shared" ref="CA49" si="60">((0.121*(BY49^2))+(0.4898*(BY49))-23.175)</f>
        <v>-8.9182748223600026</v>
      </c>
      <c r="CB49" s="252">
        <v>-0.5</v>
      </c>
      <c r="CC49" s="368">
        <v>4.5322000000000013</v>
      </c>
      <c r="CD49" s="243">
        <f t="shared" si="3"/>
        <v>0</v>
      </c>
      <c r="CE49" s="244">
        <f t="shared" si="50"/>
        <v>0.85</v>
      </c>
      <c r="CF49" s="310">
        <v>1</v>
      </c>
      <c r="CG49" s="311"/>
      <c r="CH49" s="310"/>
      <c r="CI49" s="310">
        <f t="shared" si="4"/>
        <v>-0.42499999999999999</v>
      </c>
      <c r="CJ49" s="178">
        <f t="shared" si="51"/>
        <v>-8.547801999999999</v>
      </c>
      <c r="CK49" s="452">
        <f t="shared" si="5"/>
        <v>-0.42499999999999999</v>
      </c>
      <c r="CL49" s="361"/>
      <c r="CM49" s="252">
        <f t="shared" si="6"/>
        <v>-0.42499999999999999</v>
      </c>
      <c r="CO49" s="176">
        <f t="shared" si="7"/>
        <v>-8.547801999999999</v>
      </c>
      <c r="CP49" s="176" t="s">
        <v>38</v>
      </c>
      <c r="CQ49" s="355"/>
      <c r="CR49" s="369">
        <v>42291</v>
      </c>
      <c r="CS49" s="109">
        <v>8.9179999999999993</v>
      </c>
      <c r="CT49" s="109">
        <v>9.0177999999999994</v>
      </c>
      <c r="CV49" s="180">
        <f t="shared" ref="CV49" si="61">((0.121*(CT49^2))+(0.4898*(CT49))-23.175)</f>
        <v>-8.9182748223600026</v>
      </c>
      <c r="CW49" s="252">
        <v>-0.5</v>
      </c>
      <c r="CX49" s="368">
        <v>-1.4677999999999995</v>
      </c>
      <c r="CY49" s="243">
        <f t="shared" si="8"/>
        <v>1</v>
      </c>
      <c r="CZ49" s="244">
        <f t="shared" si="9"/>
        <v>0</v>
      </c>
      <c r="DA49" s="310">
        <v>1</v>
      </c>
      <c r="DB49" s="311"/>
      <c r="DC49" s="310"/>
      <c r="DD49" s="310">
        <f t="shared" si="10"/>
        <v>-0.5</v>
      </c>
      <c r="DE49" s="249">
        <f t="shared" si="11"/>
        <v>-9.5072139999999994</v>
      </c>
      <c r="DF49" s="452">
        <f t="shared" si="52"/>
        <v>-0.5</v>
      </c>
      <c r="DG49" s="361"/>
      <c r="DH49" s="252">
        <f t="shared" si="12"/>
        <v>-0.5</v>
      </c>
      <c r="DJ49" s="176">
        <f t="shared" si="13"/>
        <v>-9.5072139999999994</v>
      </c>
      <c r="DK49" s="361" t="s">
        <v>39</v>
      </c>
      <c r="DL49" s="356"/>
      <c r="DM49" s="369">
        <v>42291</v>
      </c>
      <c r="DN49" s="109">
        <v>8.9179999999999993</v>
      </c>
      <c r="DO49" s="109">
        <v>9.0177999999999994</v>
      </c>
      <c r="DQ49" s="180">
        <f t="shared" ref="DQ49" si="62">((0.121*(DO49^2))+(0.4898*(DO49))-23.175)</f>
        <v>-8.9182748223600026</v>
      </c>
      <c r="DR49" s="252">
        <v>-0.5</v>
      </c>
      <c r="DS49" s="368">
        <v>4.7822000000000013</v>
      </c>
      <c r="DT49" s="243">
        <f t="shared" si="14"/>
        <v>0</v>
      </c>
      <c r="DU49" s="244">
        <f t="shared" si="15"/>
        <v>0.85</v>
      </c>
      <c r="DV49" s="310">
        <v>1</v>
      </c>
      <c r="DW49" s="311"/>
      <c r="DX49" s="310"/>
      <c r="DY49" s="310">
        <f t="shared" si="16"/>
        <v>-0.42499999999999999</v>
      </c>
      <c r="DZ49" s="249">
        <f t="shared" si="17"/>
        <v>-8.37209</v>
      </c>
      <c r="EA49" s="452">
        <f t="shared" si="53"/>
        <v>-0.42499999999999999</v>
      </c>
      <c r="EB49" s="361"/>
      <c r="EC49" s="252">
        <f t="shared" si="18"/>
        <v>-0.42499999999999999</v>
      </c>
      <c r="EE49" s="176">
        <f t="shared" si="19"/>
        <v>-8.37209</v>
      </c>
      <c r="EF49" s="361" t="s">
        <v>40</v>
      </c>
      <c r="EG49" s="356"/>
      <c r="EH49" s="369">
        <v>42291</v>
      </c>
      <c r="EI49" s="109">
        <v>8.9179999999999993</v>
      </c>
      <c r="EJ49" s="109">
        <v>9.0177999999999994</v>
      </c>
      <c r="EL49" s="180">
        <f t="shared" ref="EL49" si="63">((0.121*(EJ49^2))+(0.4898*(EJ49))-23.175)</f>
        <v>-8.9182748223600026</v>
      </c>
      <c r="EM49" s="252">
        <v>-0.5</v>
      </c>
      <c r="EN49" s="368">
        <v>1.2322000000000006</v>
      </c>
      <c r="EO49" s="243">
        <f t="shared" si="20"/>
        <v>0</v>
      </c>
      <c r="EP49" s="244">
        <f t="shared" si="21"/>
        <v>0.98</v>
      </c>
      <c r="EQ49" s="310">
        <v>1</v>
      </c>
      <c r="ER49" s="311"/>
      <c r="ES49" s="310"/>
      <c r="ET49" s="310">
        <f t="shared" si="22"/>
        <v>-0.49</v>
      </c>
      <c r="EU49" s="249">
        <f t="shared" si="23"/>
        <v>-9.6334240000000015</v>
      </c>
      <c r="EV49" s="452">
        <f t="shared" si="54"/>
        <v>-0.49</v>
      </c>
      <c r="EW49" s="361"/>
      <c r="EX49" s="252">
        <f t="shared" si="24"/>
        <v>-0.49</v>
      </c>
      <c r="EZ49" s="176">
        <f t="shared" si="25"/>
        <v>-9.6334240000000015</v>
      </c>
      <c r="FA49" s="361" t="s">
        <v>41</v>
      </c>
      <c r="FB49" s="356"/>
      <c r="FC49" s="369">
        <v>42291</v>
      </c>
      <c r="FD49" s="109">
        <v>8.9179999999999993</v>
      </c>
      <c r="FE49" s="109">
        <v>9.0177999999999994</v>
      </c>
      <c r="FG49" s="180">
        <f t="shared" ref="FG49" si="64">((0.121*(FE49^2))+(0.4898*(FE49))-23.175)</f>
        <v>-8.9182748223600026</v>
      </c>
      <c r="FH49" s="252">
        <v>-0.5</v>
      </c>
      <c r="FI49" s="370">
        <v>0.83220000000000027</v>
      </c>
      <c r="FJ49" s="243">
        <f t="shared" si="26"/>
        <v>0</v>
      </c>
      <c r="FK49" s="244">
        <f t="shared" si="27"/>
        <v>1</v>
      </c>
      <c r="FL49" s="310">
        <v>1</v>
      </c>
      <c r="FM49" s="311"/>
      <c r="FN49" s="310"/>
      <c r="FO49" s="310">
        <f t="shared" si="28"/>
        <v>-0.5</v>
      </c>
      <c r="FP49" s="249">
        <f t="shared" si="29"/>
        <v>-8.8267940000000014</v>
      </c>
      <c r="FQ49" s="452">
        <f t="shared" si="55"/>
        <v>-0.5</v>
      </c>
      <c r="FR49" s="361"/>
      <c r="FS49" s="252">
        <f t="shared" si="30"/>
        <v>-0.5</v>
      </c>
      <c r="FU49" s="176">
        <f t="shared" si="31"/>
        <v>-8.8267940000000014</v>
      </c>
      <c r="FV49" s="361" t="s">
        <v>45</v>
      </c>
      <c r="FW49" s="356"/>
      <c r="FX49" s="369">
        <v>42291</v>
      </c>
      <c r="FY49" s="109">
        <v>8.9179999999999993</v>
      </c>
      <c r="FZ49" s="109">
        <v>9.0177999999999994</v>
      </c>
      <c r="GB49" s="180">
        <f t="shared" ref="GB49" si="65">((0.121*(FZ49^2))+(0.4898*(FZ49))-23.175)</f>
        <v>-8.9182748223600026</v>
      </c>
      <c r="GC49" s="252">
        <v>-0.5</v>
      </c>
      <c r="GD49" s="370">
        <v>-4.2177999999999987</v>
      </c>
      <c r="GE49" s="243">
        <f t="shared" si="32"/>
        <v>1.3</v>
      </c>
      <c r="GF49" s="244">
        <f t="shared" si="33"/>
        <v>0</v>
      </c>
      <c r="GG49" s="310">
        <v>1</v>
      </c>
      <c r="GH49" s="311"/>
      <c r="GI49" s="310"/>
      <c r="GJ49" s="310">
        <f t="shared" si="34"/>
        <v>-0.65</v>
      </c>
      <c r="GK49" s="249">
        <f t="shared" si="56"/>
        <v>-9.6142319999999994</v>
      </c>
      <c r="GL49" s="452">
        <f t="shared" si="57"/>
        <v>-0.65</v>
      </c>
      <c r="GM49" s="361"/>
      <c r="GN49" s="252">
        <f t="shared" si="36"/>
        <v>-0.65</v>
      </c>
      <c r="GP49" s="176">
        <f t="shared" si="37"/>
        <v>-9.6142319999999994</v>
      </c>
      <c r="GQ49" s="361" t="s">
        <v>66</v>
      </c>
      <c r="GR49" s="356"/>
      <c r="GS49" s="369">
        <v>42291</v>
      </c>
      <c r="GT49" s="109">
        <v>8.9179999999999993</v>
      </c>
      <c r="GU49" s="109">
        <v>9.0177999999999994</v>
      </c>
      <c r="GW49" s="180">
        <f t="shared" ref="GW49" si="66">((0.121*(GU49^2))+(0.4898*(GU49))-23.175)</f>
        <v>-8.9182748223600026</v>
      </c>
      <c r="GX49" s="252">
        <v>-0.5</v>
      </c>
      <c r="GY49" s="370">
        <v>-1.5678000000000001</v>
      </c>
      <c r="GZ49" s="243">
        <f t="shared" si="38"/>
        <v>1</v>
      </c>
      <c r="HA49" s="244">
        <f t="shared" si="39"/>
        <v>0</v>
      </c>
      <c r="HB49" s="310">
        <v>1</v>
      </c>
      <c r="HC49" s="311"/>
      <c r="HD49" s="310"/>
      <c r="HE49" s="310">
        <f t="shared" si="40"/>
        <v>-0.5</v>
      </c>
      <c r="HF49" s="249">
        <f t="shared" si="58"/>
        <v>-9.2726559999999996</v>
      </c>
      <c r="HG49" s="452">
        <f t="shared" si="59"/>
        <v>-0.5</v>
      </c>
      <c r="HH49" s="361"/>
      <c r="HI49" s="252">
        <f t="shared" si="41"/>
        <v>-0.5</v>
      </c>
      <c r="HK49" s="176">
        <f t="shared" si="42"/>
        <v>-9.2726559999999996</v>
      </c>
      <c r="HL49" s="192" t="s">
        <v>112</v>
      </c>
      <c r="HN49" s="252">
        <v>4.5322000000000013</v>
      </c>
      <c r="HO49" s="165">
        <f t="shared" si="43"/>
        <v>-8.547801999999999</v>
      </c>
      <c r="HP49" s="252" t="s">
        <v>38</v>
      </c>
      <c r="HR49" s="252">
        <v>-1.4677999999999995</v>
      </c>
      <c r="HS49" s="165">
        <f t="shared" si="44"/>
        <v>-9.5072139999999994</v>
      </c>
      <c r="HT49" s="252" t="s">
        <v>39</v>
      </c>
      <c r="HV49" s="252">
        <v>4.7822000000000013</v>
      </c>
      <c r="HW49" s="165">
        <f t="shared" si="45"/>
        <v>-8.37209</v>
      </c>
      <c r="HX49" s="252" t="s">
        <v>40</v>
      </c>
      <c r="HZ49" s="252">
        <v>1.2322000000000006</v>
      </c>
      <c r="IA49" s="165">
        <f t="shared" si="46"/>
        <v>-9.6334240000000015</v>
      </c>
      <c r="IB49" s="252" t="s">
        <v>41</v>
      </c>
      <c r="ID49" s="252">
        <v>0.83220000000000027</v>
      </c>
      <c r="IE49" s="165">
        <f t="shared" si="47"/>
        <v>-8.8267940000000014</v>
      </c>
      <c r="IF49" s="252" t="s">
        <v>45</v>
      </c>
      <c r="IH49" s="252">
        <v>-4.2177999999999987</v>
      </c>
      <c r="II49" s="165">
        <f t="shared" si="48"/>
        <v>-9.6142319999999994</v>
      </c>
      <c r="IJ49" s="252" t="s">
        <v>66</v>
      </c>
      <c r="IL49" s="425">
        <v>-1.5678000000000001</v>
      </c>
      <c r="IM49" s="165">
        <f t="shared" si="49"/>
        <v>-9.2726559999999996</v>
      </c>
      <c r="IN49" s="252" t="s">
        <v>112</v>
      </c>
      <c r="IO49" s="369">
        <v>42291</v>
      </c>
    </row>
    <row r="50" spans="1:249" ht="15.75" thickBot="1" x14ac:dyDescent="0.3">
      <c r="A50" s="95">
        <v>41196</v>
      </c>
      <c r="B50" s="36">
        <v>41196</v>
      </c>
      <c r="C50" s="346">
        <v>13.55</v>
      </c>
      <c r="D50" s="346">
        <v>7.55</v>
      </c>
      <c r="E50" s="346">
        <v>13.8</v>
      </c>
      <c r="F50" s="346">
        <v>10.25</v>
      </c>
      <c r="G50" s="346">
        <v>9.85</v>
      </c>
      <c r="H50" s="346">
        <v>4.8000000000000007</v>
      </c>
      <c r="I50" s="346">
        <v>7.4499999999999993</v>
      </c>
      <c r="J50" s="105"/>
      <c r="K50" s="36">
        <v>42291</v>
      </c>
      <c r="L50" s="109">
        <v>8.9179999999999993</v>
      </c>
      <c r="M50" s="98">
        <f t="shared" si="1"/>
        <v>9.0177999999999994</v>
      </c>
      <c r="N50" s="109">
        <f t="shared" si="2"/>
        <v>9.1179333333333332</v>
      </c>
      <c r="O50" s="291"/>
      <c r="P50" s="184">
        <v>42291</v>
      </c>
      <c r="Q50" s="346">
        <v>13.55</v>
      </c>
      <c r="R50" s="240">
        <v>4.5322000000000013</v>
      </c>
      <c r="T50" s="346">
        <v>7.55</v>
      </c>
      <c r="U50" s="240">
        <v>-1.4677999999999995</v>
      </c>
      <c r="W50" s="346">
        <v>13.8</v>
      </c>
      <c r="X50" s="240">
        <v>4.7822000000000013</v>
      </c>
      <c r="Z50" s="346">
        <v>10.25</v>
      </c>
      <c r="AA50" s="240">
        <v>1.2322000000000006</v>
      </c>
      <c r="AC50" s="346">
        <v>9.85</v>
      </c>
      <c r="AD50" s="239">
        <v>0.83220000000000027</v>
      </c>
      <c r="AF50" s="346">
        <v>4.8000000000000007</v>
      </c>
      <c r="AG50" s="239">
        <v>-4.2177999999999987</v>
      </c>
      <c r="AI50" s="346">
        <v>7.4499999999999993</v>
      </c>
      <c r="AJ50" s="239">
        <v>-1.5678000000000001</v>
      </c>
      <c r="AV50" s="36">
        <v>42292</v>
      </c>
      <c r="AW50" s="346">
        <v>14.4</v>
      </c>
      <c r="AY50" s="346">
        <v>6.3</v>
      </c>
      <c r="BA50" s="346">
        <v>12.6</v>
      </c>
      <c r="BC50" s="346">
        <v>8.9499999999999993</v>
      </c>
      <c r="BE50" s="346">
        <v>11.35</v>
      </c>
      <c r="BG50" s="346">
        <v>6.8000000000000007</v>
      </c>
      <c r="BI50" s="346">
        <v>5.55</v>
      </c>
      <c r="BJ50" s="190"/>
      <c r="BW50" s="349">
        <v>42292</v>
      </c>
      <c r="BX50" s="350">
        <v>8.7194000000000003</v>
      </c>
      <c r="BY50" s="350">
        <v>8.8186999999999998</v>
      </c>
      <c r="BZ50" s="219">
        <v>-9.5</v>
      </c>
      <c r="CA50" s="222">
        <f>((0.121*(BY50^2))+(0.4898*(BY50))-23.175)</f>
        <v>-9.4454949075100032</v>
      </c>
      <c r="CB50" s="224">
        <v>-0.5</v>
      </c>
      <c r="CC50" s="351">
        <v>5.5813000000000006</v>
      </c>
      <c r="CD50" s="243">
        <f t="shared" si="3"/>
        <v>0</v>
      </c>
      <c r="CE50" s="244">
        <f t="shared" si="50"/>
        <v>0.8</v>
      </c>
      <c r="CF50" s="212">
        <v>1</v>
      </c>
      <c r="CG50" s="283"/>
      <c r="CH50" s="212"/>
      <c r="CI50" s="212">
        <f t="shared" si="4"/>
        <v>-0.4</v>
      </c>
      <c r="CJ50" s="178">
        <f t="shared" si="51"/>
        <v>-8.9478019999999994</v>
      </c>
      <c r="CK50" s="452">
        <f t="shared" si="5"/>
        <v>-0.4</v>
      </c>
      <c r="CL50" s="193"/>
      <c r="CM50" s="224">
        <f t="shared" si="6"/>
        <v>-0.4</v>
      </c>
      <c r="CO50" s="221">
        <f t="shared" si="7"/>
        <v>-8.9478019999999994</v>
      </c>
      <c r="CP50" s="224"/>
      <c r="CQ50" s="225"/>
      <c r="CR50" s="349">
        <v>42292</v>
      </c>
      <c r="CS50" s="350">
        <v>8.7194000000000003</v>
      </c>
      <c r="CT50" s="350">
        <v>8.8186999999999998</v>
      </c>
      <c r="CU50" s="219">
        <v>-9.5</v>
      </c>
      <c r="CV50" s="222">
        <f>((0.121*(CT50^2))+(0.4898*(CT50))-23.175)</f>
        <v>-9.4454949075100032</v>
      </c>
      <c r="CW50" s="224">
        <v>-0.5</v>
      </c>
      <c r="CX50" s="351">
        <v>-2.5186999999999999</v>
      </c>
      <c r="CY50" s="243">
        <f t="shared" si="8"/>
        <v>1.1000000000000001</v>
      </c>
      <c r="CZ50" s="244">
        <f t="shared" si="9"/>
        <v>0</v>
      </c>
      <c r="DA50" s="212">
        <v>1</v>
      </c>
      <c r="DB50" s="283"/>
      <c r="DC50" s="212"/>
      <c r="DD50" s="212">
        <f t="shared" si="10"/>
        <v>-0.55000000000000004</v>
      </c>
      <c r="DE50" s="223">
        <f t="shared" si="11"/>
        <v>-10.057214</v>
      </c>
      <c r="DF50" s="452">
        <f t="shared" si="52"/>
        <v>-0.55000000000000004</v>
      </c>
      <c r="DG50" s="193"/>
      <c r="DH50" s="224">
        <f t="shared" si="12"/>
        <v>-0.55000000000000004</v>
      </c>
      <c r="DJ50" s="221">
        <f t="shared" si="13"/>
        <v>-10.057214</v>
      </c>
      <c r="DK50" s="224"/>
      <c r="DL50" s="227"/>
      <c r="DM50" s="349">
        <v>42292</v>
      </c>
      <c r="DN50" s="350">
        <v>8.7194000000000003</v>
      </c>
      <c r="DO50" s="350">
        <v>8.8186999999999998</v>
      </c>
      <c r="DP50" s="219">
        <v>-9.5</v>
      </c>
      <c r="DQ50" s="222">
        <f>((0.121*(DO50^2))+(0.4898*(DO50))-23.175)</f>
        <v>-9.4454949075100032</v>
      </c>
      <c r="DR50" s="224">
        <v>-0.5</v>
      </c>
      <c r="DS50" s="351">
        <v>3.7812999999999999</v>
      </c>
      <c r="DT50" s="243">
        <f t="shared" si="14"/>
        <v>0</v>
      </c>
      <c r="DU50" s="244">
        <f t="shared" si="15"/>
        <v>0.9</v>
      </c>
      <c r="DV50" s="212">
        <v>1</v>
      </c>
      <c r="DW50" s="283"/>
      <c r="DX50" s="212"/>
      <c r="DY50" s="212">
        <f t="shared" si="16"/>
        <v>-0.45</v>
      </c>
      <c r="DZ50" s="223">
        <f t="shared" si="17"/>
        <v>-8.8220899999999993</v>
      </c>
      <c r="EA50" s="452">
        <f t="shared" si="53"/>
        <v>-0.45</v>
      </c>
      <c r="EB50" s="193"/>
      <c r="EC50" s="224">
        <f t="shared" si="18"/>
        <v>-0.45</v>
      </c>
      <c r="EE50" s="221">
        <f t="shared" si="19"/>
        <v>-8.8220899999999993</v>
      </c>
      <c r="EF50" s="224"/>
      <c r="EG50" s="227"/>
      <c r="EH50" s="349">
        <v>42292</v>
      </c>
      <c r="EI50" s="350">
        <v>8.7194000000000003</v>
      </c>
      <c r="EJ50" s="350">
        <v>8.8186999999999998</v>
      </c>
      <c r="EK50" s="219">
        <v>-9.5</v>
      </c>
      <c r="EL50" s="222">
        <f>((0.121*(EJ50^2))+(0.4898*(EJ50))-23.175)</f>
        <v>-9.4454949075100032</v>
      </c>
      <c r="EM50" s="224">
        <v>-0.5</v>
      </c>
      <c r="EN50" s="351">
        <v>0.13129999999999953</v>
      </c>
      <c r="EO50" s="243">
        <f t="shared" si="20"/>
        <v>0</v>
      </c>
      <c r="EP50" s="244">
        <f t="shared" si="21"/>
        <v>1</v>
      </c>
      <c r="EQ50" s="212">
        <v>1</v>
      </c>
      <c r="ER50" s="283"/>
      <c r="ES50" s="212"/>
      <c r="ET50" s="212">
        <f t="shared" si="22"/>
        <v>-0.5</v>
      </c>
      <c r="EU50" s="223">
        <f t="shared" si="23"/>
        <v>-10.133424000000002</v>
      </c>
      <c r="EV50" s="452">
        <f t="shared" si="54"/>
        <v>-0.5</v>
      </c>
      <c r="EW50" s="193"/>
      <c r="EX50" s="224">
        <f t="shared" si="24"/>
        <v>-0.5</v>
      </c>
      <c r="EZ50" s="221">
        <f t="shared" si="25"/>
        <v>-10.133424000000002</v>
      </c>
      <c r="FA50" s="224"/>
      <c r="FB50" s="227"/>
      <c r="FC50" s="349">
        <v>42292</v>
      </c>
      <c r="FD50" s="350">
        <v>8.7194000000000003</v>
      </c>
      <c r="FE50" s="350">
        <v>8.8186999999999998</v>
      </c>
      <c r="FF50" s="219">
        <v>-9.5</v>
      </c>
      <c r="FG50" s="222">
        <f>((0.121*(FE50^2))+(0.4898*(FE50))-23.175)</f>
        <v>-9.4454949075100032</v>
      </c>
      <c r="FH50" s="224">
        <v>-0.5</v>
      </c>
      <c r="FI50" s="352">
        <v>2.5312999999999999</v>
      </c>
      <c r="FJ50" s="243">
        <f t="shared" si="26"/>
        <v>0</v>
      </c>
      <c r="FK50" s="244">
        <f t="shared" si="27"/>
        <v>0.95</v>
      </c>
      <c r="FL50" s="212">
        <v>1</v>
      </c>
      <c r="FM50" s="283"/>
      <c r="FN50" s="212"/>
      <c r="FO50" s="212">
        <f t="shared" si="28"/>
        <v>-0.47499999999999998</v>
      </c>
      <c r="FP50" s="223">
        <f t="shared" si="29"/>
        <v>-9.301794000000001</v>
      </c>
      <c r="FQ50" s="452">
        <f t="shared" si="55"/>
        <v>-0.47499999999999998</v>
      </c>
      <c r="FR50" s="193"/>
      <c r="FS50" s="224">
        <f t="shared" si="30"/>
        <v>-0.47499999999999998</v>
      </c>
      <c r="FU50" s="221">
        <f t="shared" si="31"/>
        <v>-9.301794000000001</v>
      </c>
      <c r="FV50" s="224"/>
      <c r="FW50" s="227"/>
      <c r="FX50" s="349">
        <v>42292</v>
      </c>
      <c r="FY50" s="350">
        <v>8.7194000000000003</v>
      </c>
      <c r="FZ50" s="350">
        <v>8.8186999999999998</v>
      </c>
      <c r="GA50" s="219">
        <v>-9.5</v>
      </c>
      <c r="GB50" s="222">
        <f>((0.121*(FZ50^2))+(0.4898*(FZ50))-23.175)</f>
        <v>-9.4454949075100032</v>
      </c>
      <c r="GC50" s="224">
        <v>-0.5</v>
      </c>
      <c r="GD50" s="352">
        <v>-2.0186999999999991</v>
      </c>
      <c r="GE50" s="243">
        <f t="shared" si="32"/>
        <v>1.1000000000000001</v>
      </c>
      <c r="GF50" s="244">
        <f t="shared" si="33"/>
        <v>0</v>
      </c>
      <c r="GG50" s="212">
        <v>1</v>
      </c>
      <c r="GH50" s="283"/>
      <c r="GI50" s="212"/>
      <c r="GJ50" s="212">
        <f t="shared" si="34"/>
        <v>-0.55000000000000004</v>
      </c>
      <c r="GK50" s="223">
        <f t="shared" si="56"/>
        <v>-10.164232</v>
      </c>
      <c r="GL50" s="452">
        <f t="shared" si="57"/>
        <v>-0.55000000000000004</v>
      </c>
      <c r="GM50" s="193"/>
      <c r="GN50" s="224">
        <f t="shared" si="36"/>
        <v>-0.55000000000000004</v>
      </c>
      <c r="GP50" s="221">
        <f t="shared" si="37"/>
        <v>-10.164232</v>
      </c>
      <c r="GQ50" s="219"/>
      <c r="GR50" s="227"/>
      <c r="GS50" s="349">
        <v>42292</v>
      </c>
      <c r="GT50" s="350">
        <v>8.7194000000000003</v>
      </c>
      <c r="GU50" s="350">
        <v>8.8186999999999998</v>
      </c>
      <c r="GV50" s="219">
        <v>-9.5</v>
      </c>
      <c r="GW50" s="222">
        <f>((0.121*(GU50^2))+(0.4898*(GU50))-23.175)</f>
        <v>-9.4454949075100032</v>
      </c>
      <c r="GX50" s="224">
        <v>-0.5</v>
      </c>
      <c r="GY50" s="352">
        <v>-3.2686999999999999</v>
      </c>
      <c r="GZ50" s="243">
        <f t="shared" si="38"/>
        <v>1.2</v>
      </c>
      <c r="HA50" s="244">
        <f t="shared" si="39"/>
        <v>0</v>
      </c>
      <c r="HB50" s="212">
        <v>1</v>
      </c>
      <c r="HC50" s="283"/>
      <c r="HD50" s="212"/>
      <c r="HE50" s="212">
        <f t="shared" si="40"/>
        <v>-0.6</v>
      </c>
      <c r="HF50" s="223">
        <f t="shared" ref="HF50" si="67">(HF49+(HE50*HB50))</f>
        <v>-9.8726559999999992</v>
      </c>
      <c r="HG50" s="452">
        <f t="shared" si="59"/>
        <v>-0.6</v>
      </c>
      <c r="HH50" s="193"/>
      <c r="HI50" s="224">
        <f t="shared" si="41"/>
        <v>-0.6</v>
      </c>
      <c r="HK50" s="221">
        <f t="shared" si="42"/>
        <v>-9.8726559999999992</v>
      </c>
      <c r="HL50" s="185"/>
      <c r="HN50" s="165">
        <v>5.5813000000000006</v>
      </c>
      <c r="HO50" s="165">
        <f t="shared" si="43"/>
        <v>-8.9478019999999994</v>
      </c>
      <c r="HP50" s="435">
        <v>-9.5</v>
      </c>
      <c r="HR50" s="165">
        <v>-2.5186999999999999</v>
      </c>
      <c r="HS50" s="165">
        <f t="shared" si="44"/>
        <v>-10.057214</v>
      </c>
      <c r="HT50" s="435">
        <v>-9.5</v>
      </c>
      <c r="HV50" s="165">
        <v>3.7812999999999999</v>
      </c>
      <c r="HW50" s="165">
        <f t="shared" si="45"/>
        <v>-8.8220899999999993</v>
      </c>
      <c r="HX50" s="435">
        <v>-9.5</v>
      </c>
      <c r="HZ50" s="165">
        <v>0.13129999999999953</v>
      </c>
      <c r="IA50" s="165">
        <f t="shared" si="46"/>
        <v>-10.133424000000002</v>
      </c>
      <c r="IB50" s="435">
        <v>-9.5</v>
      </c>
      <c r="ID50" s="165">
        <v>2.5312999999999999</v>
      </c>
      <c r="IE50" s="165">
        <f t="shared" si="47"/>
        <v>-9.301794000000001</v>
      </c>
      <c r="IF50" s="435">
        <v>-9.5</v>
      </c>
      <c r="IH50" s="165">
        <v>-2.0186999999999991</v>
      </c>
      <c r="II50" s="165">
        <f t="shared" si="48"/>
        <v>-10.164232</v>
      </c>
      <c r="IJ50" s="435">
        <v>-9.5</v>
      </c>
      <c r="IL50" s="424">
        <v>-3.2686999999999999</v>
      </c>
      <c r="IM50" s="165">
        <f t="shared" si="49"/>
        <v>-9.8726559999999992</v>
      </c>
      <c r="IN50" s="435">
        <v>-9.5</v>
      </c>
      <c r="IO50" s="349">
        <v>42292</v>
      </c>
    </row>
    <row r="51" spans="1:249" x14ac:dyDescent="0.25">
      <c r="A51" s="95">
        <v>41197</v>
      </c>
      <c r="B51" s="36">
        <v>41197</v>
      </c>
      <c r="C51" s="346">
        <v>14.4</v>
      </c>
      <c r="D51" s="346">
        <v>6.3</v>
      </c>
      <c r="E51" s="346">
        <v>12.6</v>
      </c>
      <c r="F51" s="346">
        <v>8.9499999999999993</v>
      </c>
      <c r="G51" s="346">
        <v>11.35</v>
      </c>
      <c r="H51" s="346">
        <v>6.8000000000000007</v>
      </c>
      <c r="I51" s="346">
        <v>5.55</v>
      </c>
      <c r="J51" s="105"/>
      <c r="K51" s="36">
        <v>42292</v>
      </c>
      <c r="L51" s="109">
        <v>8.7194000000000003</v>
      </c>
      <c r="M51" s="98">
        <f t="shared" si="1"/>
        <v>8.8186999999999998</v>
      </c>
      <c r="N51" s="109">
        <f t="shared" si="2"/>
        <v>8.918333333333333</v>
      </c>
      <c r="O51" s="291"/>
      <c r="P51" s="184">
        <v>42292</v>
      </c>
      <c r="Q51" s="346">
        <v>14.4</v>
      </c>
      <c r="R51" s="240">
        <v>5.5813000000000006</v>
      </c>
      <c r="T51" s="346">
        <v>6.3</v>
      </c>
      <c r="U51" s="240">
        <v>-2.5186999999999999</v>
      </c>
      <c r="W51" s="346">
        <v>12.6</v>
      </c>
      <c r="X51" s="240">
        <v>3.7812999999999999</v>
      </c>
      <c r="Z51" s="346">
        <v>8.9499999999999993</v>
      </c>
      <c r="AA51" s="240">
        <v>0.13129999999999953</v>
      </c>
      <c r="AC51" s="346">
        <v>11.35</v>
      </c>
      <c r="AD51" s="239">
        <v>2.5312999999999999</v>
      </c>
      <c r="AF51" s="346">
        <v>6.8000000000000007</v>
      </c>
      <c r="AG51" s="239">
        <v>-2.0186999999999991</v>
      </c>
      <c r="AI51" s="346">
        <v>5.55</v>
      </c>
      <c r="AJ51" s="239">
        <v>-3.2686999999999999</v>
      </c>
      <c r="AV51" s="36">
        <v>42293</v>
      </c>
      <c r="AW51" s="346">
        <v>13.65</v>
      </c>
      <c r="AY51" s="346">
        <v>7.8999999999999995</v>
      </c>
      <c r="BA51" s="346">
        <v>10.5</v>
      </c>
      <c r="BC51" s="346">
        <v>9.4</v>
      </c>
      <c r="BE51" s="346">
        <v>11.8</v>
      </c>
      <c r="BG51" s="346">
        <v>12.350000000000001</v>
      </c>
      <c r="BI51" s="346">
        <v>6.1</v>
      </c>
      <c r="BJ51" s="190"/>
      <c r="BW51" s="36">
        <v>42293</v>
      </c>
      <c r="BX51" s="109">
        <v>8.5217999999999989</v>
      </c>
      <c r="BY51" s="109">
        <v>8.6205999999999996</v>
      </c>
      <c r="CA51" s="180">
        <f t="shared" ref="CA51:CA103" si="68">((0.121*(BY51^2))+(0.4898*(BY51))-23.175)</f>
        <v>-9.9605460524400016</v>
      </c>
      <c r="CB51" s="165">
        <v>-0.5</v>
      </c>
      <c r="CC51" s="240">
        <v>5.0294000000000008</v>
      </c>
      <c r="CD51" s="243">
        <f t="shared" si="3"/>
        <v>0</v>
      </c>
      <c r="CE51" s="244">
        <f t="shared" si="50"/>
        <v>0.8</v>
      </c>
      <c r="CF51" s="211">
        <v>1</v>
      </c>
      <c r="CG51" s="250"/>
      <c r="CH51" s="211"/>
      <c r="CI51" s="211">
        <f t="shared" si="4"/>
        <v>-0.4</v>
      </c>
      <c r="CJ51" s="178">
        <f t="shared" si="51"/>
        <v>-9.3478019999999997</v>
      </c>
      <c r="CK51" s="452">
        <f t="shared" si="5"/>
        <v>-0.4</v>
      </c>
      <c r="CL51" s="188"/>
      <c r="CM51" s="165">
        <f t="shared" si="6"/>
        <v>-0.4</v>
      </c>
      <c r="CO51" s="104">
        <f t="shared" si="7"/>
        <v>-9.3478019999999997</v>
      </c>
      <c r="CR51" s="36">
        <v>42293</v>
      </c>
      <c r="CS51" s="109">
        <v>8.5217999999999989</v>
      </c>
      <c r="CT51" s="109">
        <v>8.6205999999999996</v>
      </c>
      <c r="CV51" s="180">
        <f t="shared" ref="CV51:CV103" si="69">((0.121*(CT51^2))+(0.4898*(CT51))-23.175)</f>
        <v>-9.9605460524400016</v>
      </c>
      <c r="CW51" s="165">
        <v>-0.5</v>
      </c>
      <c r="CX51" s="240">
        <v>-0.72060000000000013</v>
      </c>
      <c r="CY51" s="243">
        <f t="shared" si="8"/>
        <v>1</v>
      </c>
      <c r="CZ51" s="244">
        <f t="shared" si="9"/>
        <v>0</v>
      </c>
      <c r="DA51" s="211">
        <v>1</v>
      </c>
      <c r="DB51" s="250"/>
      <c r="DC51" s="211"/>
      <c r="DD51" s="211">
        <f>((CZ51+CY51)*CW51)</f>
        <v>-0.5</v>
      </c>
      <c r="DE51" s="178">
        <f t="shared" ref="DE51:DE103" si="70">(DE50+(DD51*DA51))</f>
        <v>-10.557214</v>
      </c>
      <c r="DF51" s="452">
        <f t="shared" si="52"/>
        <v>-0.5</v>
      </c>
      <c r="DG51" s="315"/>
      <c r="DH51" s="165">
        <f t="shared" si="12"/>
        <v>-0.5</v>
      </c>
      <c r="DJ51" s="104">
        <f t="shared" si="13"/>
        <v>-10.557214</v>
      </c>
      <c r="DK51" s="185"/>
      <c r="DL51" s="186"/>
      <c r="DM51" s="36">
        <v>42293</v>
      </c>
      <c r="DN51" s="109">
        <v>8.5217999999999989</v>
      </c>
      <c r="DO51" s="109">
        <v>8.6205999999999996</v>
      </c>
      <c r="DQ51" s="180">
        <f t="shared" ref="DQ51:DQ103" si="71">((0.121*(DO51^2))+(0.4898*(DO51))-23.175)</f>
        <v>-9.9605460524400016</v>
      </c>
      <c r="DR51" s="165">
        <v>-0.5</v>
      </c>
      <c r="DS51" s="240">
        <v>1.8794000000000004</v>
      </c>
      <c r="DT51" s="243">
        <f t="shared" si="14"/>
        <v>0</v>
      </c>
      <c r="DU51" s="244">
        <f t="shared" si="15"/>
        <v>0.98</v>
      </c>
      <c r="DV51" s="211">
        <v>1</v>
      </c>
      <c r="DW51" s="250"/>
      <c r="DX51" s="211"/>
      <c r="DY51" s="211">
        <f>((DU51+DT51)*DR51)</f>
        <v>-0.49</v>
      </c>
      <c r="DZ51" s="178">
        <f t="shared" ref="DZ51:DZ103" si="72">(DZ50+(DY51*DV51))</f>
        <v>-9.3120899999999995</v>
      </c>
      <c r="EA51" s="452">
        <f t="shared" si="53"/>
        <v>-0.49</v>
      </c>
      <c r="EB51" s="315"/>
      <c r="EC51" s="165">
        <f t="shared" si="18"/>
        <v>-0.49</v>
      </c>
      <c r="EE51" s="104">
        <f t="shared" si="19"/>
        <v>-9.3120899999999995</v>
      </c>
      <c r="EF51" s="185"/>
      <c r="EG51" s="186"/>
      <c r="EH51" s="36">
        <v>42293</v>
      </c>
      <c r="EI51" s="109">
        <v>8.5217999999999989</v>
      </c>
      <c r="EJ51" s="109">
        <v>8.6205999999999996</v>
      </c>
      <c r="EL51" s="180">
        <f t="shared" ref="EL51:EL103" si="73">((0.121*(EJ51^2))+(0.4898*(EJ51))-23.175)</f>
        <v>-9.9605460524400016</v>
      </c>
      <c r="EM51" s="165">
        <v>-0.5</v>
      </c>
      <c r="EN51" s="240">
        <v>0.77940000000000076</v>
      </c>
      <c r="EO51" s="243">
        <f t="shared" si="20"/>
        <v>0</v>
      </c>
      <c r="EP51" s="244">
        <f t="shared" si="21"/>
        <v>1</v>
      </c>
      <c r="EQ51" s="211">
        <v>1</v>
      </c>
      <c r="ER51" s="250"/>
      <c r="ES51" s="211"/>
      <c r="ET51" s="211">
        <f>((EP51+EO51)*EM51)</f>
        <v>-0.5</v>
      </c>
      <c r="EU51" s="178">
        <f t="shared" ref="EU51:EU103" si="74">(EU50+(ET51*EQ51))</f>
        <v>-10.633424000000002</v>
      </c>
      <c r="EV51" s="452">
        <f t="shared" si="54"/>
        <v>-0.5</v>
      </c>
      <c r="EW51" s="315"/>
      <c r="EX51" s="165">
        <f t="shared" si="24"/>
        <v>-0.5</v>
      </c>
      <c r="EZ51" s="104">
        <f t="shared" si="25"/>
        <v>-10.633424000000002</v>
      </c>
      <c r="FA51" s="185"/>
      <c r="FB51" s="186"/>
      <c r="FC51" s="36">
        <v>42293</v>
      </c>
      <c r="FD51" s="109">
        <v>8.5217999999999989</v>
      </c>
      <c r="FE51" s="109">
        <v>8.6205999999999996</v>
      </c>
      <c r="FG51" s="180">
        <f t="shared" ref="FG51:FG103" si="75">((0.121*(FE51^2))+(0.4898*(FE51))-23.175)</f>
        <v>-9.9605460524400016</v>
      </c>
      <c r="FH51" s="165">
        <v>-0.5</v>
      </c>
      <c r="FI51" s="239">
        <v>3.1794000000000011</v>
      </c>
      <c r="FJ51" s="243">
        <f t="shared" si="26"/>
        <v>0</v>
      </c>
      <c r="FK51" s="244">
        <f t="shared" si="27"/>
        <v>0.9</v>
      </c>
      <c r="FL51" s="211">
        <v>1</v>
      </c>
      <c r="FM51" s="250"/>
      <c r="FN51" s="211"/>
      <c r="FO51" s="211">
        <f>((FK51+FJ51)*FH51)</f>
        <v>-0.45</v>
      </c>
      <c r="FP51" s="178">
        <f t="shared" ref="FP51:FP103" si="76">(FP50+(FO51*FL51))</f>
        <v>-9.7517940000000003</v>
      </c>
      <c r="FQ51" s="452">
        <f t="shared" si="55"/>
        <v>-0.45</v>
      </c>
      <c r="FR51" s="315"/>
      <c r="FS51" s="165">
        <f t="shared" si="30"/>
        <v>-0.45</v>
      </c>
      <c r="FU51" s="104">
        <f t="shared" si="31"/>
        <v>-9.7517940000000003</v>
      </c>
      <c r="FV51" s="185"/>
      <c r="FW51" s="186"/>
      <c r="FX51" s="36">
        <v>42293</v>
      </c>
      <c r="FY51" s="109">
        <v>8.5217999999999989</v>
      </c>
      <c r="FZ51" s="109">
        <v>8.6205999999999996</v>
      </c>
      <c r="GB51" s="180">
        <f t="shared" ref="GB51:GB103" si="77">((0.121*(FZ51^2))+(0.4898*(FZ51))-23.175)</f>
        <v>-9.9605460524400016</v>
      </c>
      <c r="GC51" s="165">
        <v>-0.5</v>
      </c>
      <c r="GD51" s="239">
        <v>3.7294000000000018</v>
      </c>
      <c r="GE51" s="243">
        <f t="shared" si="32"/>
        <v>0</v>
      </c>
      <c r="GF51" s="244">
        <f t="shared" si="33"/>
        <v>0.9</v>
      </c>
      <c r="GG51" s="211">
        <v>1</v>
      </c>
      <c r="GH51" s="250"/>
      <c r="GI51" s="211"/>
      <c r="GJ51" s="211">
        <f>((GF51+GE51)*GC51)</f>
        <v>-0.45</v>
      </c>
      <c r="GK51" s="178">
        <f t="shared" ref="GK51:GK103" si="78">(GK50+(GJ51*GG51))</f>
        <v>-10.614231999999999</v>
      </c>
      <c r="GL51" s="452">
        <f t="shared" si="57"/>
        <v>-0.45</v>
      </c>
      <c r="GM51" s="315"/>
      <c r="GN51" s="165">
        <f t="shared" si="36"/>
        <v>-0.45</v>
      </c>
      <c r="GP51" s="104">
        <f t="shared" si="37"/>
        <v>-10.614231999999999</v>
      </c>
      <c r="GR51" s="186"/>
      <c r="GS51" s="36">
        <v>42293</v>
      </c>
      <c r="GT51" s="109">
        <v>8.5217999999999989</v>
      </c>
      <c r="GU51" s="109">
        <v>8.6205999999999996</v>
      </c>
      <c r="GW51" s="180">
        <f t="shared" ref="GW51:GW103" si="79">((0.121*(GU51^2))+(0.4898*(GU51))-23.175)</f>
        <v>-9.9605460524400016</v>
      </c>
      <c r="GX51" s="165">
        <v>-0.5</v>
      </c>
      <c r="GY51" s="239">
        <v>-2.5206</v>
      </c>
      <c r="GZ51" s="243">
        <f t="shared" si="38"/>
        <v>1.1000000000000001</v>
      </c>
      <c r="HA51" s="244">
        <f t="shared" si="39"/>
        <v>0</v>
      </c>
      <c r="HB51" s="211">
        <v>1</v>
      </c>
      <c r="HC51" s="250"/>
      <c r="HD51" s="211"/>
      <c r="HE51" s="211">
        <f>((HA51+GZ51)*GX51)</f>
        <v>-0.55000000000000004</v>
      </c>
      <c r="HF51" s="178">
        <f t="shared" ref="HF51:HF103" si="80">(HF50+(HE51*HB51))</f>
        <v>-10.422656</v>
      </c>
      <c r="HG51" s="452">
        <f t="shared" si="59"/>
        <v>-0.55000000000000004</v>
      </c>
      <c r="HH51" s="348"/>
      <c r="HI51" s="165">
        <f t="shared" si="41"/>
        <v>-0.55000000000000004</v>
      </c>
      <c r="HK51" s="104">
        <f t="shared" si="42"/>
        <v>-10.422656</v>
      </c>
      <c r="HL51" s="185"/>
      <c r="HN51" s="165">
        <v>5.0294000000000008</v>
      </c>
      <c r="HO51" s="165">
        <f t="shared" si="43"/>
        <v>-9.3478019999999997</v>
      </c>
      <c r="HP51" s="165"/>
      <c r="HR51" s="165">
        <v>-0.72060000000000013</v>
      </c>
      <c r="HS51" s="165">
        <f t="shared" si="44"/>
        <v>-10.557214</v>
      </c>
      <c r="HT51" s="165"/>
      <c r="HV51" s="165">
        <v>1.8794000000000004</v>
      </c>
      <c r="HW51" s="165">
        <f t="shared" si="45"/>
        <v>-9.3120899999999995</v>
      </c>
      <c r="HX51" s="165"/>
      <c r="HZ51" s="165">
        <v>0.77940000000000076</v>
      </c>
      <c r="IA51" s="165">
        <f t="shared" si="46"/>
        <v>-10.633424000000002</v>
      </c>
      <c r="IB51" s="165"/>
      <c r="ID51" s="165">
        <v>3.1794000000000011</v>
      </c>
      <c r="IE51" s="165">
        <f t="shared" si="47"/>
        <v>-9.7517940000000003</v>
      </c>
      <c r="IF51" s="165"/>
      <c r="IH51" s="165">
        <v>3.7294000000000018</v>
      </c>
      <c r="II51" s="165">
        <f t="shared" si="48"/>
        <v>-10.614231999999999</v>
      </c>
      <c r="IJ51" s="165"/>
      <c r="IL51" s="424">
        <v>-2.5206</v>
      </c>
      <c r="IM51" s="165">
        <f t="shared" si="49"/>
        <v>-10.422656</v>
      </c>
      <c r="IN51" s="165"/>
      <c r="IO51" s="36">
        <v>42293</v>
      </c>
    </row>
    <row r="52" spans="1:249" x14ac:dyDescent="0.25">
      <c r="A52" s="95">
        <v>41198</v>
      </c>
      <c r="B52" s="36">
        <v>41198</v>
      </c>
      <c r="C52" s="346">
        <v>13.65</v>
      </c>
      <c r="D52" s="346">
        <v>7.8999999999999995</v>
      </c>
      <c r="E52" s="346">
        <v>10.5</v>
      </c>
      <c r="F52" s="346">
        <v>9.4</v>
      </c>
      <c r="G52" s="346">
        <v>11.8</v>
      </c>
      <c r="H52" s="346">
        <v>12.350000000000001</v>
      </c>
      <c r="I52" s="346">
        <v>6.1</v>
      </c>
      <c r="J52" s="105"/>
      <c r="K52" s="36">
        <v>42293</v>
      </c>
      <c r="L52" s="109">
        <v>8.5217999999999989</v>
      </c>
      <c r="M52" s="98">
        <f t="shared" si="1"/>
        <v>8.6205999999999996</v>
      </c>
      <c r="N52" s="109">
        <f t="shared" si="2"/>
        <v>8.7197333333333322</v>
      </c>
      <c r="O52" s="291"/>
      <c r="P52" s="184">
        <v>42293</v>
      </c>
      <c r="Q52" s="346">
        <v>13.65</v>
      </c>
      <c r="R52" s="240">
        <v>5.0294000000000008</v>
      </c>
      <c r="T52" s="346">
        <v>7.8999999999999995</v>
      </c>
      <c r="U52" s="240">
        <v>-0.72060000000000013</v>
      </c>
      <c r="W52" s="346">
        <v>10.5</v>
      </c>
      <c r="X52" s="240">
        <v>1.8794000000000004</v>
      </c>
      <c r="Z52" s="346">
        <v>9.4</v>
      </c>
      <c r="AA52" s="240">
        <v>0.77940000000000076</v>
      </c>
      <c r="AC52" s="346">
        <v>11.8</v>
      </c>
      <c r="AD52" s="239">
        <v>3.1794000000000011</v>
      </c>
      <c r="AF52" s="346">
        <v>12.350000000000001</v>
      </c>
      <c r="AG52" s="239">
        <v>3.7294000000000018</v>
      </c>
      <c r="AI52" s="346">
        <v>6.1</v>
      </c>
      <c r="AJ52" s="239">
        <v>-2.5206</v>
      </c>
      <c r="AV52" s="36">
        <v>42294</v>
      </c>
      <c r="AW52" s="346">
        <v>9.75</v>
      </c>
      <c r="AY52" s="346">
        <v>8.6499999999999986</v>
      </c>
      <c r="BA52" s="346">
        <v>9.9499999999999993</v>
      </c>
      <c r="BC52" s="346">
        <v>10.25</v>
      </c>
      <c r="BE52" s="346">
        <v>10.75</v>
      </c>
      <c r="BG52" s="346">
        <v>11.75</v>
      </c>
      <c r="BI52" s="346">
        <v>6.1</v>
      </c>
      <c r="BJ52" s="190"/>
      <c r="BW52" s="36">
        <v>42294</v>
      </c>
      <c r="BX52" s="109">
        <v>8.3251999999999988</v>
      </c>
      <c r="BY52" s="109">
        <v>8.4234999999999989</v>
      </c>
      <c r="CA52" s="180">
        <f t="shared" si="68"/>
        <v>-10.463572077750005</v>
      </c>
      <c r="CB52" s="209">
        <f t="shared" ref="CB52:CB93" si="81">(CA52-CA51)</f>
        <v>-0.50302602531000318</v>
      </c>
      <c r="CC52" s="240">
        <v>1.3265000000000011</v>
      </c>
      <c r="CD52" s="243">
        <f t="shared" si="3"/>
        <v>0</v>
      </c>
      <c r="CE52" s="244">
        <f t="shared" si="50"/>
        <v>0.98</v>
      </c>
      <c r="CF52" s="211">
        <v>1</v>
      </c>
      <c r="CG52" s="250"/>
      <c r="CH52" s="211"/>
      <c r="CI52" s="211">
        <f t="shared" si="4"/>
        <v>-0.49296550480380308</v>
      </c>
      <c r="CJ52" s="178">
        <f t="shared" si="51"/>
        <v>-9.8407675048038037</v>
      </c>
      <c r="CK52" s="452">
        <f t="shared" si="5"/>
        <v>-0.49296550480380308</v>
      </c>
      <c r="CL52" s="188"/>
      <c r="CM52" s="165">
        <f t="shared" si="6"/>
        <v>-0.49296550480380308</v>
      </c>
      <c r="CO52" s="104">
        <f t="shared" si="7"/>
        <v>-9.8407675048038037</v>
      </c>
      <c r="CR52" s="36">
        <v>42294</v>
      </c>
      <c r="CS52" s="109">
        <v>8.3251999999999988</v>
      </c>
      <c r="CT52" s="109">
        <v>8.4234999999999989</v>
      </c>
      <c r="CV52" s="180">
        <f t="shared" si="69"/>
        <v>-10.463572077750005</v>
      </c>
      <c r="CW52" s="209">
        <f t="shared" ref="CW52:CW93" si="82">(CV52-CV51)</f>
        <v>-0.50302602531000318</v>
      </c>
      <c r="CX52" s="240">
        <v>0.2264999999999997</v>
      </c>
      <c r="CY52" s="243">
        <f t="shared" si="8"/>
        <v>0</v>
      </c>
      <c r="CZ52" s="244">
        <f t="shared" si="9"/>
        <v>1</v>
      </c>
      <c r="DA52" s="211">
        <v>1</v>
      </c>
      <c r="DB52" s="250"/>
      <c r="DC52" s="211"/>
      <c r="DD52" s="211">
        <f t="shared" ref="DD52:DD103" si="83">((CZ52+CY52)*CW52)</f>
        <v>-0.50302602531000318</v>
      </c>
      <c r="DE52" s="178">
        <f t="shared" si="70"/>
        <v>-11.060240025310003</v>
      </c>
      <c r="DF52" s="452">
        <f t="shared" si="52"/>
        <v>-0.50302602531000318</v>
      </c>
      <c r="DG52" s="315"/>
      <c r="DH52" s="165">
        <f t="shared" si="12"/>
        <v>-0.50302602531000318</v>
      </c>
      <c r="DJ52" s="104">
        <f t="shared" si="13"/>
        <v>-11.060240025310003</v>
      </c>
      <c r="DK52" s="185"/>
      <c r="DL52" s="186"/>
      <c r="DM52" s="36">
        <v>42294</v>
      </c>
      <c r="DN52" s="109">
        <v>8.3251999999999988</v>
      </c>
      <c r="DO52" s="109">
        <v>8.4234999999999989</v>
      </c>
      <c r="DQ52" s="180">
        <f t="shared" si="71"/>
        <v>-10.463572077750005</v>
      </c>
      <c r="DR52" s="209">
        <f t="shared" ref="DR52:DR93" si="84">(DQ52-DQ51)</f>
        <v>-0.50302602531000318</v>
      </c>
      <c r="DS52" s="240">
        <v>1.5265000000000004</v>
      </c>
      <c r="DT52" s="243">
        <f t="shared" si="14"/>
        <v>0</v>
      </c>
      <c r="DU52" s="244">
        <f t="shared" si="15"/>
        <v>0.98</v>
      </c>
      <c r="DV52" s="211">
        <v>1</v>
      </c>
      <c r="DW52" s="250"/>
      <c r="DX52" s="211"/>
      <c r="DY52" s="211">
        <f t="shared" ref="DY52:DY103" si="85">((DU52+DT52)*DR52)</f>
        <v>-0.49296550480380308</v>
      </c>
      <c r="DZ52" s="178">
        <f t="shared" si="72"/>
        <v>-9.8050555048038035</v>
      </c>
      <c r="EA52" s="452">
        <f t="shared" si="53"/>
        <v>-0.49296550480380308</v>
      </c>
      <c r="EB52" s="315"/>
      <c r="EC52" s="165">
        <f t="shared" si="18"/>
        <v>-0.49296550480380308</v>
      </c>
      <c r="EE52" s="104">
        <f t="shared" si="19"/>
        <v>-9.8050555048038035</v>
      </c>
      <c r="EF52" s="185"/>
      <c r="EG52" s="186"/>
      <c r="EH52" s="36">
        <v>42294</v>
      </c>
      <c r="EI52" s="109">
        <v>8.3251999999999988</v>
      </c>
      <c r="EJ52" s="109">
        <v>8.4234999999999989</v>
      </c>
      <c r="EL52" s="180">
        <f t="shared" si="73"/>
        <v>-10.463572077750005</v>
      </c>
      <c r="EM52" s="209">
        <f t="shared" ref="EM52:EM93" si="86">(EL52-EL51)</f>
        <v>-0.50302602531000318</v>
      </c>
      <c r="EN52" s="240">
        <v>1.8265000000000011</v>
      </c>
      <c r="EO52" s="243">
        <f t="shared" si="20"/>
        <v>0</v>
      </c>
      <c r="EP52" s="244">
        <f t="shared" si="21"/>
        <v>0.98</v>
      </c>
      <c r="EQ52" s="211">
        <v>1</v>
      </c>
      <c r="ER52" s="250"/>
      <c r="ES52" s="211"/>
      <c r="ET52" s="211">
        <f t="shared" ref="ET52:ET103" si="87">((EP52+EO52)*EM52)</f>
        <v>-0.49296550480380308</v>
      </c>
      <c r="EU52" s="178">
        <f t="shared" si="74"/>
        <v>-11.126389504803804</v>
      </c>
      <c r="EV52" s="452">
        <f t="shared" si="54"/>
        <v>-0.49296550480380308</v>
      </c>
      <c r="EW52" s="315"/>
      <c r="EX52" s="165">
        <f t="shared" si="24"/>
        <v>-0.49296550480380308</v>
      </c>
      <c r="EZ52" s="104">
        <f t="shared" si="25"/>
        <v>-11.126389504803804</v>
      </c>
      <c r="FA52" s="185"/>
      <c r="FB52" s="186"/>
      <c r="FC52" s="36">
        <v>42294</v>
      </c>
      <c r="FD52" s="109">
        <v>8.3251999999999988</v>
      </c>
      <c r="FE52" s="109">
        <v>8.4234999999999989</v>
      </c>
      <c r="FG52" s="180">
        <f t="shared" si="75"/>
        <v>-10.463572077750005</v>
      </c>
      <c r="FH52" s="209">
        <f t="shared" ref="FH52:FH93" si="88">(FG52-FG51)</f>
        <v>-0.50302602531000318</v>
      </c>
      <c r="FI52" s="239">
        <v>2.3265000000000011</v>
      </c>
      <c r="FJ52" s="243">
        <f t="shared" si="26"/>
        <v>0</v>
      </c>
      <c r="FK52" s="244">
        <f t="shared" si="27"/>
        <v>0.95</v>
      </c>
      <c r="FL52" s="211">
        <v>1</v>
      </c>
      <c r="FM52" s="250"/>
      <c r="FN52" s="211"/>
      <c r="FO52" s="211">
        <f t="shared" ref="FO52:FO103" si="89">((FK52+FJ52)*FH52)</f>
        <v>-0.47787472404450299</v>
      </c>
      <c r="FP52" s="178">
        <f t="shared" si="76"/>
        <v>-10.229668724044503</v>
      </c>
      <c r="FQ52" s="452">
        <f t="shared" si="55"/>
        <v>-0.47787472404450299</v>
      </c>
      <c r="FR52" s="315"/>
      <c r="FS52" s="165">
        <f t="shared" si="30"/>
        <v>-0.47787472404450299</v>
      </c>
      <c r="FU52" s="104">
        <f t="shared" si="31"/>
        <v>-10.229668724044503</v>
      </c>
      <c r="FV52" s="185"/>
      <c r="FW52" s="186"/>
      <c r="FX52" s="36">
        <v>42294</v>
      </c>
      <c r="FY52" s="109">
        <v>8.3251999999999988</v>
      </c>
      <c r="FZ52" s="109">
        <v>8.4234999999999989</v>
      </c>
      <c r="GB52" s="180">
        <f t="shared" si="77"/>
        <v>-10.463572077750005</v>
      </c>
      <c r="GC52" s="209">
        <f t="shared" ref="GC52:GC93" si="90">(GB52-GB51)</f>
        <v>-0.50302602531000318</v>
      </c>
      <c r="GD52" s="239">
        <v>3.3265000000000011</v>
      </c>
      <c r="GE52" s="243">
        <f t="shared" si="32"/>
        <v>0</v>
      </c>
      <c r="GF52" s="244">
        <f t="shared" si="33"/>
        <v>0.9</v>
      </c>
      <c r="GG52" s="211">
        <v>1</v>
      </c>
      <c r="GH52" s="250"/>
      <c r="GI52" s="211"/>
      <c r="GJ52" s="211">
        <f t="shared" ref="GJ52:GJ103" si="91">((GF52+GE52)*GC52)</f>
        <v>-0.45272342277900285</v>
      </c>
      <c r="GK52" s="178">
        <f t="shared" si="78"/>
        <v>-11.066955422779003</v>
      </c>
      <c r="GL52" s="452">
        <f t="shared" si="57"/>
        <v>-0.45272342277900285</v>
      </c>
      <c r="GM52" s="315"/>
      <c r="GN52" s="165">
        <f t="shared" si="36"/>
        <v>-0.45272342277900285</v>
      </c>
      <c r="GP52" s="104">
        <f t="shared" si="37"/>
        <v>-11.066955422779003</v>
      </c>
      <c r="GR52" s="186"/>
      <c r="GS52" s="36">
        <v>42294</v>
      </c>
      <c r="GT52" s="109">
        <v>8.3251999999999988</v>
      </c>
      <c r="GU52" s="109">
        <v>8.4234999999999989</v>
      </c>
      <c r="GW52" s="180">
        <f t="shared" si="79"/>
        <v>-10.463572077750005</v>
      </c>
      <c r="GX52" s="209">
        <f t="shared" ref="GX52:GX93" si="92">(GW52-GW51)</f>
        <v>-0.50302602531000318</v>
      </c>
      <c r="GY52" s="239">
        <v>-2.3234999999999992</v>
      </c>
      <c r="GZ52" s="243">
        <f t="shared" si="38"/>
        <v>1.1000000000000001</v>
      </c>
      <c r="HA52" s="244">
        <f t="shared" si="39"/>
        <v>0</v>
      </c>
      <c r="HB52" s="211">
        <v>1</v>
      </c>
      <c r="HC52" s="250"/>
      <c r="HD52" s="211"/>
      <c r="HE52" s="211">
        <f t="shared" ref="HE52:HE103" si="93">((HA52+GZ52)*GX52)</f>
        <v>-0.55332862784100356</v>
      </c>
      <c r="HF52" s="178">
        <f t="shared" si="80"/>
        <v>-10.975984627841003</v>
      </c>
      <c r="HG52" s="452">
        <f t="shared" si="59"/>
        <v>-0.55332862784100356</v>
      </c>
      <c r="HH52" s="348"/>
      <c r="HI52" s="165">
        <f t="shared" si="41"/>
        <v>-0.55332862784100356</v>
      </c>
      <c r="HK52" s="104">
        <f t="shared" si="42"/>
        <v>-10.975984627841003</v>
      </c>
      <c r="HL52" s="185"/>
      <c r="HN52" s="165">
        <v>1.3265000000000011</v>
      </c>
      <c r="HO52" s="165">
        <f t="shared" si="43"/>
        <v>-9.8407675048038037</v>
      </c>
      <c r="HP52" s="165"/>
      <c r="HR52" s="165">
        <v>0.2264999999999997</v>
      </c>
      <c r="HS52" s="165">
        <f t="shared" si="44"/>
        <v>-11.060240025310003</v>
      </c>
      <c r="HT52" s="165"/>
      <c r="HV52" s="165">
        <v>1.5265000000000004</v>
      </c>
      <c r="HW52" s="165">
        <f t="shared" si="45"/>
        <v>-9.8050555048038035</v>
      </c>
      <c r="HX52" s="165"/>
      <c r="HZ52" s="165">
        <v>1.8265000000000011</v>
      </c>
      <c r="IA52" s="165">
        <f t="shared" si="46"/>
        <v>-11.126389504803804</v>
      </c>
      <c r="IB52" s="165"/>
      <c r="ID52" s="165">
        <v>2.3265000000000011</v>
      </c>
      <c r="IE52" s="165">
        <f t="shared" si="47"/>
        <v>-10.229668724044503</v>
      </c>
      <c r="IF52" s="165"/>
      <c r="IH52" s="165">
        <v>3.3265000000000011</v>
      </c>
      <c r="II52" s="165">
        <f t="shared" si="48"/>
        <v>-11.066955422779003</v>
      </c>
      <c r="IJ52" s="165"/>
      <c r="IL52" s="424">
        <v>-2.3234999999999992</v>
      </c>
      <c r="IM52" s="165">
        <f t="shared" si="49"/>
        <v>-10.975984627841003</v>
      </c>
      <c r="IN52" s="165"/>
      <c r="IO52" s="36">
        <v>42294</v>
      </c>
    </row>
    <row r="53" spans="1:249" x14ac:dyDescent="0.25">
      <c r="A53" s="95">
        <v>41199</v>
      </c>
      <c r="B53" s="36">
        <v>41199</v>
      </c>
      <c r="C53" s="346">
        <v>9.75</v>
      </c>
      <c r="D53" s="346">
        <v>8.6499999999999986</v>
      </c>
      <c r="E53" s="346">
        <v>9.9499999999999993</v>
      </c>
      <c r="F53" s="346">
        <v>10.25</v>
      </c>
      <c r="G53" s="346">
        <v>10.75</v>
      </c>
      <c r="H53" s="346">
        <v>11.75</v>
      </c>
      <c r="I53" s="346">
        <v>6.1</v>
      </c>
      <c r="J53" s="105"/>
      <c r="K53" s="36">
        <v>42294</v>
      </c>
      <c r="L53" s="109">
        <v>8.3251999999999988</v>
      </c>
      <c r="M53" s="98">
        <f t="shared" si="1"/>
        <v>8.4234999999999989</v>
      </c>
      <c r="N53" s="109">
        <f t="shared" si="2"/>
        <v>8.5221333333333327</v>
      </c>
      <c r="O53" s="291"/>
      <c r="P53" s="184">
        <v>42294</v>
      </c>
      <c r="Q53" s="346">
        <v>9.75</v>
      </c>
      <c r="R53" s="240">
        <v>1.3265000000000011</v>
      </c>
      <c r="T53" s="346">
        <v>8.6499999999999986</v>
      </c>
      <c r="U53" s="240">
        <v>0.2264999999999997</v>
      </c>
      <c r="W53" s="346">
        <v>9.9499999999999993</v>
      </c>
      <c r="X53" s="240">
        <v>1.5265000000000004</v>
      </c>
      <c r="Z53" s="346">
        <v>10.25</v>
      </c>
      <c r="AA53" s="240">
        <v>1.8265000000000011</v>
      </c>
      <c r="AC53" s="346">
        <v>10.75</v>
      </c>
      <c r="AD53" s="239">
        <v>2.3265000000000011</v>
      </c>
      <c r="AF53" s="346">
        <v>11.75</v>
      </c>
      <c r="AG53" s="239">
        <v>3.3265000000000011</v>
      </c>
      <c r="AI53" s="346">
        <v>6.1</v>
      </c>
      <c r="AJ53" s="239">
        <v>-2.3234999999999992</v>
      </c>
      <c r="AV53" s="36">
        <v>42295</v>
      </c>
      <c r="AW53" s="346">
        <v>9.6999999999999993</v>
      </c>
      <c r="AY53" s="346">
        <v>6.5</v>
      </c>
      <c r="BA53" s="346">
        <v>12.100000000000001</v>
      </c>
      <c r="BC53" s="346">
        <v>11.6</v>
      </c>
      <c r="BE53" s="346">
        <v>9.1</v>
      </c>
      <c r="BG53" s="346">
        <v>8.35</v>
      </c>
      <c r="BI53" s="346">
        <v>6.4499999999999993</v>
      </c>
      <c r="BJ53" s="190"/>
      <c r="BW53" s="36">
        <v>42295</v>
      </c>
      <c r="BX53" s="109">
        <v>8.1295999999999999</v>
      </c>
      <c r="BY53" s="109">
        <v>8.2273999999999994</v>
      </c>
      <c r="CA53" s="180">
        <f t="shared" si="68"/>
        <v>-10.954716078040001</v>
      </c>
      <c r="CB53" s="209">
        <f t="shared" si="81"/>
        <v>-0.49114400028999583</v>
      </c>
      <c r="CC53" s="240">
        <v>1.4725999999999999</v>
      </c>
      <c r="CD53" s="243">
        <f t="shared" si="3"/>
        <v>0</v>
      </c>
      <c r="CE53" s="244">
        <f t="shared" si="50"/>
        <v>0.98</v>
      </c>
      <c r="CF53" s="211">
        <v>1</v>
      </c>
      <c r="CG53" s="250"/>
      <c r="CH53" s="211"/>
      <c r="CI53" s="211">
        <f t="shared" si="4"/>
        <v>-0.48132112028419588</v>
      </c>
      <c r="CJ53" s="178">
        <f t="shared" si="51"/>
        <v>-10.322088625088</v>
      </c>
      <c r="CK53" s="452">
        <f t="shared" si="5"/>
        <v>-0.48132112028419588</v>
      </c>
      <c r="CL53" s="188"/>
      <c r="CM53" s="165">
        <f t="shared" si="6"/>
        <v>-0.48132112028419588</v>
      </c>
      <c r="CO53" s="104">
        <f t="shared" si="7"/>
        <v>-10.322088625088</v>
      </c>
      <c r="CR53" s="36">
        <v>42295</v>
      </c>
      <c r="CS53" s="109">
        <v>8.1295999999999999</v>
      </c>
      <c r="CT53" s="109">
        <v>8.2273999999999994</v>
      </c>
      <c r="CV53" s="180">
        <f t="shared" si="69"/>
        <v>-10.954716078040001</v>
      </c>
      <c r="CW53" s="209">
        <f t="shared" si="82"/>
        <v>-0.49114400028999583</v>
      </c>
      <c r="CX53" s="240">
        <v>-1.7273999999999994</v>
      </c>
      <c r="CY53" s="243">
        <f t="shared" si="8"/>
        <v>1</v>
      </c>
      <c r="CZ53" s="244">
        <f t="shared" si="9"/>
        <v>0</v>
      </c>
      <c r="DA53" s="211">
        <v>1</v>
      </c>
      <c r="DB53" s="250"/>
      <c r="DC53" s="211"/>
      <c r="DD53" s="211">
        <f t="shared" si="83"/>
        <v>-0.49114400028999583</v>
      </c>
      <c r="DE53" s="178">
        <f t="shared" si="70"/>
        <v>-11.551384025599999</v>
      </c>
      <c r="DF53" s="452">
        <f t="shared" si="52"/>
        <v>-0.49114400028999583</v>
      </c>
      <c r="DG53" s="315"/>
      <c r="DH53" s="165">
        <f t="shared" si="12"/>
        <v>-0.49114400028999583</v>
      </c>
      <c r="DJ53" s="104">
        <f t="shared" si="13"/>
        <v>-11.551384025599999</v>
      </c>
      <c r="DK53" s="185"/>
      <c r="DL53" s="186"/>
      <c r="DM53" s="36">
        <v>42295</v>
      </c>
      <c r="DN53" s="109">
        <v>8.1295999999999999</v>
      </c>
      <c r="DO53" s="109">
        <v>8.2273999999999994</v>
      </c>
      <c r="DQ53" s="180">
        <f t="shared" si="71"/>
        <v>-10.954716078040001</v>
      </c>
      <c r="DR53" s="209">
        <f t="shared" si="84"/>
        <v>-0.49114400028999583</v>
      </c>
      <c r="DS53" s="240">
        <v>3.872600000000002</v>
      </c>
      <c r="DT53" s="243">
        <f t="shared" si="14"/>
        <v>0</v>
      </c>
      <c r="DU53" s="244">
        <f t="shared" si="15"/>
        <v>0.9</v>
      </c>
      <c r="DV53" s="211">
        <v>1</v>
      </c>
      <c r="DW53" s="250"/>
      <c r="DX53" s="211"/>
      <c r="DY53" s="211">
        <f t="shared" si="85"/>
        <v>-0.44202960026099625</v>
      </c>
      <c r="DZ53" s="178">
        <f t="shared" si="72"/>
        <v>-10.2470851050648</v>
      </c>
      <c r="EA53" s="452">
        <f t="shared" si="53"/>
        <v>-0.44202960026099625</v>
      </c>
      <c r="EB53" s="315"/>
      <c r="EC53" s="165">
        <f t="shared" si="18"/>
        <v>-0.44202960026099625</v>
      </c>
      <c r="EE53" s="104">
        <f t="shared" si="19"/>
        <v>-10.2470851050648</v>
      </c>
      <c r="EF53" s="185"/>
      <c r="EG53" s="186"/>
      <c r="EH53" s="36">
        <v>42295</v>
      </c>
      <c r="EI53" s="109">
        <v>8.1295999999999999</v>
      </c>
      <c r="EJ53" s="109">
        <v>8.2273999999999994</v>
      </c>
      <c r="EL53" s="180">
        <f t="shared" si="73"/>
        <v>-10.954716078040001</v>
      </c>
      <c r="EM53" s="209">
        <f t="shared" si="86"/>
        <v>-0.49114400028999583</v>
      </c>
      <c r="EN53" s="240">
        <v>3.3726000000000003</v>
      </c>
      <c r="EO53" s="243">
        <f t="shared" si="20"/>
        <v>0</v>
      </c>
      <c r="EP53" s="244">
        <f t="shared" si="21"/>
        <v>0.9</v>
      </c>
      <c r="EQ53" s="211">
        <v>1</v>
      </c>
      <c r="ER53" s="250"/>
      <c r="ES53" s="211"/>
      <c r="ET53" s="211">
        <f t="shared" si="87"/>
        <v>-0.44202960026099625</v>
      </c>
      <c r="EU53" s="178">
        <f t="shared" si="74"/>
        <v>-11.5684191050648</v>
      </c>
      <c r="EV53" s="452">
        <f t="shared" si="54"/>
        <v>-0.44202960026099625</v>
      </c>
      <c r="EW53" s="315"/>
      <c r="EX53" s="165">
        <f t="shared" si="24"/>
        <v>-0.44202960026099625</v>
      </c>
      <c r="EZ53" s="104">
        <f t="shared" si="25"/>
        <v>-11.5684191050648</v>
      </c>
      <c r="FA53" s="185"/>
      <c r="FB53" s="186"/>
      <c r="FC53" s="36">
        <v>42295</v>
      </c>
      <c r="FD53" s="109">
        <v>8.1295999999999999</v>
      </c>
      <c r="FE53" s="109">
        <v>8.2273999999999994</v>
      </c>
      <c r="FG53" s="180">
        <f t="shared" si="75"/>
        <v>-10.954716078040001</v>
      </c>
      <c r="FH53" s="209">
        <f t="shared" si="88"/>
        <v>-0.49114400028999583</v>
      </c>
      <c r="FI53" s="239">
        <v>0.87260000000000026</v>
      </c>
      <c r="FJ53" s="243">
        <f t="shared" si="26"/>
        <v>0</v>
      </c>
      <c r="FK53" s="244">
        <f t="shared" si="27"/>
        <v>1</v>
      </c>
      <c r="FL53" s="211">
        <v>1</v>
      </c>
      <c r="FM53" s="250"/>
      <c r="FN53" s="211"/>
      <c r="FO53" s="211">
        <f t="shared" si="89"/>
        <v>-0.49114400028999583</v>
      </c>
      <c r="FP53" s="178">
        <f t="shared" si="76"/>
        <v>-10.720812724334499</v>
      </c>
      <c r="FQ53" s="452">
        <f t="shared" si="55"/>
        <v>-0.49114400028999583</v>
      </c>
      <c r="FR53" s="315"/>
      <c r="FS53" s="165">
        <f t="shared" si="30"/>
        <v>-0.49114400028999583</v>
      </c>
      <c r="FU53" s="104">
        <f t="shared" si="31"/>
        <v>-10.720812724334499</v>
      </c>
      <c r="FV53" s="185"/>
      <c r="FW53" s="186"/>
      <c r="FX53" s="36">
        <v>42295</v>
      </c>
      <c r="FY53" s="109">
        <v>8.1295999999999999</v>
      </c>
      <c r="FZ53" s="109">
        <v>8.2273999999999994</v>
      </c>
      <c r="GB53" s="180">
        <f t="shared" si="77"/>
        <v>-10.954716078040001</v>
      </c>
      <c r="GC53" s="209">
        <f t="shared" si="90"/>
        <v>-0.49114400028999583</v>
      </c>
      <c r="GD53" s="239">
        <v>0.12260000000000026</v>
      </c>
      <c r="GE53" s="243">
        <f t="shared" si="32"/>
        <v>0</v>
      </c>
      <c r="GF53" s="244">
        <f t="shared" si="33"/>
        <v>1</v>
      </c>
      <c r="GG53" s="211">
        <v>1</v>
      </c>
      <c r="GH53" s="250"/>
      <c r="GI53" s="211"/>
      <c r="GJ53" s="211">
        <f t="shared" si="91"/>
        <v>-0.49114400028999583</v>
      </c>
      <c r="GK53" s="178">
        <f t="shared" si="78"/>
        <v>-11.558099423068999</v>
      </c>
      <c r="GL53" s="452">
        <f t="shared" si="57"/>
        <v>-0.49114400028999583</v>
      </c>
      <c r="GM53" s="315"/>
      <c r="GN53" s="165">
        <f t="shared" si="36"/>
        <v>-0.49114400028999583</v>
      </c>
      <c r="GP53" s="104">
        <f t="shared" si="37"/>
        <v>-11.558099423068999</v>
      </c>
      <c r="GR53" s="186"/>
      <c r="GS53" s="36">
        <v>42295</v>
      </c>
      <c r="GT53" s="109">
        <v>8.1295999999999999</v>
      </c>
      <c r="GU53" s="109">
        <v>8.2273999999999994</v>
      </c>
      <c r="GW53" s="180">
        <f t="shared" si="79"/>
        <v>-10.954716078040001</v>
      </c>
      <c r="GX53" s="209">
        <f t="shared" si="92"/>
        <v>-0.49114400028999583</v>
      </c>
      <c r="GY53" s="239">
        <v>-1.7774000000000001</v>
      </c>
      <c r="GZ53" s="243">
        <f t="shared" si="38"/>
        <v>1</v>
      </c>
      <c r="HA53" s="244">
        <f t="shared" si="39"/>
        <v>0</v>
      </c>
      <c r="HB53" s="211">
        <v>1</v>
      </c>
      <c r="HC53" s="250"/>
      <c r="HD53" s="211"/>
      <c r="HE53" s="211">
        <f t="shared" si="93"/>
        <v>-0.49114400028999583</v>
      </c>
      <c r="HF53" s="178">
        <f t="shared" si="80"/>
        <v>-11.467128628130999</v>
      </c>
      <c r="HG53" s="452">
        <f t="shared" si="59"/>
        <v>-0.49114400028999583</v>
      </c>
      <c r="HH53" s="348"/>
      <c r="HI53" s="165">
        <f t="shared" si="41"/>
        <v>-0.49114400028999583</v>
      </c>
      <c r="HK53" s="104">
        <f t="shared" si="42"/>
        <v>-11.467128628130999</v>
      </c>
      <c r="HL53" s="185"/>
      <c r="HN53" s="165">
        <v>1.4725999999999999</v>
      </c>
      <c r="HO53" s="165">
        <f t="shared" si="43"/>
        <v>-10.322088625088</v>
      </c>
      <c r="HP53" s="165"/>
      <c r="HR53" s="165">
        <v>-1.7273999999999994</v>
      </c>
      <c r="HS53" s="165">
        <f t="shared" si="44"/>
        <v>-11.551384025599999</v>
      </c>
      <c r="HT53" s="165"/>
      <c r="HV53" s="165">
        <v>3.872600000000002</v>
      </c>
      <c r="HW53" s="165">
        <f t="shared" si="45"/>
        <v>-10.2470851050648</v>
      </c>
      <c r="HX53" s="165"/>
      <c r="HZ53" s="165">
        <v>3.3726000000000003</v>
      </c>
      <c r="IA53" s="165">
        <f t="shared" si="46"/>
        <v>-11.5684191050648</v>
      </c>
      <c r="IB53" s="165"/>
      <c r="ID53" s="165">
        <v>0.87260000000000026</v>
      </c>
      <c r="IE53" s="165">
        <f t="shared" si="47"/>
        <v>-10.720812724334499</v>
      </c>
      <c r="IF53" s="165"/>
      <c r="IH53" s="165">
        <v>0.12260000000000026</v>
      </c>
      <c r="II53" s="165">
        <f t="shared" si="48"/>
        <v>-11.558099423068999</v>
      </c>
      <c r="IJ53" s="165"/>
      <c r="IL53" s="424">
        <v>-1.7774000000000001</v>
      </c>
      <c r="IM53" s="165">
        <f t="shared" si="49"/>
        <v>-11.467128628130999</v>
      </c>
      <c r="IN53" s="165"/>
      <c r="IO53" s="36">
        <v>42295</v>
      </c>
    </row>
    <row r="54" spans="1:249" x14ac:dyDescent="0.25">
      <c r="A54" s="95">
        <v>41200</v>
      </c>
      <c r="B54" s="36">
        <v>41200</v>
      </c>
      <c r="C54" s="346">
        <v>9.6999999999999993</v>
      </c>
      <c r="D54" s="346">
        <v>6.5</v>
      </c>
      <c r="E54" s="346">
        <v>12.100000000000001</v>
      </c>
      <c r="F54" s="346">
        <v>11.6</v>
      </c>
      <c r="G54" s="346">
        <v>9.1</v>
      </c>
      <c r="H54" s="346">
        <v>8.35</v>
      </c>
      <c r="I54" s="346">
        <v>6.4499999999999993</v>
      </c>
      <c r="J54" s="105"/>
      <c r="K54" s="36">
        <v>42295</v>
      </c>
      <c r="L54" s="109">
        <v>8.1295999999999999</v>
      </c>
      <c r="M54" s="98">
        <f t="shared" si="1"/>
        <v>8.2273999999999994</v>
      </c>
      <c r="N54" s="109">
        <f t="shared" si="2"/>
        <v>8.3255333333333326</v>
      </c>
      <c r="O54" s="291"/>
      <c r="P54" s="184">
        <v>42295</v>
      </c>
      <c r="Q54" s="346">
        <v>9.6999999999999993</v>
      </c>
      <c r="R54" s="240">
        <v>1.4725999999999999</v>
      </c>
      <c r="T54" s="346">
        <v>6.5</v>
      </c>
      <c r="U54" s="240">
        <v>-1.7273999999999994</v>
      </c>
      <c r="W54" s="346">
        <v>12.100000000000001</v>
      </c>
      <c r="X54" s="240">
        <v>3.872600000000002</v>
      </c>
      <c r="Z54" s="346">
        <v>11.6</v>
      </c>
      <c r="AA54" s="240">
        <v>3.3726000000000003</v>
      </c>
      <c r="AC54" s="346">
        <v>9.1</v>
      </c>
      <c r="AD54" s="239">
        <v>0.87260000000000026</v>
      </c>
      <c r="AF54" s="346">
        <v>8.35</v>
      </c>
      <c r="AG54" s="239">
        <v>0.12260000000000026</v>
      </c>
      <c r="AI54" s="346">
        <v>6.4499999999999993</v>
      </c>
      <c r="AJ54" s="239">
        <v>-1.7774000000000001</v>
      </c>
      <c r="AV54" s="36">
        <v>42296</v>
      </c>
      <c r="AW54" s="346">
        <v>12.649999999999999</v>
      </c>
      <c r="AY54" s="346">
        <v>5.5500000000000007</v>
      </c>
      <c r="BA54" s="346">
        <v>14.95</v>
      </c>
      <c r="BC54" s="346">
        <v>13.65</v>
      </c>
      <c r="BE54" s="346">
        <v>8.1</v>
      </c>
      <c r="BG54" s="346">
        <v>8.8000000000000007</v>
      </c>
      <c r="BI54" s="346">
        <v>7.6499999999999995</v>
      </c>
      <c r="BJ54" s="190"/>
      <c r="BW54" s="36">
        <v>42296</v>
      </c>
      <c r="BX54" s="109">
        <v>7.9349999999999996</v>
      </c>
      <c r="BY54" s="109">
        <v>8.0322999999999993</v>
      </c>
      <c r="CA54" s="180">
        <f t="shared" si="68"/>
        <v>-11.434120421910002</v>
      </c>
      <c r="CB54" s="209">
        <f t="shared" si="81"/>
        <v>-0.47940434387000153</v>
      </c>
      <c r="CC54" s="240">
        <v>4.6176999999999992</v>
      </c>
      <c r="CD54" s="243">
        <f t="shared" si="3"/>
        <v>0</v>
      </c>
      <c r="CE54" s="244">
        <f t="shared" si="50"/>
        <v>0.85</v>
      </c>
      <c r="CF54" s="211">
        <v>1</v>
      </c>
      <c r="CG54" s="250"/>
      <c r="CH54" s="211"/>
      <c r="CI54" s="211">
        <f t="shared" si="4"/>
        <v>-0.40749369228950127</v>
      </c>
      <c r="CJ54" s="178">
        <f t="shared" si="51"/>
        <v>-10.729582317377501</v>
      </c>
      <c r="CK54" s="452">
        <f t="shared" si="5"/>
        <v>-0.40749369228950127</v>
      </c>
      <c r="CL54" s="188"/>
      <c r="CM54" s="165">
        <f t="shared" si="6"/>
        <v>-0.40749369228950127</v>
      </c>
      <c r="CO54" s="104">
        <f t="shared" si="7"/>
        <v>-10.729582317377501</v>
      </c>
      <c r="CR54" s="36">
        <v>42296</v>
      </c>
      <c r="CS54" s="109">
        <v>7.9349999999999996</v>
      </c>
      <c r="CT54" s="109">
        <v>8.0322999999999993</v>
      </c>
      <c r="CV54" s="180">
        <f t="shared" si="69"/>
        <v>-11.434120421910002</v>
      </c>
      <c r="CW54" s="209">
        <f t="shared" si="82"/>
        <v>-0.47940434387000153</v>
      </c>
      <c r="CX54" s="240">
        <v>-2.4822999999999986</v>
      </c>
      <c r="CY54" s="243">
        <f t="shared" si="8"/>
        <v>1.1000000000000001</v>
      </c>
      <c r="CZ54" s="244">
        <f t="shared" si="9"/>
        <v>0</v>
      </c>
      <c r="DA54" s="211">
        <v>1</v>
      </c>
      <c r="DB54" s="250"/>
      <c r="DC54" s="211"/>
      <c r="DD54" s="211">
        <f t="shared" si="83"/>
        <v>-0.52734477825700177</v>
      </c>
      <c r="DE54" s="178">
        <f t="shared" si="70"/>
        <v>-12.078728803857</v>
      </c>
      <c r="DF54" s="452">
        <f t="shared" si="52"/>
        <v>-0.52734477825700177</v>
      </c>
      <c r="DG54" s="315"/>
      <c r="DH54" s="165">
        <f t="shared" si="12"/>
        <v>-0.52734477825700177</v>
      </c>
      <c r="DJ54" s="104">
        <f t="shared" si="13"/>
        <v>-12.078728803857</v>
      </c>
      <c r="DK54" s="185"/>
      <c r="DL54" s="186"/>
      <c r="DM54" s="36">
        <v>42296</v>
      </c>
      <c r="DN54" s="109">
        <v>7.9349999999999996</v>
      </c>
      <c r="DO54" s="109">
        <v>8.0322999999999993</v>
      </c>
      <c r="DQ54" s="180">
        <f t="shared" si="71"/>
        <v>-11.434120421910002</v>
      </c>
      <c r="DR54" s="209">
        <f t="shared" si="84"/>
        <v>-0.47940434387000153</v>
      </c>
      <c r="DS54" s="240">
        <v>6.9177</v>
      </c>
      <c r="DT54" s="243">
        <f t="shared" si="14"/>
        <v>0</v>
      </c>
      <c r="DU54" s="244">
        <f t="shared" si="15"/>
        <v>0.8</v>
      </c>
      <c r="DV54" s="211">
        <v>1</v>
      </c>
      <c r="DW54" s="250"/>
      <c r="DX54" s="211"/>
      <c r="DY54" s="211">
        <f t="shared" si="85"/>
        <v>-0.38352347509600127</v>
      </c>
      <c r="DZ54" s="178">
        <f t="shared" si="72"/>
        <v>-10.630608580160802</v>
      </c>
      <c r="EA54" s="452">
        <f t="shared" si="53"/>
        <v>-0.38352347509600127</v>
      </c>
      <c r="EB54" s="315"/>
      <c r="EC54" s="165">
        <f t="shared" si="18"/>
        <v>-0.38352347509600127</v>
      </c>
      <c r="EE54" s="104">
        <f t="shared" si="19"/>
        <v>-10.630608580160802</v>
      </c>
      <c r="EF54" s="185"/>
      <c r="EG54" s="186"/>
      <c r="EH54" s="36">
        <v>42296</v>
      </c>
      <c r="EI54" s="109">
        <v>7.9349999999999996</v>
      </c>
      <c r="EJ54" s="109">
        <v>8.0322999999999993</v>
      </c>
      <c r="EL54" s="180">
        <f t="shared" si="73"/>
        <v>-11.434120421910002</v>
      </c>
      <c r="EM54" s="209">
        <f t="shared" si="86"/>
        <v>-0.47940434387000153</v>
      </c>
      <c r="EN54" s="240">
        <v>5.617700000000001</v>
      </c>
      <c r="EO54" s="243">
        <f t="shared" si="20"/>
        <v>0</v>
      </c>
      <c r="EP54" s="244">
        <f t="shared" si="21"/>
        <v>0.8</v>
      </c>
      <c r="EQ54" s="211">
        <v>1</v>
      </c>
      <c r="ER54" s="250"/>
      <c r="ES54" s="211"/>
      <c r="ET54" s="211">
        <f t="shared" si="87"/>
        <v>-0.38352347509600127</v>
      </c>
      <c r="EU54" s="178">
        <f t="shared" si="74"/>
        <v>-11.951942580160802</v>
      </c>
      <c r="EV54" s="452">
        <f t="shared" si="54"/>
        <v>-0.38352347509600127</v>
      </c>
      <c r="EW54" s="315"/>
      <c r="EX54" s="165">
        <f t="shared" si="24"/>
        <v>-0.38352347509600127</v>
      </c>
      <c r="EZ54" s="104">
        <f t="shared" si="25"/>
        <v>-11.951942580160802</v>
      </c>
      <c r="FA54" s="185"/>
      <c r="FB54" s="186"/>
      <c r="FC54" s="36">
        <v>42296</v>
      </c>
      <c r="FD54" s="109">
        <v>7.9349999999999996</v>
      </c>
      <c r="FE54" s="109">
        <v>8.0322999999999993</v>
      </c>
      <c r="FG54" s="180">
        <f t="shared" si="75"/>
        <v>-11.434120421910002</v>
      </c>
      <c r="FH54" s="209">
        <f t="shared" si="88"/>
        <v>-0.47940434387000153</v>
      </c>
      <c r="FI54" s="239">
        <v>6.7700000000000315E-2</v>
      </c>
      <c r="FJ54" s="243">
        <f t="shared" si="26"/>
        <v>0</v>
      </c>
      <c r="FK54" s="244">
        <f t="shared" si="27"/>
        <v>1</v>
      </c>
      <c r="FL54" s="211">
        <v>1</v>
      </c>
      <c r="FM54" s="250"/>
      <c r="FN54" s="211"/>
      <c r="FO54" s="211">
        <f t="shared" si="89"/>
        <v>-0.47940434387000153</v>
      </c>
      <c r="FP54" s="178">
        <f t="shared" si="76"/>
        <v>-11.2002170682045</v>
      </c>
      <c r="FQ54" s="452">
        <f t="shared" si="55"/>
        <v>-0.47940434387000153</v>
      </c>
      <c r="FR54" s="315"/>
      <c r="FS54" s="165">
        <f t="shared" si="30"/>
        <v>-0.47940434387000153</v>
      </c>
      <c r="FU54" s="104">
        <f t="shared" si="31"/>
        <v>-11.2002170682045</v>
      </c>
      <c r="FV54" s="185"/>
      <c r="FW54" s="186"/>
      <c r="FX54" s="36">
        <v>42296</v>
      </c>
      <c r="FY54" s="109">
        <v>7.9349999999999996</v>
      </c>
      <c r="FZ54" s="109">
        <v>8.0322999999999993</v>
      </c>
      <c r="GB54" s="180">
        <f t="shared" si="77"/>
        <v>-11.434120421910002</v>
      </c>
      <c r="GC54" s="209">
        <f t="shared" si="90"/>
        <v>-0.47940434387000153</v>
      </c>
      <c r="GD54" s="239">
        <v>0.76770000000000138</v>
      </c>
      <c r="GE54" s="243">
        <f t="shared" si="32"/>
        <v>0</v>
      </c>
      <c r="GF54" s="244">
        <f t="shared" si="33"/>
        <v>1</v>
      </c>
      <c r="GG54" s="211">
        <v>1</v>
      </c>
      <c r="GH54" s="250"/>
      <c r="GI54" s="211"/>
      <c r="GJ54" s="211">
        <f t="shared" si="91"/>
        <v>-0.47940434387000153</v>
      </c>
      <c r="GK54" s="178">
        <f t="shared" si="78"/>
        <v>-12.037503766939</v>
      </c>
      <c r="GL54" s="452">
        <f t="shared" si="57"/>
        <v>-0.47940434387000153</v>
      </c>
      <c r="GM54" s="315"/>
      <c r="GN54" s="165">
        <f t="shared" si="36"/>
        <v>-0.47940434387000153</v>
      </c>
      <c r="GP54" s="104">
        <f t="shared" si="37"/>
        <v>-12.037503766939</v>
      </c>
      <c r="GR54" s="186"/>
      <c r="GS54" s="36">
        <v>42296</v>
      </c>
      <c r="GT54" s="109">
        <v>7.9349999999999996</v>
      </c>
      <c r="GU54" s="109">
        <v>8.0322999999999993</v>
      </c>
      <c r="GW54" s="180">
        <f t="shared" si="79"/>
        <v>-11.434120421910002</v>
      </c>
      <c r="GX54" s="209">
        <f t="shared" si="92"/>
        <v>-0.47940434387000153</v>
      </c>
      <c r="GY54" s="239">
        <v>-0.38229999999999986</v>
      </c>
      <c r="GZ54" s="243">
        <f t="shared" si="38"/>
        <v>1</v>
      </c>
      <c r="HA54" s="244">
        <f t="shared" si="39"/>
        <v>0</v>
      </c>
      <c r="HB54" s="211">
        <v>1</v>
      </c>
      <c r="HC54" s="250"/>
      <c r="HD54" s="211"/>
      <c r="HE54" s="211">
        <f t="shared" si="93"/>
        <v>-0.47940434387000153</v>
      </c>
      <c r="HF54" s="178">
        <f t="shared" si="80"/>
        <v>-11.946532972001</v>
      </c>
      <c r="HG54" s="452">
        <f t="shared" si="59"/>
        <v>-0.47940434387000153</v>
      </c>
      <c r="HH54" s="348"/>
      <c r="HI54" s="165">
        <f t="shared" si="41"/>
        <v>-0.47940434387000153</v>
      </c>
      <c r="HK54" s="104">
        <f t="shared" si="42"/>
        <v>-11.946532972001</v>
      </c>
      <c r="HL54" s="185"/>
      <c r="HN54" s="165">
        <v>4.6176999999999992</v>
      </c>
      <c r="HO54" s="165">
        <f t="shared" si="43"/>
        <v>-10.729582317377501</v>
      </c>
      <c r="HP54" s="165"/>
      <c r="HR54" s="165">
        <v>-2.4822999999999986</v>
      </c>
      <c r="HS54" s="165">
        <f t="shared" si="44"/>
        <v>-12.078728803857</v>
      </c>
      <c r="HT54" s="165"/>
      <c r="HV54" s="165">
        <v>6.9177</v>
      </c>
      <c r="HW54" s="165">
        <f t="shared" si="45"/>
        <v>-10.630608580160802</v>
      </c>
      <c r="HX54" s="165"/>
      <c r="HZ54" s="165">
        <v>5.617700000000001</v>
      </c>
      <c r="IA54" s="165">
        <f t="shared" si="46"/>
        <v>-11.951942580160802</v>
      </c>
      <c r="IB54" s="165"/>
      <c r="ID54" s="165">
        <v>6.7700000000000315E-2</v>
      </c>
      <c r="IE54" s="165">
        <f t="shared" si="47"/>
        <v>-11.2002170682045</v>
      </c>
      <c r="IF54" s="165"/>
      <c r="IH54" s="165">
        <v>0.76770000000000138</v>
      </c>
      <c r="II54" s="165">
        <f t="shared" si="48"/>
        <v>-12.037503766939</v>
      </c>
      <c r="IJ54" s="165"/>
      <c r="IL54" s="424">
        <v>-0.38229999999999986</v>
      </c>
      <c r="IM54" s="165">
        <f t="shared" si="49"/>
        <v>-11.946532972001</v>
      </c>
      <c r="IN54" s="165"/>
      <c r="IO54" s="36">
        <v>42296</v>
      </c>
    </row>
    <row r="55" spans="1:249" x14ac:dyDescent="0.25">
      <c r="A55" s="95">
        <v>41201</v>
      </c>
      <c r="B55" s="36">
        <v>41201</v>
      </c>
      <c r="C55" s="346">
        <v>12.649999999999999</v>
      </c>
      <c r="D55" s="346">
        <v>5.5500000000000007</v>
      </c>
      <c r="E55" s="346">
        <v>14.95</v>
      </c>
      <c r="F55" s="346">
        <v>13.65</v>
      </c>
      <c r="G55" s="346">
        <v>8.1</v>
      </c>
      <c r="H55" s="346">
        <v>8.8000000000000007</v>
      </c>
      <c r="I55" s="346">
        <v>7.6499999999999995</v>
      </c>
      <c r="J55" s="105"/>
      <c r="K55" s="36">
        <v>42296</v>
      </c>
      <c r="L55" s="109">
        <v>7.9349999999999996</v>
      </c>
      <c r="M55" s="98">
        <f t="shared" si="1"/>
        <v>8.0322999999999993</v>
      </c>
      <c r="N55" s="109">
        <f t="shared" si="2"/>
        <v>8.1299333333333319</v>
      </c>
      <c r="O55" s="291"/>
      <c r="P55" s="184">
        <v>42296</v>
      </c>
      <c r="Q55" s="346">
        <v>12.649999999999999</v>
      </c>
      <c r="R55" s="240">
        <v>4.6176999999999992</v>
      </c>
      <c r="T55" s="346">
        <v>5.5500000000000007</v>
      </c>
      <c r="U55" s="240">
        <v>-2.4822999999999986</v>
      </c>
      <c r="W55" s="346">
        <v>14.95</v>
      </c>
      <c r="X55" s="240">
        <v>6.9177</v>
      </c>
      <c r="Z55" s="346">
        <v>13.65</v>
      </c>
      <c r="AA55" s="240">
        <v>5.617700000000001</v>
      </c>
      <c r="AC55" s="346">
        <v>8.1</v>
      </c>
      <c r="AD55" s="239">
        <v>6.7700000000000315E-2</v>
      </c>
      <c r="AF55" s="346">
        <v>8.8000000000000007</v>
      </c>
      <c r="AG55" s="239">
        <v>0.76770000000000138</v>
      </c>
      <c r="AI55" s="346">
        <v>7.6499999999999995</v>
      </c>
      <c r="AJ55" s="239">
        <v>-0.38229999999999986</v>
      </c>
      <c r="AV55" s="36">
        <v>42297</v>
      </c>
      <c r="AW55" s="346">
        <v>10.050000000000001</v>
      </c>
      <c r="AY55" s="346">
        <v>6.65</v>
      </c>
      <c r="BA55" s="346">
        <v>14.1</v>
      </c>
      <c r="BC55" s="346">
        <v>12.4</v>
      </c>
      <c r="BE55" s="346">
        <v>9.35</v>
      </c>
      <c r="BG55" s="346">
        <v>11.45</v>
      </c>
      <c r="BI55" s="346">
        <v>7.85</v>
      </c>
      <c r="BJ55" s="190"/>
      <c r="BW55" s="36">
        <v>42297</v>
      </c>
      <c r="BX55" s="109">
        <v>7.7413999999999987</v>
      </c>
      <c r="BY55" s="109">
        <v>7.8381999999999987</v>
      </c>
      <c r="CA55" s="180">
        <f t="shared" si="68"/>
        <v>-11.901926751960005</v>
      </c>
      <c r="CB55" s="209">
        <f t="shared" si="81"/>
        <v>-0.46780633005000283</v>
      </c>
      <c r="CC55" s="240">
        <v>2.211800000000002</v>
      </c>
      <c r="CD55" s="243">
        <f t="shared" si="3"/>
        <v>0</v>
      </c>
      <c r="CE55" s="244">
        <f t="shared" si="50"/>
        <v>0.95</v>
      </c>
      <c r="CF55" s="211">
        <v>1</v>
      </c>
      <c r="CG55" s="250"/>
      <c r="CH55" s="211"/>
      <c r="CI55" s="211">
        <f t="shared" si="4"/>
        <v>-0.44441601354750265</v>
      </c>
      <c r="CJ55" s="178">
        <f t="shared" si="51"/>
        <v>-11.173998330925004</v>
      </c>
      <c r="CK55" s="452">
        <f t="shared" si="5"/>
        <v>-0.44441601354750265</v>
      </c>
      <c r="CL55" s="188"/>
      <c r="CM55" s="165">
        <f t="shared" si="6"/>
        <v>-0.44441601354750265</v>
      </c>
      <c r="CO55" s="104">
        <f t="shared" si="7"/>
        <v>-11.173998330925004</v>
      </c>
      <c r="CR55" s="36">
        <v>42297</v>
      </c>
      <c r="CS55" s="109">
        <v>7.7413999999999987</v>
      </c>
      <c r="CT55" s="109">
        <v>7.8381999999999987</v>
      </c>
      <c r="CV55" s="180">
        <f t="shared" si="69"/>
        <v>-11.901926751960005</v>
      </c>
      <c r="CW55" s="209">
        <f t="shared" si="82"/>
        <v>-0.46780633005000283</v>
      </c>
      <c r="CX55" s="240">
        <v>-1.1881999999999984</v>
      </c>
      <c r="CY55" s="243">
        <f t="shared" si="8"/>
        <v>1</v>
      </c>
      <c r="CZ55" s="244">
        <f t="shared" si="9"/>
        <v>0</v>
      </c>
      <c r="DA55" s="211">
        <v>1</v>
      </c>
      <c r="DB55" s="250"/>
      <c r="DC55" s="211"/>
      <c r="DD55" s="211">
        <f t="shared" si="83"/>
        <v>-0.46780633005000283</v>
      </c>
      <c r="DE55" s="178">
        <f t="shared" si="70"/>
        <v>-12.546535133907003</v>
      </c>
      <c r="DF55" s="452">
        <f t="shared" si="52"/>
        <v>-0.46780633005000283</v>
      </c>
      <c r="DG55" s="315"/>
      <c r="DH55" s="165">
        <f t="shared" si="12"/>
        <v>-0.46780633005000283</v>
      </c>
      <c r="DJ55" s="104">
        <f t="shared" si="13"/>
        <v>-12.546535133907003</v>
      </c>
      <c r="DK55" s="185"/>
      <c r="DL55" s="186"/>
      <c r="DM55" s="36">
        <v>42297</v>
      </c>
      <c r="DN55" s="109">
        <v>7.7413999999999987</v>
      </c>
      <c r="DO55" s="109">
        <v>7.8381999999999987</v>
      </c>
      <c r="DQ55" s="180">
        <f t="shared" si="71"/>
        <v>-11.901926751960005</v>
      </c>
      <c r="DR55" s="209">
        <f t="shared" si="84"/>
        <v>-0.46780633005000283</v>
      </c>
      <c r="DS55" s="240">
        <v>6.2618000000000009</v>
      </c>
      <c r="DT55" s="243">
        <f t="shared" si="14"/>
        <v>0</v>
      </c>
      <c r="DU55" s="244">
        <f t="shared" si="15"/>
        <v>0.8</v>
      </c>
      <c r="DV55" s="211">
        <v>1</v>
      </c>
      <c r="DW55" s="250"/>
      <c r="DX55" s="211"/>
      <c r="DY55" s="211">
        <f t="shared" si="85"/>
        <v>-0.3742450640400023</v>
      </c>
      <c r="DZ55" s="178">
        <f t="shared" si="72"/>
        <v>-11.004853644200804</v>
      </c>
      <c r="EA55" s="452">
        <f t="shared" si="53"/>
        <v>-0.3742450640400023</v>
      </c>
      <c r="EB55" s="315"/>
      <c r="EC55" s="165">
        <f t="shared" si="18"/>
        <v>-0.3742450640400023</v>
      </c>
      <c r="EE55" s="104">
        <f t="shared" si="19"/>
        <v>-11.004853644200804</v>
      </c>
      <c r="EF55" s="185"/>
      <c r="EG55" s="186"/>
      <c r="EH55" s="36">
        <v>42297</v>
      </c>
      <c r="EI55" s="109">
        <v>7.7413999999999987</v>
      </c>
      <c r="EJ55" s="109">
        <v>7.8381999999999987</v>
      </c>
      <c r="EL55" s="180">
        <f t="shared" si="73"/>
        <v>-11.901926751960005</v>
      </c>
      <c r="EM55" s="209">
        <f t="shared" si="86"/>
        <v>-0.46780633005000283</v>
      </c>
      <c r="EN55" s="240">
        <v>4.5618000000000016</v>
      </c>
      <c r="EO55" s="243">
        <f t="shared" si="20"/>
        <v>0</v>
      </c>
      <c r="EP55" s="244">
        <f t="shared" si="21"/>
        <v>0.85</v>
      </c>
      <c r="EQ55" s="211">
        <v>1</v>
      </c>
      <c r="ER55" s="250"/>
      <c r="ES55" s="211"/>
      <c r="ET55" s="211">
        <f t="shared" si="87"/>
        <v>-0.39763538054250241</v>
      </c>
      <c r="EU55" s="178">
        <f t="shared" si="74"/>
        <v>-12.349577960703304</v>
      </c>
      <c r="EV55" s="452">
        <f t="shared" si="54"/>
        <v>-0.39763538054250241</v>
      </c>
      <c r="EW55" s="315"/>
      <c r="EX55" s="165">
        <f t="shared" si="24"/>
        <v>-0.39763538054250241</v>
      </c>
      <c r="EZ55" s="104">
        <f t="shared" si="25"/>
        <v>-12.349577960703304</v>
      </c>
      <c r="FA55" s="185"/>
      <c r="FB55" s="186"/>
      <c r="FC55" s="36">
        <v>42297</v>
      </c>
      <c r="FD55" s="109">
        <v>7.7413999999999987</v>
      </c>
      <c r="FE55" s="109">
        <v>7.8381999999999987</v>
      </c>
      <c r="FG55" s="180">
        <f t="shared" si="75"/>
        <v>-11.901926751960005</v>
      </c>
      <c r="FH55" s="209">
        <f t="shared" si="88"/>
        <v>-0.46780633005000283</v>
      </c>
      <c r="FI55" s="239">
        <v>1.5118000000000009</v>
      </c>
      <c r="FJ55" s="243">
        <f t="shared" si="26"/>
        <v>0</v>
      </c>
      <c r="FK55" s="244">
        <f t="shared" si="27"/>
        <v>0.98</v>
      </c>
      <c r="FL55" s="211">
        <v>1</v>
      </c>
      <c r="FM55" s="250"/>
      <c r="FN55" s="211"/>
      <c r="FO55" s="211">
        <f t="shared" si="89"/>
        <v>-0.45845020344900278</v>
      </c>
      <c r="FP55" s="178">
        <f t="shared" si="76"/>
        <v>-11.658667271653503</v>
      </c>
      <c r="FQ55" s="452">
        <f t="shared" si="55"/>
        <v>-0.45845020344900278</v>
      </c>
      <c r="FR55" s="315"/>
      <c r="FS55" s="165">
        <f t="shared" si="30"/>
        <v>-0.45845020344900278</v>
      </c>
      <c r="FU55" s="104">
        <f t="shared" si="31"/>
        <v>-11.658667271653503</v>
      </c>
      <c r="FV55" s="185"/>
      <c r="FW55" s="186"/>
      <c r="FX55" s="36">
        <v>42297</v>
      </c>
      <c r="FY55" s="109">
        <v>7.7413999999999987</v>
      </c>
      <c r="FZ55" s="109">
        <v>7.8381999999999987</v>
      </c>
      <c r="GB55" s="180">
        <f t="shared" si="77"/>
        <v>-11.901926751960005</v>
      </c>
      <c r="GC55" s="209">
        <f t="shared" si="90"/>
        <v>-0.46780633005000283</v>
      </c>
      <c r="GD55" s="239">
        <v>3.6118000000000006</v>
      </c>
      <c r="GE55" s="243">
        <f t="shared" si="32"/>
        <v>0</v>
      </c>
      <c r="GF55" s="244">
        <f t="shared" si="33"/>
        <v>0.9</v>
      </c>
      <c r="GG55" s="211">
        <v>1</v>
      </c>
      <c r="GH55" s="250"/>
      <c r="GI55" s="211"/>
      <c r="GJ55" s="211">
        <f t="shared" si="91"/>
        <v>-0.42102569704500253</v>
      </c>
      <c r="GK55" s="178">
        <f t="shared" si="78"/>
        <v>-12.458529463984004</v>
      </c>
      <c r="GL55" s="452">
        <f t="shared" si="57"/>
        <v>-0.42102569704500253</v>
      </c>
      <c r="GM55" s="315"/>
      <c r="GN55" s="165">
        <f t="shared" si="36"/>
        <v>-0.42102569704500253</v>
      </c>
      <c r="GP55" s="104">
        <f t="shared" si="37"/>
        <v>-12.458529463984004</v>
      </c>
      <c r="GR55" s="186"/>
      <c r="GS55" s="36">
        <v>42297</v>
      </c>
      <c r="GT55" s="109">
        <v>7.7413999999999987</v>
      </c>
      <c r="GU55" s="109">
        <v>7.8381999999999987</v>
      </c>
      <c r="GW55" s="180">
        <f t="shared" si="79"/>
        <v>-11.901926751960005</v>
      </c>
      <c r="GX55" s="209">
        <f t="shared" si="92"/>
        <v>-0.46780633005000283</v>
      </c>
      <c r="GY55" s="239">
        <v>1.1800000000000921E-2</v>
      </c>
      <c r="GZ55" s="243">
        <f t="shared" si="38"/>
        <v>0</v>
      </c>
      <c r="HA55" s="244">
        <f t="shared" si="39"/>
        <v>1</v>
      </c>
      <c r="HB55" s="211">
        <v>1</v>
      </c>
      <c r="HC55" s="250"/>
      <c r="HD55" s="211"/>
      <c r="HE55" s="211">
        <f t="shared" si="93"/>
        <v>-0.46780633005000283</v>
      </c>
      <c r="HF55" s="178">
        <f t="shared" si="80"/>
        <v>-12.414339302051003</v>
      </c>
      <c r="HG55" s="452">
        <f t="shared" si="59"/>
        <v>-0.46780633005000283</v>
      </c>
      <c r="HH55" s="348"/>
      <c r="HI55" s="165">
        <f t="shared" si="41"/>
        <v>-0.46780633005000283</v>
      </c>
      <c r="HK55" s="104">
        <f t="shared" si="42"/>
        <v>-12.414339302051003</v>
      </c>
      <c r="HL55" s="185"/>
      <c r="HN55" s="165">
        <v>2.211800000000002</v>
      </c>
      <c r="HO55" s="165">
        <f t="shared" si="43"/>
        <v>-11.173998330925004</v>
      </c>
      <c r="HP55" s="165"/>
      <c r="HR55" s="165">
        <v>-1.1881999999999984</v>
      </c>
      <c r="HS55" s="165">
        <f t="shared" si="44"/>
        <v>-12.546535133907003</v>
      </c>
      <c r="HT55" s="165"/>
      <c r="HV55" s="165">
        <v>6.2618000000000009</v>
      </c>
      <c r="HW55" s="165">
        <f t="shared" si="45"/>
        <v>-11.004853644200804</v>
      </c>
      <c r="HX55" s="165"/>
      <c r="HZ55" s="165">
        <v>4.5618000000000016</v>
      </c>
      <c r="IA55" s="165">
        <f t="shared" si="46"/>
        <v>-12.349577960703304</v>
      </c>
      <c r="IB55" s="165"/>
      <c r="ID55" s="165">
        <v>1.5118000000000009</v>
      </c>
      <c r="IE55" s="165">
        <f t="shared" si="47"/>
        <v>-11.658667271653503</v>
      </c>
      <c r="IF55" s="165"/>
      <c r="IH55" s="165">
        <v>3.6118000000000006</v>
      </c>
      <c r="II55" s="165">
        <f t="shared" si="48"/>
        <v>-12.458529463984004</v>
      </c>
      <c r="IJ55" s="165"/>
      <c r="IL55" s="424">
        <v>1.1800000000000921E-2</v>
      </c>
      <c r="IM55" s="165">
        <f t="shared" si="49"/>
        <v>-12.414339302051003</v>
      </c>
      <c r="IN55" s="165"/>
      <c r="IO55" s="36">
        <v>42297</v>
      </c>
    </row>
    <row r="56" spans="1:249" x14ac:dyDescent="0.25">
      <c r="A56" s="95">
        <v>41202</v>
      </c>
      <c r="B56" s="36">
        <v>41202</v>
      </c>
      <c r="C56" s="346">
        <v>10.050000000000001</v>
      </c>
      <c r="D56" s="346">
        <v>6.65</v>
      </c>
      <c r="E56" s="346">
        <v>14.1</v>
      </c>
      <c r="F56" s="346">
        <v>12.4</v>
      </c>
      <c r="G56" s="346">
        <v>9.35</v>
      </c>
      <c r="H56" s="346">
        <v>11.45</v>
      </c>
      <c r="I56" s="346">
        <v>7.85</v>
      </c>
      <c r="J56" s="105"/>
      <c r="K56" s="36">
        <v>42297</v>
      </c>
      <c r="L56" s="109">
        <v>7.7413999999999987</v>
      </c>
      <c r="M56" s="98">
        <f t="shared" si="1"/>
        <v>7.8381999999999987</v>
      </c>
      <c r="N56" s="109">
        <f t="shared" si="2"/>
        <v>7.9353333333333325</v>
      </c>
      <c r="O56" s="291"/>
      <c r="P56" s="184">
        <v>42297</v>
      </c>
      <c r="Q56" s="346">
        <v>10.050000000000001</v>
      </c>
      <c r="R56" s="240">
        <v>2.211800000000002</v>
      </c>
      <c r="T56" s="346">
        <v>6.65</v>
      </c>
      <c r="U56" s="240">
        <v>-1.1881999999999984</v>
      </c>
      <c r="W56" s="346">
        <v>14.1</v>
      </c>
      <c r="X56" s="240">
        <v>6.2618000000000009</v>
      </c>
      <c r="Z56" s="346">
        <v>12.4</v>
      </c>
      <c r="AA56" s="240">
        <v>4.5618000000000016</v>
      </c>
      <c r="AC56" s="346">
        <v>9.35</v>
      </c>
      <c r="AD56" s="239">
        <v>1.5118000000000009</v>
      </c>
      <c r="AF56" s="346">
        <v>11.45</v>
      </c>
      <c r="AG56" s="239">
        <v>3.6118000000000006</v>
      </c>
      <c r="AI56" s="346">
        <v>7.85</v>
      </c>
      <c r="AJ56" s="239">
        <v>1.1800000000000921E-2</v>
      </c>
      <c r="AV56" s="36">
        <v>42298</v>
      </c>
      <c r="AW56" s="346">
        <v>5.0999999999999996</v>
      </c>
      <c r="AY56" s="346">
        <v>7.8</v>
      </c>
      <c r="BA56" s="346">
        <v>13.35</v>
      </c>
      <c r="BC56" s="346">
        <v>9.0500000000000007</v>
      </c>
      <c r="BE56" s="346">
        <v>9.4499999999999993</v>
      </c>
      <c r="BG56" s="346">
        <v>9.1999999999999993</v>
      </c>
      <c r="BI56" s="346">
        <v>7.55</v>
      </c>
      <c r="BJ56" s="190"/>
      <c r="BW56" s="36">
        <v>42298</v>
      </c>
      <c r="BX56" s="109">
        <v>7.5488</v>
      </c>
      <c r="BY56" s="109">
        <v>7.6450999999999993</v>
      </c>
      <c r="CA56" s="180">
        <f t="shared" si="68"/>
        <v>-12.358275984790001</v>
      </c>
      <c r="CB56" s="209">
        <f t="shared" si="81"/>
        <v>-0.45634923282999651</v>
      </c>
      <c r="CC56" s="240">
        <v>-2.5450999999999997</v>
      </c>
      <c r="CD56" s="243">
        <f t="shared" si="3"/>
        <v>1.1000000000000001</v>
      </c>
      <c r="CE56" s="244">
        <f t="shared" si="50"/>
        <v>0</v>
      </c>
      <c r="CF56" s="211">
        <v>1</v>
      </c>
      <c r="CG56" s="250"/>
      <c r="CH56" s="211"/>
      <c r="CI56" s="211">
        <f t="shared" si="4"/>
        <v>-0.50198415611299618</v>
      </c>
      <c r="CJ56" s="178">
        <f t="shared" si="51"/>
        <v>-11.675982487038</v>
      </c>
      <c r="CK56" s="452">
        <f t="shared" si="5"/>
        <v>-0.50198415611299618</v>
      </c>
      <c r="CL56" s="188"/>
      <c r="CM56" s="165">
        <f t="shared" si="6"/>
        <v>-0.50198415611299618</v>
      </c>
      <c r="CO56" s="104">
        <f t="shared" si="7"/>
        <v>-11.675982487038</v>
      </c>
      <c r="CR56" s="36">
        <v>42298</v>
      </c>
      <c r="CS56" s="109">
        <v>7.5488</v>
      </c>
      <c r="CT56" s="109">
        <v>7.6450999999999993</v>
      </c>
      <c r="CV56" s="180">
        <f t="shared" si="69"/>
        <v>-12.358275984790001</v>
      </c>
      <c r="CW56" s="209">
        <f t="shared" si="82"/>
        <v>-0.45634923282999651</v>
      </c>
      <c r="CX56" s="240">
        <v>0.15490000000000048</v>
      </c>
      <c r="CY56" s="243">
        <f t="shared" si="8"/>
        <v>0</v>
      </c>
      <c r="CZ56" s="244">
        <f t="shared" si="9"/>
        <v>1</v>
      </c>
      <c r="DA56" s="211">
        <v>1</v>
      </c>
      <c r="DB56" s="250"/>
      <c r="DC56" s="211"/>
      <c r="DD56" s="211">
        <f t="shared" si="83"/>
        <v>-0.45634923282999651</v>
      </c>
      <c r="DE56" s="178">
        <f t="shared" si="70"/>
        <v>-13.002884366737</v>
      </c>
      <c r="DF56" s="452">
        <f t="shared" si="52"/>
        <v>-0.45634923282999651</v>
      </c>
      <c r="DG56" s="315"/>
      <c r="DH56" s="165">
        <f t="shared" si="12"/>
        <v>-0.45634923282999651</v>
      </c>
      <c r="DJ56" s="104">
        <f t="shared" si="13"/>
        <v>-13.002884366737</v>
      </c>
      <c r="DK56" s="185"/>
      <c r="DL56" s="186"/>
      <c r="DM56" s="36">
        <v>42298</v>
      </c>
      <c r="DN56" s="109">
        <v>7.5488</v>
      </c>
      <c r="DO56" s="109">
        <v>7.6450999999999993</v>
      </c>
      <c r="DQ56" s="180">
        <f t="shared" si="71"/>
        <v>-12.358275984790001</v>
      </c>
      <c r="DR56" s="209">
        <f t="shared" si="84"/>
        <v>-0.45634923282999651</v>
      </c>
      <c r="DS56" s="240">
        <v>5.7049000000000003</v>
      </c>
      <c r="DT56" s="243">
        <f t="shared" si="14"/>
        <v>0</v>
      </c>
      <c r="DU56" s="244">
        <f t="shared" si="15"/>
        <v>0.8</v>
      </c>
      <c r="DV56" s="211">
        <v>1</v>
      </c>
      <c r="DW56" s="250"/>
      <c r="DX56" s="211"/>
      <c r="DY56" s="211">
        <f t="shared" si="85"/>
        <v>-0.36507938626399722</v>
      </c>
      <c r="DZ56" s="178">
        <f t="shared" si="72"/>
        <v>-11.3699330304648</v>
      </c>
      <c r="EA56" s="452">
        <f t="shared" si="53"/>
        <v>-0.36507938626399722</v>
      </c>
      <c r="EB56" s="315"/>
      <c r="EC56" s="165">
        <f t="shared" si="18"/>
        <v>-0.36507938626399722</v>
      </c>
      <c r="EE56" s="104">
        <f t="shared" si="19"/>
        <v>-11.3699330304648</v>
      </c>
      <c r="EF56" s="185"/>
      <c r="EG56" s="186"/>
      <c r="EH56" s="36">
        <v>42298</v>
      </c>
      <c r="EI56" s="109">
        <v>7.5488</v>
      </c>
      <c r="EJ56" s="109">
        <v>7.6450999999999993</v>
      </c>
      <c r="EL56" s="180">
        <f t="shared" si="73"/>
        <v>-12.358275984790001</v>
      </c>
      <c r="EM56" s="209">
        <f t="shared" si="86"/>
        <v>-0.45634923282999651</v>
      </c>
      <c r="EN56" s="240">
        <v>1.4049000000000014</v>
      </c>
      <c r="EO56" s="243">
        <f t="shared" si="20"/>
        <v>0</v>
      </c>
      <c r="EP56" s="244">
        <f t="shared" si="21"/>
        <v>0.98</v>
      </c>
      <c r="EQ56" s="211">
        <v>1</v>
      </c>
      <c r="ER56" s="250"/>
      <c r="ES56" s="211"/>
      <c r="ET56" s="211">
        <f t="shared" si="87"/>
        <v>-0.44722224817339656</v>
      </c>
      <c r="EU56" s="178">
        <f t="shared" si="74"/>
        <v>-12.7968002088767</v>
      </c>
      <c r="EV56" s="452">
        <f t="shared" si="54"/>
        <v>-0.44722224817339656</v>
      </c>
      <c r="EW56" s="315"/>
      <c r="EX56" s="165">
        <f t="shared" si="24"/>
        <v>-0.44722224817339656</v>
      </c>
      <c r="EZ56" s="104">
        <f t="shared" si="25"/>
        <v>-12.7968002088767</v>
      </c>
      <c r="FA56" s="185"/>
      <c r="FB56" s="186"/>
      <c r="FC56" s="36">
        <v>42298</v>
      </c>
      <c r="FD56" s="109">
        <v>7.5488</v>
      </c>
      <c r="FE56" s="109">
        <v>7.6450999999999993</v>
      </c>
      <c r="FG56" s="180">
        <f t="shared" si="75"/>
        <v>-12.358275984790001</v>
      </c>
      <c r="FH56" s="209">
        <f t="shared" si="88"/>
        <v>-0.45634923282999651</v>
      </c>
      <c r="FI56" s="239">
        <v>1.8048999999999999</v>
      </c>
      <c r="FJ56" s="243">
        <f t="shared" si="26"/>
        <v>0</v>
      </c>
      <c r="FK56" s="244">
        <f t="shared" si="27"/>
        <v>0.98</v>
      </c>
      <c r="FL56" s="211">
        <v>1</v>
      </c>
      <c r="FM56" s="250"/>
      <c r="FN56" s="211"/>
      <c r="FO56" s="211">
        <f t="shared" si="89"/>
        <v>-0.44722224817339656</v>
      </c>
      <c r="FP56" s="178">
        <f t="shared" si="76"/>
        <v>-12.105889519826899</v>
      </c>
      <c r="FQ56" s="452">
        <f t="shared" si="55"/>
        <v>-0.44722224817339656</v>
      </c>
      <c r="FR56" s="315"/>
      <c r="FS56" s="165">
        <f t="shared" si="30"/>
        <v>-0.44722224817339656</v>
      </c>
      <c r="FU56" s="104">
        <f t="shared" si="31"/>
        <v>-12.105889519826899</v>
      </c>
      <c r="FV56" s="185"/>
      <c r="FW56" s="186"/>
      <c r="FX56" s="36">
        <v>42298</v>
      </c>
      <c r="FY56" s="109">
        <v>7.5488</v>
      </c>
      <c r="FZ56" s="109">
        <v>7.6450999999999993</v>
      </c>
      <c r="GB56" s="180">
        <f t="shared" si="77"/>
        <v>-12.358275984790001</v>
      </c>
      <c r="GC56" s="209">
        <f t="shared" si="90"/>
        <v>-0.45634923282999651</v>
      </c>
      <c r="GD56" s="239">
        <v>1.5548999999999999</v>
      </c>
      <c r="GE56" s="243">
        <f t="shared" si="32"/>
        <v>0</v>
      </c>
      <c r="GF56" s="244">
        <f t="shared" si="33"/>
        <v>0.98</v>
      </c>
      <c r="GG56" s="211">
        <v>1</v>
      </c>
      <c r="GH56" s="250"/>
      <c r="GI56" s="211"/>
      <c r="GJ56" s="211">
        <f t="shared" si="91"/>
        <v>-0.44722224817339656</v>
      </c>
      <c r="GK56" s="178">
        <f t="shared" si="78"/>
        <v>-12.9057517121574</v>
      </c>
      <c r="GL56" s="452">
        <f t="shared" si="57"/>
        <v>-0.44722224817339656</v>
      </c>
      <c r="GM56" s="315"/>
      <c r="GN56" s="165">
        <f t="shared" si="36"/>
        <v>-0.44722224817339656</v>
      </c>
      <c r="GP56" s="104">
        <f t="shared" si="37"/>
        <v>-12.9057517121574</v>
      </c>
      <c r="GR56" s="186"/>
      <c r="GS56" s="36">
        <v>42298</v>
      </c>
      <c r="GT56" s="109">
        <v>7.5488</v>
      </c>
      <c r="GU56" s="109">
        <v>7.6450999999999993</v>
      </c>
      <c r="GW56" s="180">
        <f t="shared" si="79"/>
        <v>-12.358275984790001</v>
      </c>
      <c r="GX56" s="209">
        <f t="shared" si="92"/>
        <v>-0.45634923282999651</v>
      </c>
      <c r="GY56" s="239">
        <v>-9.5099999999999518E-2</v>
      </c>
      <c r="GZ56" s="243">
        <f t="shared" si="38"/>
        <v>1</v>
      </c>
      <c r="HA56" s="244">
        <f t="shared" si="39"/>
        <v>0</v>
      </c>
      <c r="HB56" s="211">
        <v>1</v>
      </c>
      <c r="HC56" s="250"/>
      <c r="HD56" s="211"/>
      <c r="HE56" s="211">
        <f t="shared" si="93"/>
        <v>-0.45634923282999651</v>
      </c>
      <c r="HF56" s="178">
        <f t="shared" si="80"/>
        <v>-12.870688534880999</v>
      </c>
      <c r="HG56" s="452">
        <f t="shared" si="59"/>
        <v>-0.45634923282999651</v>
      </c>
      <c r="HH56" s="348"/>
      <c r="HI56" s="165">
        <f t="shared" si="41"/>
        <v>-0.45634923282999651</v>
      </c>
      <c r="HK56" s="104">
        <f t="shared" si="42"/>
        <v>-12.870688534880999</v>
      </c>
      <c r="HL56" s="185"/>
      <c r="HN56" s="165">
        <v>-2.5450999999999997</v>
      </c>
      <c r="HO56" s="165">
        <f t="shared" si="43"/>
        <v>-11.675982487038</v>
      </c>
      <c r="HP56" s="165"/>
      <c r="HR56" s="165">
        <v>0.15490000000000048</v>
      </c>
      <c r="HS56" s="165">
        <f t="shared" si="44"/>
        <v>-13.002884366737</v>
      </c>
      <c r="HT56" s="165"/>
      <c r="HV56" s="165">
        <v>5.7049000000000003</v>
      </c>
      <c r="HW56" s="165">
        <f t="shared" si="45"/>
        <v>-11.3699330304648</v>
      </c>
      <c r="HX56" s="165"/>
      <c r="HZ56" s="165">
        <v>1.4049000000000014</v>
      </c>
      <c r="IA56" s="165">
        <f t="shared" si="46"/>
        <v>-12.7968002088767</v>
      </c>
      <c r="IB56" s="165"/>
      <c r="ID56" s="165">
        <v>1.8048999999999999</v>
      </c>
      <c r="IE56" s="165">
        <f t="shared" si="47"/>
        <v>-12.105889519826899</v>
      </c>
      <c r="IF56" s="165"/>
      <c r="IH56" s="165">
        <v>1.5548999999999999</v>
      </c>
      <c r="II56" s="165">
        <f t="shared" si="48"/>
        <v>-12.9057517121574</v>
      </c>
      <c r="IJ56" s="165"/>
      <c r="IL56" s="424">
        <v>-9.5099999999999518E-2</v>
      </c>
      <c r="IM56" s="165">
        <f t="shared" si="49"/>
        <v>-12.870688534880999</v>
      </c>
      <c r="IN56" s="165"/>
      <c r="IO56" s="36">
        <v>42298</v>
      </c>
    </row>
    <row r="57" spans="1:249" x14ac:dyDescent="0.25">
      <c r="A57" s="95">
        <v>41203</v>
      </c>
      <c r="B57" s="36">
        <v>41203</v>
      </c>
      <c r="C57" s="346">
        <v>5.0999999999999996</v>
      </c>
      <c r="D57" s="346">
        <v>7.8</v>
      </c>
      <c r="E57" s="346">
        <v>13.35</v>
      </c>
      <c r="F57" s="346">
        <v>9.0500000000000007</v>
      </c>
      <c r="G57" s="346">
        <v>9.4499999999999993</v>
      </c>
      <c r="H57" s="346">
        <v>9.1999999999999993</v>
      </c>
      <c r="I57" s="346">
        <v>7.55</v>
      </c>
      <c r="J57" s="105"/>
      <c r="K57" s="36">
        <v>42298</v>
      </c>
      <c r="L57" s="109">
        <v>7.5488</v>
      </c>
      <c r="M57" s="98">
        <f t="shared" si="1"/>
        <v>7.6450999999999993</v>
      </c>
      <c r="N57" s="109">
        <f t="shared" si="2"/>
        <v>7.7417333333333325</v>
      </c>
      <c r="O57" s="291"/>
      <c r="P57" s="184">
        <v>42298</v>
      </c>
      <c r="Q57" s="346">
        <v>5.0999999999999996</v>
      </c>
      <c r="R57" s="240">
        <v>-2.5450999999999997</v>
      </c>
      <c r="T57" s="346">
        <v>7.8</v>
      </c>
      <c r="U57" s="240">
        <v>0.15490000000000048</v>
      </c>
      <c r="W57" s="346">
        <v>13.35</v>
      </c>
      <c r="X57" s="240">
        <v>5.7049000000000003</v>
      </c>
      <c r="Z57" s="346">
        <v>9.0500000000000007</v>
      </c>
      <c r="AA57" s="240">
        <v>1.4049000000000014</v>
      </c>
      <c r="AC57" s="346">
        <v>9.4499999999999993</v>
      </c>
      <c r="AD57" s="239">
        <v>1.8048999999999999</v>
      </c>
      <c r="AF57" s="346">
        <v>9.1999999999999993</v>
      </c>
      <c r="AG57" s="239">
        <v>1.5548999999999999</v>
      </c>
      <c r="AI57" s="346">
        <v>7.55</v>
      </c>
      <c r="AJ57" s="239">
        <v>-9.5099999999999518E-2</v>
      </c>
      <c r="AV57" s="36">
        <v>42299</v>
      </c>
      <c r="AW57" s="346">
        <v>3.5</v>
      </c>
      <c r="AY57" s="346">
        <v>7.05</v>
      </c>
      <c r="BA57" s="346">
        <v>13.25</v>
      </c>
      <c r="BC57" s="346">
        <v>8.6999999999999993</v>
      </c>
      <c r="BE57" s="346">
        <v>8.15</v>
      </c>
      <c r="BG57" s="346">
        <v>8.9499999999999993</v>
      </c>
      <c r="BI57" s="346">
        <v>7.1</v>
      </c>
      <c r="BJ57" s="190"/>
      <c r="BW57" s="36">
        <v>42299</v>
      </c>
      <c r="BX57" s="109">
        <v>7.3571999999999989</v>
      </c>
      <c r="BY57" s="109">
        <v>7.4529999999999994</v>
      </c>
      <c r="CA57" s="180">
        <f t="shared" si="68"/>
        <v>-12.803308311000002</v>
      </c>
      <c r="CB57" s="209">
        <f t="shared" si="81"/>
        <v>-0.44503232621000066</v>
      </c>
      <c r="CC57" s="240">
        <v>-3.9529999999999994</v>
      </c>
      <c r="CD57" s="243">
        <f t="shared" si="3"/>
        <v>1.2</v>
      </c>
      <c r="CE57" s="244">
        <f t="shared" si="50"/>
        <v>0</v>
      </c>
      <c r="CF57" s="211">
        <v>1</v>
      </c>
      <c r="CG57" s="250"/>
      <c r="CH57" s="211"/>
      <c r="CI57" s="211">
        <f t="shared" si="4"/>
        <v>-0.53403879145200073</v>
      </c>
      <c r="CJ57" s="178">
        <f t="shared" si="51"/>
        <v>-12.210021278490002</v>
      </c>
      <c r="CK57" s="452">
        <f t="shared" si="5"/>
        <v>-0.53403879145200073</v>
      </c>
      <c r="CL57" s="188"/>
      <c r="CM57" s="165">
        <f t="shared" si="6"/>
        <v>-0.53403879145200073</v>
      </c>
      <c r="CO57" s="104">
        <f t="shared" si="7"/>
        <v>-12.210021278490002</v>
      </c>
      <c r="CR57" s="36">
        <v>42299</v>
      </c>
      <c r="CS57" s="109">
        <v>7.3571999999999989</v>
      </c>
      <c r="CT57" s="109">
        <v>7.4529999999999994</v>
      </c>
      <c r="CV57" s="180">
        <f t="shared" si="69"/>
        <v>-12.803308311000002</v>
      </c>
      <c r="CW57" s="209">
        <f t="shared" si="82"/>
        <v>-0.44503232621000066</v>
      </c>
      <c r="CX57" s="240">
        <v>-0.40299999999999958</v>
      </c>
      <c r="CY57" s="243">
        <f t="shared" si="8"/>
        <v>1</v>
      </c>
      <c r="CZ57" s="244">
        <f t="shared" si="9"/>
        <v>0</v>
      </c>
      <c r="DA57" s="211">
        <v>1</v>
      </c>
      <c r="DB57" s="250"/>
      <c r="DC57" s="211"/>
      <c r="DD57" s="211">
        <f t="shared" si="83"/>
        <v>-0.44503232621000066</v>
      </c>
      <c r="DE57" s="178">
        <f t="shared" si="70"/>
        <v>-13.447916692947</v>
      </c>
      <c r="DF57" s="452">
        <f t="shared" si="52"/>
        <v>-0.44503232621000066</v>
      </c>
      <c r="DG57" s="315"/>
      <c r="DH57" s="165">
        <f t="shared" si="12"/>
        <v>-0.44503232621000066</v>
      </c>
      <c r="DJ57" s="104">
        <f t="shared" si="13"/>
        <v>-13.447916692947</v>
      </c>
      <c r="DK57" s="185"/>
      <c r="DL57" s="186"/>
      <c r="DM57" s="36">
        <v>42299</v>
      </c>
      <c r="DN57" s="109">
        <v>7.3571999999999989</v>
      </c>
      <c r="DO57" s="109">
        <v>7.4529999999999994</v>
      </c>
      <c r="DQ57" s="180">
        <f t="shared" si="71"/>
        <v>-12.803308311000002</v>
      </c>
      <c r="DR57" s="209">
        <f t="shared" si="84"/>
        <v>-0.44503232621000066</v>
      </c>
      <c r="DS57" s="240">
        <v>5.7970000000000006</v>
      </c>
      <c r="DT57" s="243">
        <f t="shared" si="14"/>
        <v>0</v>
      </c>
      <c r="DU57" s="244">
        <f t="shared" si="15"/>
        <v>0.8</v>
      </c>
      <c r="DV57" s="211">
        <v>1</v>
      </c>
      <c r="DW57" s="250"/>
      <c r="DX57" s="211"/>
      <c r="DY57" s="211">
        <f t="shared" si="85"/>
        <v>-0.35602586096800054</v>
      </c>
      <c r="DZ57" s="178">
        <f t="shared" si="72"/>
        <v>-11.7259588914328</v>
      </c>
      <c r="EA57" s="452">
        <f t="shared" si="53"/>
        <v>-0.35602586096800054</v>
      </c>
      <c r="EB57" s="315"/>
      <c r="EC57" s="165">
        <f t="shared" si="18"/>
        <v>-0.35602586096800054</v>
      </c>
      <c r="EE57" s="104">
        <f t="shared" si="19"/>
        <v>-11.7259588914328</v>
      </c>
      <c r="EF57" s="185"/>
      <c r="EG57" s="186"/>
      <c r="EH57" s="36">
        <v>42299</v>
      </c>
      <c r="EI57" s="109">
        <v>7.3571999999999989</v>
      </c>
      <c r="EJ57" s="109">
        <v>7.4529999999999994</v>
      </c>
      <c r="EL57" s="180">
        <f t="shared" si="73"/>
        <v>-12.803308311000002</v>
      </c>
      <c r="EM57" s="209">
        <f t="shared" si="86"/>
        <v>-0.44503232621000066</v>
      </c>
      <c r="EN57" s="240">
        <v>1.2469999999999999</v>
      </c>
      <c r="EO57" s="243">
        <f t="shared" si="20"/>
        <v>0</v>
      </c>
      <c r="EP57" s="244">
        <f t="shared" si="21"/>
        <v>0.98</v>
      </c>
      <c r="EQ57" s="211">
        <v>1</v>
      </c>
      <c r="ER57" s="250"/>
      <c r="ES57" s="211"/>
      <c r="ET57" s="211">
        <f t="shared" si="87"/>
        <v>-0.43613167968580063</v>
      </c>
      <c r="EU57" s="178">
        <f t="shared" si="74"/>
        <v>-13.232931888562501</v>
      </c>
      <c r="EV57" s="452">
        <f t="shared" si="54"/>
        <v>-0.43613167968580063</v>
      </c>
      <c r="EW57" s="315"/>
      <c r="EX57" s="165">
        <f t="shared" si="24"/>
        <v>-0.43613167968580063</v>
      </c>
      <c r="EZ57" s="104">
        <f t="shared" si="25"/>
        <v>-13.232931888562501</v>
      </c>
      <c r="FA57" s="185"/>
      <c r="FB57" s="186"/>
      <c r="FC57" s="36">
        <v>42299</v>
      </c>
      <c r="FD57" s="109">
        <v>7.3571999999999989</v>
      </c>
      <c r="FE57" s="109">
        <v>7.4529999999999994</v>
      </c>
      <c r="FG57" s="180">
        <f t="shared" si="75"/>
        <v>-12.803308311000002</v>
      </c>
      <c r="FH57" s="209">
        <f t="shared" si="88"/>
        <v>-0.44503232621000066</v>
      </c>
      <c r="FI57" s="239">
        <v>0.69700000000000095</v>
      </c>
      <c r="FJ57" s="243">
        <f t="shared" si="26"/>
        <v>0</v>
      </c>
      <c r="FK57" s="244">
        <f t="shared" si="27"/>
        <v>1</v>
      </c>
      <c r="FL57" s="211">
        <v>1</v>
      </c>
      <c r="FM57" s="250"/>
      <c r="FN57" s="211"/>
      <c r="FO57" s="211">
        <f t="shared" si="89"/>
        <v>-0.44503232621000066</v>
      </c>
      <c r="FP57" s="178">
        <f t="shared" si="76"/>
        <v>-12.5509218460369</v>
      </c>
      <c r="FQ57" s="452">
        <f t="shared" si="55"/>
        <v>-0.44503232621000066</v>
      </c>
      <c r="FR57" s="315"/>
      <c r="FS57" s="165">
        <f t="shared" si="30"/>
        <v>-0.44503232621000066</v>
      </c>
      <c r="FU57" s="104">
        <f t="shared" si="31"/>
        <v>-12.5509218460369</v>
      </c>
      <c r="FV57" s="185"/>
      <c r="FW57" s="186"/>
      <c r="FX57" s="36">
        <v>42299</v>
      </c>
      <c r="FY57" s="109">
        <v>7.3571999999999989</v>
      </c>
      <c r="FZ57" s="109">
        <v>7.4529999999999994</v>
      </c>
      <c r="GB57" s="180">
        <f t="shared" si="77"/>
        <v>-12.803308311000002</v>
      </c>
      <c r="GC57" s="209">
        <f t="shared" si="90"/>
        <v>-0.44503232621000066</v>
      </c>
      <c r="GD57" s="239">
        <v>1.4969999999999999</v>
      </c>
      <c r="GE57" s="243">
        <f t="shared" si="32"/>
        <v>0</v>
      </c>
      <c r="GF57" s="244">
        <f t="shared" si="33"/>
        <v>0.98</v>
      </c>
      <c r="GG57" s="211">
        <v>1</v>
      </c>
      <c r="GH57" s="250"/>
      <c r="GI57" s="211"/>
      <c r="GJ57" s="211">
        <f t="shared" si="91"/>
        <v>-0.43613167968580063</v>
      </c>
      <c r="GK57" s="178">
        <f t="shared" si="78"/>
        <v>-13.341883391843201</v>
      </c>
      <c r="GL57" s="452">
        <f t="shared" si="57"/>
        <v>-0.43613167968580063</v>
      </c>
      <c r="GM57" s="315"/>
      <c r="GN57" s="165">
        <f t="shared" si="36"/>
        <v>-0.43613167968580063</v>
      </c>
      <c r="GP57" s="104">
        <f t="shared" si="37"/>
        <v>-13.341883391843201</v>
      </c>
      <c r="GR57" s="186"/>
      <c r="GS57" s="36">
        <v>42299</v>
      </c>
      <c r="GT57" s="109">
        <v>7.3571999999999989</v>
      </c>
      <c r="GU57" s="109">
        <v>7.4529999999999994</v>
      </c>
      <c r="GW57" s="180">
        <f t="shared" si="79"/>
        <v>-12.803308311000002</v>
      </c>
      <c r="GX57" s="209">
        <f t="shared" si="92"/>
        <v>-0.44503232621000066</v>
      </c>
      <c r="GY57" s="239">
        <v>-0.35299999999999976</v>
      </c>
      <c r="GZ57" s="243">
        <f t="shared" si="38"/>
        <v>1</v>
      </c>
      <c r="HA57" s="244">
        <f t="shared" si="39"/>
        <v>0</v>
      </c>
      <c r="HB57" s="211">
        <v>1</v>
      </c>
      <c r="HC57" s="250"/>
      <c r="HD57" s="211"/>
      <c r="HE57" s="211">
        <f t="shared" si="93"/>
        <v>-0.44503232621000066</v>
      </c>
      <c r="HF57" s="178">
        <f t="shared" si="80"/>
        <v>-13.315720861091</v>
      </c>
      <c r="HG57" s="452">
        <f t="shared" si="59"/>
        <v>-0.44503232621000066</v>
      </c>
      <c r="HH57" s="348"/>
      <c r="HI57" s="165">
        <f t="shared" si="41"/>
        <v>-0.44503232621000066</v>
      </c>
      <c r="HK57" s="104">
        <f t="shared" si="42"/>
        <v>-13.315720861091</v>
      </c>
      <c r="HL57" s="185"/>
      <c r="HN57" s="165">
        <v>-3.9529999999999994</v>
      </c>
      <c r="HO57" s="165">
        <f t="shared" si="43"/>
        <v>-12.210021278490002</v>
      </c>
      <c r="HP57" s="165"/>
      <c r="HR57" s="165">
        <v>-0.40299999999999958</v>
      </c>
      <c r="HS57" s="165">
        <f t="shared" si="44"/>
        <v>-13.447916692947</v>
      </c>
      <c r="HT57" s="165"/>
      <c r="HV57" s="165">
        <v>5.7970000000000006</v>
      </c>
      <c r="HW57" s="165">
        <f t="shared" si="45"/>
        <v>-11.7259588914328</v>
      </c>
      <c r="HX57" s="165"/>
      <c r="HZ57" s="165">
        <v>1.2469999999999999</v>
      </c>
      <c r="IA57" s="165">
        <f t="shared" si="46"/>
        <v>-13.232931888562501</v>
      </c>
      <c r="IB57" s="165"/>
      <c r="ID57" s="165">
        <v>0.69700000000000095</v>
      </c>
      <c r="IE57" s="165">
        <f t="shared" si="47"/>
        <v>-12.5509218460369</v>
      </c>
      <c r="IF57" s="165"/>
      <c r="IH57" s="165">
        <v>1.4969999999999999</v>
      </c>
      <c r="II57" s="165">
        <f t="shared" si="48"/>
        <v>-13.341883391843201</v>
      </c>
      <c r="IJ57" s="165"/>
      <c r="IL57" s="424">
        <v>-0.35299999999999976</v>
      </c>
      <c r="IM57" s="165">
        <f t="shared" si="49"/>
        <v>-13.315720861091</v>
      </c>
      <c r="IN57" s="165"/>
      <c r="IO57" s="36">
        <v>42299</v>
      </c>
    </row>
    <row r="58" spans="1:249" x14ac:dyDescent="0.25">
      <c r="A58" s="95">
        <v>41204</v>
      </c>
      <c r="B58" s="36">
        <v>41204</v>
      </c>
      <c r="C58" s="346">
        <v>3.5</v>
      </c>
      <c r="D58" s="346">
        <v>7.05</v>
      </c>
      <c r="E58" s="346">
        <v>13.25</v>
      </c>
      <c r="F58" s="346">
        <v>8.6999999999999993</v>
      </c>
      <c r="G58" s="346">
        <v>8.15</v>
      </c>
      <c r="H58" s="346">
        <v>8.9499999999999993</v>
      </c>
      <c r="I58" s="346">
        <v>7.1</v>
      </c>
      <c r="J58" s="105"/>
      <c r="K58" s="36">
        <v>42299</v>
      </c>
      <c r="L58" s="109">
        <v>7.3571999999999989</v>
      </c>
      <c r="M58" s="98">
        <f t="shared" si="1"/>
        <v>7.4529999999999994</v>
      </c>
      <c r="N58" s="109">
        <f t="shared" si="2"/>
        <v>7.5491333333333328</v>
      </c>
      <c r="O58" s="291"/>
      <c r="P58" s="184">
        <v>42299</v>
      </c>
      <c r="Q58" s="346">
        <v>3.5</v>
      </c>
      <c r="R58" s="240">
        <v>-3.9529999999999994</v>
      </c>
      <c r="T58" s="346">
        <v>7.05</v>
      </c>
      <c r="U58" s="240">
        <v>-0.40299999999999958</v>
      </c>
      <c r="W58" s="346">
        <v>13.25</v>
      </c>
      <c r="X58" s="240">
        <v>5.7970000000000006</v>
      </c>
      <c r="Z58" s="346">
        <v>8.6999999999999993</v>
      </c>
      <c r="AA58" s="240">
        <v>1.2469999999999999</v>
      </c>
      <c r="AC58" s="346">
        <v>8.15</v>
      </c>
      <c r="AD58" s="239">
        <v>0.69700000000000095</v>
      </c>
      <c r="AF58" s="346">
        <v>8.9499999999999993</v>
      </c>
      <c r="AG58" s="239">
        <v>1.4969999999999999</v>
      </c>
      <c r="AI58" s="346">
        <v>7.1</v>
      </c>
      <c r="AJ58" s="239">
        <v>-0.35299999999999976</v>
      </c>
      <c r="AV58" s="36">
        <v>42300</v>
      </c>
      <c r="AW58" s="346">
        <v>4.3</v>
      </c>
      <c r="AY58" s="346">
        <v>7.25</v>
      </c>
      <c r="AZ58" s="98"/>
      <c r="BA58" s="346">
        <v>12</v>
      </c>
      <c r="BC58" s="346">
        <v>7.8500000000000005</v>
      </c>
      <c r="BE58" s="346">
        <v>8.9499999999999993</v>
      </c>
      <c r="BG58" s="346">
        <v>9.0500000000000007</v>
      </c>
      <c r="BI58" s="346">
        <v>6.05</v>
      </c>
      <c r="BJ58" s="190"/>
      <c r="BL58" t="s">
        <v>147</v>
      </c>
      <c r="BM58" t="s">
        <v>46</v>
      </c>
      <c r="BW58" s="36">
        <v>42300</v>
      </c>
      <c r="BX58" s="109">
        <v>7.166599999999999</v>
      </c>
      <c r="BY58" s="109">
        <v>7.2618999999999989</v>
      </c>
      <c r="CA58" s="180">
        <f t="shared" si="68"/>
        <v>-13.237163195190004</v>
      </c>
      <c r="CB58" s="209">
        <f t="shared" si="81"/>
        <v>-0.4338548841900014</v>
      </c>
      <c r="CC58" s="240">
        <v>-2.9618999999999991</v>
      </c>
      <c r="CD58" s="243">
        <f t="shared" si="3"/>
        <v>1.1000000000000001</v>
      </c>
      <c r="CE58" s="244">
        <f t="shared" si="50"/>
        <v>0</v>
      </c>
      <c r="CF58" s="211">
        <v>1</v>
      </c>
      <c r="CG58" s="250"/>
      <c r="CH58" s="211"/>
      <c r="CI58" s="211">
        <f t="shared" ref="CI58:CI89" si="94">((CE58+CD58)*CB58)</f>
        <v>-0.4772403726090016</v>
      </c>
      <c r="CJ58" s="178">
        <f t="shared" si="51"/>
        <v>-12.687261651099004</v>
      </c>
      <c r="CK58" s="452">
        <f t="shared" si="5"/>
        <v>-0.4772403726090016</v>
      </c>
      <c r="CL58" s="188"/>
      <c r="CM58" s="165">
        <f t="shared" ref="CM58:CM89" si="95">IF(AND(CO57&lt;-24.5,CC58&gt;0),(CK58+0.2),CK58)</f>
        <v>-0.4772403726090016</v>
      </c>
      <c r="CO58" s="104">
        <f t="shared" ref="CO58:CO89" si="96">(CO57+CM58)</f>
        <v>-12.687261651099004</v>
      </c>
      <c r="CR58" s="36">
        <v>42300</v>
      </c>
      <c r="CS58" s="109">
        <v>7.166599999999999</v>
      </c>
      <c r="CT58" s="109">
        <v>7.2618999999999989</v>
      </c>
      <c r="CV58" s="180">
        <f t="shared" si="69"/>
        <v>-13.237163195190004</v>
      </c>
      <c r="CW58" s="209">
        <f t="shared" si="82"/>
        <v>-0.4338548841900014</v>
      </c>
      <c r="CX58" s="240">
        <v>-1.1899999999998911E-2</v>
      </c>
      <c r="CY58" s="243">
        <f t="shared" si="8"/>
        <v>1</v>
      </c>
      <c r="CZ58" s="244">
        <f t="shared" si="9"/>
        <v>0</v>
      </c>
      <c r="DA58" s="211">
        <v>1</v>
      </c>
      <c r="DB58" s="250"/>
      <c r="DC58" s="211"/>
      <c r="DD58" s="211">
        <f t="shared" si="83"/>
        <v>-0.4338548841900014</v>
      </c>
      <c r="DE58" s="178">
        <f t="shared" si="70"/>
        <v>-13.881771577137002</v>
      </c>
      <c r="DF58" s="452">
        <f t="shared" si="52"/>
        <v>-0.4338548841900014</v>
      </c>
      <c r="DG58" s="315"/>
      <c r="DH58" s="165">
        <f t="shared" ref="DH58:DH89" si="97">IF(AND(DJ57&lt;-24.5,CX58&gt;0),(DF58+0.2),DF58)</f>
        <v>-0.4338548841900014</v>
      </c>
      <c r="DJ58" s="104">
        <f t="shared" ref="DJ58:DJ89" si="98">(DJ57+DH58)</f>
        <v>-13.881771577137002</v>
      </c>
      <c r="DK58" s="185"/>
      <c r="DL58" s="186"/>
      <c r="DM58" s="36">
        <v>42300</v>
      </c>
      <c r="DN58" s="109">
        <v>7.166599999999999</v>
      </c>
      <c r="DO58" s="109">
        <v>7.2618999999999989</v>
      </c>
      <c r="DQ58" s="180">
        <f t="shared" si="71"/>
        <v>-13.237163195190004</v>
      </c>
      <c r="DR58" s="209">
        <f t="shared" si="84"/>
        <v>-0.4338548841900014</v>
      </c>
      <c r="DS58" s="240">
        <v>4.7381000000000011</v>
      </c>
      <c r="DT58" s="243">
        <f t="shared" si="14"/>
        <v>0</v>
      </c>
      <c r="DU58" s="244">
        <f t="shared" si="15"/>
        <v>0.85</v>
      </c>
      <c r="DV58" s="211">
        <v>1</v>
      </c>
      <c r="DW58" s="250"/>
      <c r="DX58" s="211"/>
      <c r="DY58" s="211">
        <f t="shared" si="85"/>
        <v>-0.36877665156150119</v>
      </c>
      <c r="DZ58" s="178">
        <f t="shared" si="72"/>
        <v>-12.0947355429943</v>
      </c>
      <c r="EA58" s="452">
        <f t="shared" si="53"/>
        <v>-0.36877665156150119</v>
      </c>
      <c r="EB58" s="315"/>
      <c r="EC58" s="165">
        <f t="shared" ref="EC58:EC89" si="99">IF(AND(EE57&lt;-24.5,DS58&gt;0),(EA58+0.2),EA58)</f>
        <v>-0.36877665156150119</v>
      </c>
      <c r="EE58" s="104">
        <f t="shared" ref="EE58:EE89" si="100">(EE57+EC58)</f>
        <v>-12.0947355429943</v>
      </c>
      <c r="EF58" s="185"/>
      <c r="EG58" s="186"/>
      <c r="EH58" s="36">
        <v>42300</v>
      </c>
      <c r="EI58" s="109">
        <v>7.166599999999999</v>
      </c>
      <c r="EJ58" s="109">
        <v>7.2618999999999989</v>
      </c>
      <c r="EL58" s="180">
        <f t="shared" si="73"/>
        <v>-13.237163195190004</v>
      </c>
      <c r="EM58" s="209">
        <f t="shared" si="86"/>
        <v>-0.4338548841900014</v>
      </c>
      <c r="EN58" s="240">
        <v>0.58810000000000162</v>
      </c>
      <c r="EO58" s="243">
        <f t="shared" si="20"/>
        <v>0</v>
      </c>
      <c r="EP58" s="244">
        <f t="shared" si="21"/>
        <v>1</v>
      </c>
      <c r="EQ58" s="211">
        <v>1</v>
      </c>
      <c r="ER58" s="250"/>
      <c r="ES58" s="211"/>
      <c r="ET58" s="211">
        <f t="shared" si="87"/>
        <v>-0.4338548841900014</v>
      </c>
      <c r="EU58" s="178">
        <f t="shared" si="74"/>
        <v>-13.666786772752502</v>
      </c>
      <c r="EV58" s="452">
        <f t="shared" si="54"/>
        <v>-0.4338548841900014</v>
      </c>
      <c r="EW58" s="315"/>
      <c r="EX58" s="165">
        <f t="shared" ref="EX58:EX89" si="101">IF(AND(EZ57&lt;-24.5,EN58&gt;0),(EV58+0.2),EV58)</f>
        <v>-0.4338548841900014</v>
      </c>
      <c r="EZ58" s="104">
        <f t="shared" ref="EZ58:EZ89" si="102">(EZ57+EX58)</f>
        <v>-13.666786772752502</v>
      </c>
      <c r="FA58" s="185"/>
      <c r="FB58" s="186"/>
      <c r="FC58" s="36">
        <v>42300</v>
      </c>
      <c r="FD58" s="109">
        <v>7.166599999999999</v>
      </c>
      <c r="FE58" s="109">
        <v>7.2618999999999989</v>
      </c>
      <c r="FG58" s="180">
        <f t="shared" si="75"/>
        <v>-13.237163195190004</v>
      </c>
      <c r="FH58" s="209">
        <f t="shared" si="88"/>
        <v>-0.4338548841900014</v>
      </c>
      <c r="FI58" s="239">
        <v>1.6881000000000004</v>
      </c>
      <c r="FJ58" s="243">
        <f t="shared" si="26"/>
        <v>0</v>
      </c>
      <c r="FK58" s="244">
        <f t="shared" si="27"/>
        <v>0.98</v>
      </c>
      <c r="FL58" s="211">
        <v>1</v>
      </c>
      <c r="FM58" s="250"/>
      <c r="FN58" s="211"/>
      <c r="FO58" s="211">
        <f t="shared" si="89"/>
        <v>-0.42517778650620136</v>
      </c>
      <c r="FP58" s="178">
        <f t="shared" si="76"/>
        <v>-12.976099632543102</v>
      </c>
      <c r="FQ58" s="452">
        <f t="shared" si="55"/>
        <v>-0.42517778650620136</v>
      </c>
      <c r="FR58" s="315"/>
      <c r="FS58" s="165">
        <f t="shared" ref="FS58:FS89" si="103">IF(AND(FU57&lt;-24.5,FI58&gt;0),(FQ58+0.2),FQ58)</f>
        <v>-0.42517778650620136</v>
      </c>
      <c r="FU58" s="104">
        <f t="shared" ref="FU58:FU89" si="104">(FU57+FS58)</f>
        <v>-12.976099632543102</v>
      </c>
      <c r="FV58" s="185"/>
      <c r="FW58" s="186"/>
      <c r="FX58" s="36">
        <v>42300</v>
      </c>
      <c r="FY58" s="109">
        <v>7.166599999999999</v>
      </c>
      <c r="FZ58" s="109">
        <v>7.2618999999999989</v>
      </c>
      <c r="GB58" s="180">
        <f t="shared" si="77"/>
        <v>-13.237163195190004</v>
      </c>
      <c r="GC58" s="209">
        <f t="shared" si="90"/>
        <v>-0.4338548841900014</v>
      </c>
      <c r="GD58" s="239">
        <v>1.7881000000000018</v>
      </c>
      <c r="GE58" s="243">
        <f t="shared" si="32"/>
        <v>0</v>
      </c>
      <c r="GF58" s="244">
        <f t="shared" si="33"/>
        <v>0.98</v>
      </c>
      <c r="GG58" s="211">
        <v>1</v>
      </c>
      <c r="GH58" s="250"/>
      <c r="GI58" s="211"/>
      <c r="GJ58" s="211">
        <f t="shared" si="91"/>
        <v>-0.42517778650620136</v>
      </c>
      <c r="GK58" s="178">
        <f t="shared" si="78"/>
        <v>-13.767061178349403</v>
      </c>
      <c r="GL58" s="452">
        <f t="shared" si="57"/>
        <v>-0.42517778650620136</v>
      </c>
      <c r="GM58" s="315"/>
      <c r="GN58" s="165">
        <f t="shared" ref="GN58:GN89" si="105">IF(AND(GP57&lt;-24.5,GD58&gt;0),(GL58+0.2),GL58)</f>
        <v>-0.42517778650620136</v>
      </c>
      <c r="GP58" s="104">
        <f t="shared" ref="GP58:GP89" si="106">(GP57+GN58)</f>
        <v>-13.767061178349403</v>
      </c>
      <c r="GR58" s="186"/>
      <c r="GS58" s="36">
        <v>42300</v>
      </c>
      <c r="GT58" s="109">
        <v>7.166599999999999</v>
      </c>
      <c r="GU58" s="109">
        <v>7.2618999999999989</v>
      </c>
      <c r="GW58" s="180">
        <f t="shared" si="79"/>
        <v>-13.237163195190004</v>
      </c>
      <c r="GX58" s="209">
        <f t="shared" si="92"/>
        <v>-0.4338548841900014</v>
      </c>
      <c r="GY58" s="239">
        <v>-1.2118999999999991</v>
      </c>
      <c r="GZ58" s="243">
        <f t="shared" si="38"/>
        <v>1</v>
      </c>
      <c r="HA58" s="244">
        <f t="shared" si="39"/>
        <v>0</v>
      </c>
      <c r="HB58" s="211">
        <v>1</v>
      </c>
      <c r="HC58" s="250"/>
      <c r="HD58" s="211"/>
      <c r="HE58" s="211">
        <f t="shared" si="93"/>
        <v>-0.4338548841900014</v>
      </c>
      <c r="HF58" s="178">
        <f t="shared" si="80"/>
        <v>-13.749575745281001</v>
      </c>
      <c r="HG58" s="452">
        <f t="shared" si="59"/>
        <v>-0.4338548841900014</v>
      </c>
      <c r="HH58" s="348"/>
      <c r="HI58" s="165">
        <f t="shared" ref="HI58:HI89" si="107">IF(AND(HK57&lt;-24.5,GY58&gt;0),(HG58+0.2),HG58)</f>
        <v>-0.4338548841900014</v>
      </c>
      <c r="HK58" s="104">
        <f t="shared" ref="HK58:HK89" si="108">(HK57+HI58)</f>
        <v>-13.749575745281001</v>
      </c>
      <c r="HL58" s="185"/>
      <c r="HN58" s="165">
        <v>-2.9618999999999991</v>
      </c>
      <c r="HO58" s="165">
        <f t="shared" si="43"/>
        <v>-12.687261651099004</v>
      </c>
      <c r="HP58" s="165"/>
      <c r="HR58" s="165">
        <v>-1.1899999999998911E-2</v>
      </c>
      <c r="HS58" s="165">
        <f t="shared" si="44"/>
        <v>-13.881771577137002</v>
      </c>
      <c r="HT58" s="165"/>
      <c r="HV58" s="165">
        <v>4.7381000000000011</v>
      </c>
      <c r="HW58" s="165">
        <f t="shared" si="45"/>
        <v>-12.0947355429943</v>
      </c>
      <c r="HX58" s="165"/>
      <c r="HZ58" s="165">
        <v>0.58810000000000162</v>
      </c>
      <c r="IA58" s="165">
        <f t="shared" si="46"/>
        <v>-13.666786772752502</v>
      </c>
      <c r="IB58" s="165"/>
      <c r="ID58" s="165">
        <v>1.6881000000000004</v>
      </c>
      <c r="IE58" s="165">
        <f t="shared" si="47"/>
        <v>-12.976099632543102</v>
      </c>
      <c r="IF58" s="165"/>
      <c r="IH58" s="165">
        <v>1.7881000000000018</v>
      </c>
      <c r="II58" s="165">
        <f t="shared" si="48"/>
        <v>-13.767061178349403</v>
      </c>
      <c r="IJ58" s="165"/>
      <c r="IL58" s="424">
        <v>-1.2118999999999991</v>
      </c>
      <c r="IM58" s="165">
        <f t="shared" si="49"/>
        <v>-13.749575745281001</v>
      </c>
      <c r="IN58" s="165"/>
      <c r="IO58" s="36">
        <v>42300</v>
      </c>
    </row>
    <row r="59" spans="1:249" ht="15.75" thickBot="1" x14ac:dyDescent="0.3">
      <c r="A59" s="95">
        <v>41205</v>
      </c>
      <c r="B59" s="36">
        <v>41205</v>
      </c>
      <c r="C59" s="346">
        <v>4.3</v>
      </c>
      <c r="D59" s="346">
        <v>7.25</v>
      </c>
      <c r="E59" s="346">
        <v>12</v>
      </c>
      <c r="F59" s="346">
        <v>7.8500000000000005</v>
      </c>
      <c r="G59" s="346">
        <v>8.9499999999999993</v>
      </c>
      <c r="H59" s="346">
        <v>9.0500000000000007</v>
      </c>
      <c r="I59" s="346">
        <v>6.05</v>
      </c>
      <c r="J59" s="105"/>
      <c r="K59" s="36">
        <v>42300</v>
      </c>
      <c r="L59" s="109">
        <v>7.166599999999999</v>
      </c>
      <c r="M59" s="98">
        <f t="shared" si="1"/>
        <v>7.2618999999999989</v>
      </c>
      <c r="N59" s="109">
        <f t="shared" si="2"/>
        <v>7.3575333333333326</v>
      </c>
      <c r="O59" s="291"/>
      <c r="P59" s="184">
        <v>42300</v>
      </c>
      <c r="Q59" s="346">
        <v>4.3</v>
      </c>
      <c r="R59" s="240">
        <v>-2.9618999999999991</v>
      </c>
      <c r="T59" s="346">
        <v>7.25</v>
      </c>
      <c r="U59" s="240">
        <v>-1.1899999999998911E-2</v>
      </c>
      <c r="W59" s="346">
        <v>12</v>
      </c>
      <c r="X59" s="240">
        <v>4.7381000000000011</v>
      </c>
      <c r="Z59" s="346">
        <v>7.8500000000000005</v>
      </c>
      <c r="AA59" s="240">
        <v>0.58810000000000162</v>
      </c>
      <c r="AC59" s="346">
        <v>8.9499999999999993</v>
      </c>
      <c r="AD59" s="239">
        <v>1.6881000000000004</v>
      </c>
      <c r="AF59" s="346">
        <v>9.0500000000000007</v>
      </c>
      <c r="AG59" s="239">
        <v>1.7881000000000018</v>
      </c>
      <c r="AI59" s="346">
        <v>6.05</v>
      </c>
      <c r="AJ59" s="239">
        <v>-1.2118999999999991</v>
      </c>
      <c r="AV59" s="36">
        <v>42301</v>
      </c>
      <c r="AW59" s="346">
        <v>4.3</v>
      </c>
      <c r="AY59" s="346">
        <v>8</v>
      </c>
      <c r="AZ59" s="98"/>
      <c r="BA59" s="346">
        <v>9.15</v>
      </c>
      <c r="BC59" s="346">
        <v>5.6</v>
      </c>
      <c r="BE59" s="346">
        <v>9.1000000000000014</v>
      </c>
      <c r="BG59" s="346">
        <v>7.8000000000000007</v>
      </c>
      <c r="BI59" s="346">
        <v>7.7</v>
      </c>
      <c r="BJ59" s="190"/>
      <c r="BL59" s="199">
        <v>8.8000000000000007</v>
      </c>
      <c r="BM59">
        <v>-17.443472222222219</v>
      </c>
      <c r="BW59" s="36">
        <v>42301</v>
      </c>
      <c r="BX59" s="109">
        <v>6.9770000000000003</v>
      </c>
      <c r="BY59" s="109">
        <v>7.0717999999999996</v>
      </c>
      <c r="CA59" s="180">
        <f t="shared" si="68"/>
        <v>-13.659979375960001</v>
      </c>
      <c r="CB59" s="209">
        <f t="shared" si="81"/>
        <v>-0.42281618076999727</v>
      </c>
      <c r="CC59" s="240">
        <v>-2.7717999999999998</v>
      </c>
      <c r="CD59" s="243">
        <f t="shared" si="3"/>
        <v>1.1000000000000001</v>
      </c>
      <c r="CE59" s="244">
        <f t="shared" si="50"/>
        <v>0</v>
      </c>
      <c r="CF59" s="211">
        <v>1</v>
      </c>
      <c r="CG59" s="250"/>
      <c r="CH59" s="211"/>
      <c r="CI59" s="211">
        <f t="shared" si="94"/>
        <v>-0.46509779884699703</v>
      </c>
      <c r="CJ59" s="178">
        <f t="shared" si="51"/>
        <v>-13.152359449946001</v>
      </c>
      <c r="CK59" s="452">
        <f t="shared" si="5"/>
        <v>-0.46509779884699703</v>
      </c>
      <c r="CL59" s="188"/>
      <c r="CM59" s="165">
        <f t="shared" si="95"/>
        <v>-0.46509779884699703</v>
      </c>
      <c r="CO59" s="104">
        <f t="shared" si="96"/>
        <v>-13.152359449946001</v>
      </c>
      <c r="CR59" s="36">
        <v>42301</v>
      </c>
      <c r="CS59" s="109">
        <v>6.9770000000000003</v>
      </c>
      <c r="CT59" s="109">
        <v>7.0717999999999996</v>
      </c>
      <c r="CV59" s="180">
        <f t="shared" si="69"/>
        <v>-13.659979375960001</v>
      </c>
      <c r="CW59" s="209">
        <f t="shared" si="82"/>
        <v>-0.42281618076999727</v>
      </c>
      <c r="CX59" s="240">
        <v>0.92820000000000036</v>
      </c>
      <c r="CY59" s="243">
        <f t="shared" si="8"/>
        <v>0</v>
      </c>
      <c r="CZ59" s="244">
        <f t="shared" si="9"/>
        <v>1</v>
      </c>
      <c r="DA59" s="211">
        <v>1</v>
      </c>
      <c r="DB59" s="250"/>
      <c r="DC59" s="211"/>
      <c r="DD59" s="211">
        <f t="shared" si="83"/>
        <v>-0.42281618076999727</v>
      </c>
      <c r="DE59" s="178">
        <f t="shared" si="70"/>
        <v>-14.304587757906999</v>
      </c>
      <c r="DF59" s="452">
        <f t="shared" si="52"/>
        <v>-0.42281618076999727</v>
      </c>
      <c r="DG59" s="315"/>
      <c r="DH59" s="165">
        <f t="shared" si="97"/>
        <v>-0.42281618076999727</v>
      </c>
      <c r="DJ59" s="104">
        <f t="shared" si="98"/>
        <v>-14.304587757906999</v>
      </c>
      <c r="DK59" s="185"/>
      <c r="DL59" s="186"/>
      <c r="DM59" s="36">
        <v>42301</v>
      </c>
      <c r="DN59" s="109">
        <v>6.9770000000000003</v>
      </c>
      <c r="DO59" s="109">
        <v>7.0717999999999996</v>
      </c>
      <c r="DQ59" s="180">
        <f t="shared" si="71"/>
        <v>-13.659979375960001</v>
      </c>
      <c r="DR59" s="209">
        <f t="shared" si="84"/>
        <v>-0.42281618076999727</v>
      </c>
      <c r="DS59" s="240">
        <v>2.0782000000000007</v>
      </c>
      <c r="DT59" s="243">
        <f t="shared" si="14"/>
        <v>0</v>
      </c>
      <c r="DU59" s="244">
        <f t="shared" si="15"/>
        <v>0.95</v>
      </c>
      <c r="DV59" s="211">
        <v>1</v>
      </c>
      <c r="DW59" s="250"/>
      <c r="DX59" s="211"/>
      <c r="DY59" s="211">
        <f t="shared" si="85"/>
        <v>-0.40167537173149737</v>
      </c>
      <c r="DZ59" s="178">
        <f t="shared" si="72"/>
        <v>-12.496410914725798</v>
      </c>
      <c r="EA59" s="452">
        <f t="shared" si="53"/>
        <v>-0.40167537173149737</v>
      </c>
      <c r="EB59" s="315"/>
      <c r="EC59" s="165">
        <f t="shared" si="99"/>
        <v>-0.40167537173149737</v>
      </c>
      <c r="EE59" s="104">
        <f t="shared" si="100"/>
        <v>-12.496410914725798</v>
      </c>
      <c r="EF59" s="185"/>
      <c r="EG59" s="186"/>
      <c r="EH59" s="36">
        <v>42301</v>
      </c>
      <c r="EI59" s="109">
        <v>6.9770000000000003</v>
      </c>
      <c r="EJ59" s="109">
        <v>7.0717999999999996</v>
      </c>
      <c r="EL59" s="180">
        <f t="shared" si="73"/>
        <v>-13.659979375960001</v>
      </c>
      <c r="EM59" s="209">
        <f t="shared" si="86"/>
        <v>-0.42281618076999727</v>
      </c>
      <c r="EN59" s="240">
        <v>-1.4718</v>
      </c>
      <c r="EO59" s="243">
        <f t="shared" si="20"/>
        <v>1</v>
      </c>
      <c r="EP59" s="244">
        <f t="shared" si="21"/>
        <v>0</v>
      </c>
      <c r="EQ59" s="211">
        <v>1</v>
      </c>
      <c r="ER59" s="250"/>
      <c r="ES59" s="211"/>
      <c r="ET59" s="211">
        <f t="shared" si="87"/>
        <v>-0.42281618076999727</v>
      </c>
      <c r="EU59" s="178">
        <f t="shared" si="74"/>
        <v>-14.089602953522499</v>
      </c>
      <c r="EV59" s="452">
        <f t="shared" si="54"/>
        <v>-0.42281618076999727</v>
      </c>
      <c r="EW59" s="315"/>
      <c r="EX59" s="165">
        <f t="shared" si="101"/>
        <v>-0.42281618076999727</v>
      </c>
      <c r="EZ59" s="104">
        <f t="shared" si="102"/>
        <v>-14.089602953522499</v>
      </c>
      <c r="FA59" s="185"/>
      <c r="FB59" s="186"/>
      <c r="FC59" s="36">
        <v>42301</v>
      </c>
      <c r="FD59" s="109">
        <v>6.9770000000000003</v>
      </c>
      <c r="FE59" s="109">
        <v>7.0717999999999996</v>
      </c>
      <c r="FG59" s="180">
        <f t="shared" si="75"/>
        <v>-13.659979375960001</v>
      </c>
      <c r="FH59" s="209">
        <f t="shared" si="88"/>
        <v>-0.42281618076999727</v>
      </c>
      <c r="FI59" s="239">
        <v>2.0282000000000018</v>
      </c>
      <c r="FJ59" s="243">
        <f t="shared" si="26"/>
        <v>0</v>
      </c>
      <c r="FK59" s="244">
        <f t="shared" si="27"/>
        <v>0.95</v>
      </c>
      <c r="FL59" s="211">
        <v>1</v>
      </c>
      <c r="FM59" s="250"/>
      <c r="FN59" s="211"/>
      <c r="FO59" s="211">
        <f t="shared" si="89"/>
        <v>-0.40167537173149737</v>
      </c>
      <c r="FP59" s="178">
        <f t="shared" si="76"/>
        <v>-13.3777750042746</v>
      </c>
      <c r="FQ59" s="452">
        <f t="shared" si="55"/>
        <v>-0.40167537173149737</v>
      </c>
      <c r="FR59" s="315"/>
      <c r="FS59" s="165">
        <f t="shared" si="103"/>
        <v>-0.40167537173149737</v>
      </c>
      <c r="FU59" s="104">
        <f t="shared" si="104"/>
        <v>-13.3777750042746</v>
      </c>
      <c r="FV59" s="185"/>
      <c r="FW59" s="186"/>
      <c r="FX59" s="36">
        <v>42301</v>
      </c>
      <c r="FY59" s="109">
        <v>6.9770000000000003</v>
      </c>
      <c r="FZ59" s="109">
        <v>7.0717999999999996</v>
      </c>
      <c r="GB59" s="180">
        <f t="shared" si="77"/>
        <v>-13.659979375960001</v>
      </c>
      <c r="GC59" s="209">
        <f t="shared" si="90"/>
        <v>-0.42281618076999727</v>
      </c>
      <c r="GD59" s="239">
        <v>0.72820000000000107</v>
      </c>
      <c r="GE59" s="243">
        <f t="shared" si="32"/>
        <v>0</v>
      </c>
      <c r="GF59" s="244">
        <f t="shared" si="33"/>
        <v>1</v>
      </c>
      <c r="GG59" s="211">
        <v>1</v>
      </c>
      <c r="GH59" s="250"/>
      <c r="GI59" s="211"/>
      <c r="GJ59" s="211">
        <f t="shared" si="91"/>
        <v>-0.42281618076999727</v>
      </c>
      <c r="GK59" s="178">
        <f t="shared" si="78"/>
        <v>-14.1898773591194</v>
      </c>
      <c r="GL59" s="452">
        <f t="shared" si="57"/>
        <v>-0.42281618076999727</v>
      </c>
      <c r="GM59" s="315"/>
      <c r="GN59" s="165">
        <f t="shared" si="105"/>
        <v>-0.42281618076999727</v>
      </c>
      <c r="GP59" s="104">
        <f t="shared" si="106"/>
        <v>-14.1898773591194</v>
      </c>
      <c r="GR59" s="186"/>
      <c r="GS59" s="36">
        <v>42301</v>
      </c>
      <c r="GT59" s="109">
        <v>6.9770000000000003</v>
      </c>
      <c r="GU59" s="109">
        <v>7.0717999999999996</v>
      </c>
      <c r="GW59" s="180">
        <f t="shared" si="79"/>
        <v>-13.659979375960001</v>
      </c>
      <c r="GX59" s="209">
        <f t="shared" si="92"/>
        <v>-0.42281618076999727</v>
      </c>
      <c r="GY59" s="239">
        <v>0.62820000000000054</v>
      </c>
      <c r="GZ59" s="243">
        <f t="shared" si="38"/>
        <v>0</v>
      </c>
      <c r="HA59" s="244">
        <f t="shared" si="39"/>
        <v>1</v>
      </c>
      <c r="HB59" s="211">
        <v>1</v>
      </c>
      <c r="HC59" s="250"/>
      <c r="HD59" s="211"/>
      <c r="HE59" s="211">
        <f t="shared" si="93"/>
        <v>-0.42281618076999727</v>
      </c>
      <c r="HF59" s="178">
        <f t="shared" si="80"/>
        <v>-14.172391926050999</v>
      </c>
      <c r="HG59" s="452">
        <f t="shared" si="59"/>
        <v>-0.42281618076999727</v>
      </c>
      <c r="HH59" s="348"/>
      <c r="HI59" s="165">
        <f t="shared" si="107"/>
        <v>-0.42281618076999727</v>
      </c>
      <c r="HK59" s="104">
        <f t="shared" si="108"/>
        <v>-14.172391926050999</v>
      </c>
      <c r="HL59" s="185"/>
      <c r="HN59" s="165">
        <v>-2.7717999999999998</v>
      </c>
      <c r="HO59" s="165">
        <f t="shared" si="43"/>
        <v>-13.152359449946001</v>
      </c>
      <c r="HP59" s="165"/>
      <c r="HR59" s="165">
        <v>0.92820000000000036</v>
      </c>
      <c r="HS59" s="165">
        <f t="shared" si="44"/>
        <v>-14.304587757906999</v>
      </c>
      <c r="HT59" s="165"/>
      <c r="HV59" s="165">
        <v>2.0782000000000007</v>
      </c>
      <c r="HW59" s="165">
        <f t="shared" si="45"/>
        <v>-12.496410914725798</v>
      </c>
      <c r="HX59" s="165"/>
      <c r="HZ59" s="165">
        <v>-1.4718</v>
      </c>
      <c r="IA59" s="165">
        <f t="shared" si="46"/>
        <v>-14.089602953522499</v>
      </c>
      <c r="IB59" s="165"/>
      <c r="ID59" s="165">
        <v>2.0282000000000018</v>
      </c>
      <c r="IE59" s="165">
        <f t="shared" si="47"/>
        <v>-13.3777750042746</v>
      </c>
      <c r="IF59" s="165"/>
      <c r="IH59" s="165">
        <v>0.72820000000000107</v>
      </c>
      <c r="II59" s="165">
        <f t="shared" si="48"/>
        <v>-14.1898773591194</v>
      </c>
      <c r="IJ59" s="165"/>
      <c r="IL59" s="424">
        <v>0.62820000000000054</v>
      </c>
      <c r="IM59" s="165">
        <f t="shared" si="49"/>
        <v>-14.172391926050999</v>
      </c>
      <c r="IN59" s="165"/>
      <c r="IO59" s="36">
        <v>42301</v>
      </c>
    </row>
    <row r="60" spans="1:249" ht="15.75" thickBot="1" x14ac:dyDescent="0.3">
      <c r="A60" s="95">
        <v>41206</v>
      </c>
      <c r="B60" s="36">
        <v>41206</v>
      </c>
      <c r="C60" s="346">
        <v>4.3</v>
      </c>
      <c r="D60" s="346">
        <v>8</v>
      </c>
      <c r="E60" s="346">
        <v>9.15</v>
      </c>
      <c r="F60" s="346">
        <v>5.6</v>
      </c>
      <c r="G60" s="346">
        <v>9.1000000000000014</v>
      </c>
      <c r="H60" s="346">
        <v>7.8000000000000007</v>
      </c>
      <c r="I60" s="346">
        <v>7.7</v>
      </c>
      <c r="J60" s="105"/>
      <c r="K60" s="36">
        <v>42301</v>
      </c>
      <c r="L60" s="109">
        <v>6.9770000000000003</v>
      </c>
      <c r="M60" s="98">
        <f t="shared" si="1"/>
        <v>7.0717999999999996</v>
      </c>
      <c r="N60" s="109">
        <f t="shared" si="2"/>
        <v>7.1669333333333327</v>
      </c>
      <c r="O60" s="291"/>
      <c r="P60" s="184">
        <v>42301</v>
      </c>
      <c r="Q60" s="346">
        <v>4.3</v>
      </c>
      <c r="R60" s="240">
        <v>-2.7717999999999998</v>
      </c>
      <c r="T60" s="346">
        <v>8</v>
      </c>
      <c r="U60" s="240">
        <v>0.92820000000000036</v>
      </c>
      <c r="W60" s="346">
        <v>9.15</v>
      </c>
      <c r="X60" s="240">
        <v>2.0782000000000007</v>
      </c>
      <c r="Z60" s="346">
        <v>5.6</v>
      </c>
      <c r="AA60" s="240">
        <v>-1.4718</v>
      </c>
      <c r="AC60" s="346">
        <v>9.1000000000000014</v>
      </c>
      <c r="AD60" s="239">
        <v>2.0282000000000018</v>
      </c>
      <c r="AF60" s="346">
        <v>7.8000000000000007</v>
      </c>
      <c r="AG60" s="239">
        <v>0.72820000000000107</v>
      </c>
      <c r="AI60" s="346">
        <v>7.7</v>
      </c>
      <c r="AJ60" s="239">
        <v>0.62820000000000054</v>
      </c>
      <c r="AV60" s="36">
        <v>42302</v>
      </c>
      <c r="AW60" s="346">
        <v>4.75</v>
      </c>
      <c r="AY60" s="346">
        <v>7.6999999999999993</v>
      </c>
      <c r="AZ60">
        <v>-13.895244444444447</v>
      </c>
      <c r="BA60" s="346">
        <v>8.3000000000000007</v>
      </c>
      <c r="BC60" s="346">
        <v>5.4499999999999993</v>
      </c>
      <c r="BD60" s="98"/>
      <c r="BE60" s="346">
        <v>10</v>
      </c>
      <c r="BG60" s="346">
        <v>8.1999999999999993</v>
      </c>
      <c r="BI60" s="346">
        <v>11.2</v>
      </c>
      <c r="BJ60" s="190"/>
      <c r="BL60" s="199">
        <v>7.7</v>
      </c>
      <c r="BM60">
        <v>-13.895244444444447</v>
      </c>
      <c r="BP60" s="100"/>
      <c r="BW60" s="36">
        <v>42302</v>
      </c>
      <c r="BX60" s="109">
        <v>6.7883999999999993</v>
      </c>
      <c r="BY60" s="109">
        <v>6.8826999999999998</v>
      </c>
      <c r="CA60" s="180">
        <f t="shared" si="68"/>
        <v>-14.071894865910002</v>
      </c>
      <c r="CB60" s="209">
        <f t="shared" si="81"/>
        <v>-0.41191548995000105</v>
      </c>
      <c r="CC60" s="240">
        <v>-2.1326999999999998</v>
      </c>
      <c r="CD60" s="243">
        <f t="shared" si="3"/>
        <v>1.1000000000000001</v>
      </c>
      <c r="CE60" s="244">
        <f t="shared" si="50"/>
        <v>0</v>
      </c>
      <c r="CF60" s="211">
        <v>1</v>
      </c>
      <c r="CG60" s="250"/>
      <c r="CH60" s="211"/>
      <c r="CI60" s="211">
        <f t="shared" si="94"/>
        <v>-0.45310703894500121</v>
      </c>
      <c r="CJ60" s="178">
        <f t="shared" si="51"/>
        <v>-13.605466488891002</v>
      </c>
      <c r="CK60" s="452">
        <f t="shared" si="5"/>
        <v>-0.45310703894500121</v>
      </c>
      <c r="CL60" s="188"/>
      <c r="CM60" s="165">
        <f t="shared" si="95"/>
        <v>-0.45310703894500121</v>
      </c>
      <c r="CO60" s="104">
        <f t="shared" si="96"/>
        <v>-13.605466488891002</v>
      </c>
      <c r="CR60" s="36">
        <v>42302</v>
      </c>
      <c r="CS60" s="109">
        <v>6.7883999999999993</v>
      </c>
      <c r="CT60" s="109">
        <v>6.8826999999999998</v>
      </c>
      <c r="CV60" s="180">
        <f t="shared" si="69"/>
        <v>-14.071894865910002</v>
      </c>
      <c r="CW60" s="209">
        <f t="shared" si="82"/>
        <v>-0.41191548995000105</v>
      </c>
      <c r="CX60" s="240">
        <v>0.81729999999999947</v>
      </c>
      <c r="CY60" s="243">
        <f t="shared" si="8"/>
        <v>0</v>
      </c>
      <c r="CZ60" s="244">
        <f t="shared" si="9"/>
        <v>1</v>
      </c>
      <c r="DA60" s="211">
        <v>1</v>
      </c>
      <c r="DB60" s="250"/>
      <c r="DC60" s="211"/>
      <c r="DD60" s="211">
        <f t="shared" si="83"/>
        <v>-0.41191548995000105</v>
      </c>
      <c r="DE60" s="245">
        <f t="shared" si="70"/>
        <v>-14.716503247857</v>
      </c>
      <c r="DF60" s="452">
        <f t="shared" si="52"/>
        <v>-0.41191548995000105</v>
      </c>
      <c r="DG60" s="315"/>
      <c r="DH60" s="165">
        <f t="shared" si="97"/>
        <v>-0.41191548995000105</v>
      </c>
      <c r="DJ60" s="246">
        <f t="shared" si="98"/>
        <v>-14.716503247857</v>
      </c>
      <c r="DK60" s="254">
        <v>-13.895244444444447</v>
      </c>
      <c r="DL60" s="186"/>
      <c r="DM60" s="36">
        <v>42302</v>
      </c>
      <c r="DN60" s="109">
        <v>6.7883999999999993</v>
      </c>
      <c r="DO60" s="109">
        <v>6.8826999999999998</v>
      </c>
      <c r="DQ60" s="180">
        <f t="shared" si="71"/>
        <v>-14.071894865910002</v>
      </c>
      <c r="DR60" s="209">
        <f t="shared" si="84"/>
        <v>-0.41191548995000105</v>
      </c>
      <c r="DS60" s="240">
        <v>1.4173000000000009</v>
      </c>
      <c r="DT60" s="243">
        <f t="shared" si="14"/>
        <v>0</v>
      </c>
      <c r="DU60" s="244">
        <f t="shared" si="15"/>
        <v>0.98</v>
      </c>
      <c r="DV60" s="211">
        <v>1</v>
      </c>
      <c r="DW60" s="250"/>
      <c r="DX60" s="211"/>
      <c r="DY60" s="211">
        <f t="shared" si="85"/>
        <v>-0.40367718015100101</v>
      </c>
      <c r="DZ60" s="249">
        <f t="shared" si="72"/>
        <v>-12.9000880948768</v>
      </c>
      <c r="EA60" s="452">
        <f t="shared" si="53"/>
        <v>-0.40367718015100101</v>
      </c>
      <c r="EB60" s="315"/>
      <c r="EC60" s="165">
        <f t="shared" si="99"/>
        <v>-0.40367718015100101</v>
      </c>
      <c r="EE60" s="176">
        <f t="shared" si="100"/>
        <v>-12.9000880948768</v>
      </c>
      <c r="EF60" s="185"/>
      <c r="EG60" s="186"/>
      <c r="EH60" s="36">
        <v>42302</v>
      </c>
      <c r="EI60" s="109">
        <v>6.7883999999999993</v>
      </c>
      <c r="EJ60" s="109">
        <v>6.8826999999999998</v>
      </c>
      <c r="EL60" s="180">
        <f t="shared" si="73"/>
        <v>-14.071894865910002</v>
      </c>
      <c r="EM60" s="209">
        <f t="shared" si="86"/>
        <v>-0.41191548995000105</v>
      </c>
      <c r="EN60" s="240">
        <v>-1.4327000000000005</v>
      </c>
      <c r="EO60" s="243">
        <f t="shared" si="20"/>
        <v>1</v>
      </c>
      <c r="EP60" s="244">
        <f t="shared" si="21"/>
        <v>0</v>
      </c>
      <c r="EQ60" s="211">
        <v>1</v>
      </c>
      <c r="ER60" s="250"/>
      <c r="ES60" s="211"/>
      <c r="ET60" s="211">
        <f t="shared" si="87"/>
        <v>-0.41191548995000105</v>
      </c>
      <c r="EU60" s="249">
        <f t="shared" si="74"/>
        <v>-14.5015184434725</v>
      </c>
      <c r="EV60" s="452">
        <f t="shared" si="54"/>
        <v>-0.41191548995000105</v>
      </c>
      <c r="EW60" s="315"/>
      <c r="EX60" s="165">
        <f t="shared" si="101"/>
        <v>-0.41191548995000105</v>
      </c>
      <c r="EZ60" s="176">
        <f t="shared" si="102"/>
        <v>-14.5015184434725</v>
      </c>
      <c r="FA60" s="185"/>
      <c r="FB60" s="186"/>
      <c r="FC60" s="36">
        <v>42302</v>
      </c>
      <c r="FD60" s="109">
        <v>6.7883999999999993</v>
      </c>
      <c r="FE60" s="109">
        <v>6.8826999999999998</v>
      </c>
      <c r="FG60" s="180">
        <f t="shared" si="75"/>
        <v>-14.071894865910002</v>
      </c>
      <c r="FH60" s="209">
        <f t="shared" si="88"/>
        <v>-0.41191548995000105</v>
      </c>
      <c r="FI60" s="239">
        <v>3.1173000000000002</v>
      </c>
      <c r="FJ60" s="243">
        <f t="shared" si="26"/>
        <v>0</v>
      </c>
      <c r="FK60" s="244">
        <f t="shared" si="27"/>
        <v>0.9</v>
      </c>
      <c r="FL60" s="211">
        <v>1</v>
      </c>
      <c r="FM60" s="250"/>
      <c r="FN60" s="211"/>
      <c r="FO60" s="211">
        <f t="shared" si="89"/>
        <v>-0.37072394095500094</v>
      </c>
      <c r="FP60" s="249">
        <f t="shared" si="76"/>
        <v>-13.748498945229601</v>
      </c>
      <c r="FQ60" s="452">
        <f t="shared" si="55"/>
        <v>-0.37072394095500094</v>
      </c>
      <c r="FR60" s="315"/>
      <c r="FS60" s="165">
        <f t="shared" si="103"/>
        <v>-0.37072394095500094</v>
      </c>
      <c r="FU60" s="176">
        <f t="shared" si="104"/>
        <v>-13.748498945229601</v>
      </c>
      <c r="FV60" s="185"/>
      <c r="FW60" s="186"/>
      <c r="FX60" s="36">
        <v>42302</v>
      </c>
      <c r="FY60" s="109">
        <v>6.7883999999999993</v>
      </c>
      <c r="FZ60" s="109">
        <v>6.8826999999999998</v>
      </c>
      <c r="GB60" s="180">
        <f t="shared" si="77"/>
        <v>-14.071894865910002</v>
      </c>
      <c r="GC60" s="209">
        <f t="shared" si="90"/>
        <v>-0.41191548995000105</v>
      </c>
      <c r="GD60" s="239">
        <v>1.3172999999999995</v>
      </c>
      <c r="GE60" s="243">
        <f t="shared" si="32"/>
        <v>0</v>
      </c>
      <c r="GF60" s="244">
        <f t="shared" si="33"/>
        <v>0.98</v>
      </c>
      <c r="GG60" s="211">
        <v>1</v>
      </c>
      <c r="GH60" s="250"/>
      <c r="GI60" s="211"/>
      <c r="GJ60" s="211">
        <f t="shared" si="91"/>
        <v>-0.40367718015100101</v>
      </c>
      <c r="GK60" s="249">
        <f t="shared" si="78"/>
        <v>-14.593554539270402</v>
      </c>
      <c r="GL60" s="452">
        <f t="shared" si="57"/>
        <v>-0.40367718015100101</v>
      </c>
      <c r="GM60" s="315"/>
      <c r="GN60" s="165">
        <f t="shared" si="105"/>
        <v>-0.40367718015100101</v>
      </c>
      <c r="GP60" s="176">
        <f t="shared" si="106"/>
        <v>-14.593554539270402</v>
      </c>
      <c r="GR60" s="186"/>
      <c r="GS60" s="36">
        <v>42302</v>
      </c>
      <c r="GT60" s="109">
        <v>6.7883999999999993</v>
      </c>
      <c r="GU60" s="109">
        <v>6.8826999999999998</v>
      </c>
      <c r="GW60" s="180">
        <f t="shared" si="79"/>
        <v>-14.071894865910002</v>
      </c>
      <c r="GX60" s="209">
        <f t="shared" si="92"/>
        <v>-0.41191548995000105</v>
      </c>
      <c r="GY60" s="239">
        <v>4.3172999999999995</v>
      </c>
      <c r="GZ60" s="243">
        <f t="shared" si="38"/>
        <v>0</v>
      </c>
      <c r="HA60" s="244">
        <f t="shared" si="39"/>
        <v>0.85</v>
      </c>
      <c r="HB60" s="211">
        <v>1</v>
      </c>
      <c r="HC60" s="250"/>
      <c r="HD60" s="211"/>
      <c r="HE60" s="211">
        <f t="shared" si="93"/>
        <v>-0.35012816645750089</v>
      </c>
      <c r="HF60" s="249">
        <f t="shared" si="80"/>
        <v>-14.522520092508501</v>
      </c>
      <c r="HG60" s="452">
        <f t="shared" si="59"/>
        <v>-0.35012816645750089</v>
      </c>
      <c r="HH60" s="348"/>
      <c r="HI60" s="165">
        <f t="shared" si="107"/>
        <v>-0.35012816645750089</v>
      </c>
      <c r="HK60" s="176">
        <f t="shared" si="108"/>
        <v>-14.522520092508501</v>
      </c>
      <c r="HL60" s="185"/>
      <c r="HN60" s="165">
        <v>-2.1326999999999998</v>
      </c>
      <c r="HO60" s="165">
        <f t="shared" si="43"/>
        <v>-13.605466488891002</v>
      </c>
      <c r="HP60" s="165"/>
      <c r="HR60" s="165">
        <v>0.81729999999999947</v>
      </c>
      <c r="HS60" s="165">
        <f t="shared" si="44"/>
        <v>-14.716503247857</v>
      </c>
      <c r="HT60" s="253">
        <v>-13.895244444444447</v>
      </c>
      <c r="HV60" s="165">
        <v>1.4173000000000009</v>
      </c>
      <c r="HW60" s="165">
        <f t="shared" si="45"/>
        <v>-12.9000880948768</v>
      </c>
      <c r="HX60" s="165"/>
      <c r="HZ60" s="165">
        <v>-1.4327000000000005</v>
      </c>
      <c r="IA60" s="165">
        <f t="shared" si="46"/>
        <v>-14.5015184434725</v>
      </c>
      <c r="IB60" s="165"/>
      <c r="ID60" s="165">
        <v>3.1173000000000002</v>
      </c>
      <c r="IE60" s="165">
        <f t="shared" si="47"/>
        <v>-13.748498945229601</v>
      </c>
      <c r="IF60" s="165"/>
      <c r="IH60" s="165">
        <v>1.3172999999999995</v>
      </c>
      <c r="II60" s="165">
        <f t="shared" si="48"/>
        <v>-14.593554539270402</v>
      </c>
      <c r="IJ60" s="165"/>
      <c r="IL60" s="424">
        <v>4.3172999999999995</v>
      </c>
      <c r="IM60" s="165">
        <f t="shared" si="49"/>
        <v>-14.522520092508501</v>
      </c>
      <c r="IN60" s="165"/>
      <c r="IO60" s="36">
        <v>42302</v>
      </c>
    </row>
    <row r="61" spans="1:249" ht="15.75" thickBot="1" x14ac:dyDescent="0.3">
      <c r="A61" s="95">
        <v>41207</v>
      </c>
      <c r="B61" s="36">
        <v>41207</v>
      </c>
      <c r="C61" s="346">
        <v>4.75</v>
      </c>
      <c r="D61" s="346">
        <v>7.6999999999999993</v>
      </c>
      <c r="E61" s="346">
        <v>8.3000000000000007</v>
      </c>
      <c r="F61" s="346">
        <v>5.4499999999999993</v>
      </c>
      <c r="G61" s="346">
        <v>10</v>
      </c>
      <c r="H61" s="346">
        <v>8.1999999999999993</v>
      </c>
      <c r="I61" s="346">
        <v>11.2</v>
      </c>
      <c r="J61" s="105"/>
      <c r="K61" s="36">
        <v>42302</v>
      </c>
      <c r="L61" s="109">
        <v>6.7883999999999993</v>
      </c>
      <c r="M61" s="98">
        <f t="shared" si="1"/>
        <v>6.8826999999999998</v>
      </c>
      <c r="N61" s="109">
        <f t="shared" si="2"/>
        <v>6.9773333333333332</v>
      </c>
      <c r="O61" s="291"/>
      <c r="P61" s="184">
        <v>42302</v>
      </c>
      <c r="Q61" s="346">
        <v>4.75</v>
      </c>
      <c r="R61" s="240">
        <v>-2.1326999999999998</v>
      </c>
      <c r="T61" s="346">
        <v>7.6999999999999993</v>
      </c>
      <c r="U61" s="240">
        <v>0.81729999999999947</v>
      </c>
      <c r="V61" s="190">
        <v>-13.895244444444447</v>
      </c>
      <c r="W61" s="346">
        <v>8.3000000000000007</v>
      </c>
      <c r="X61" s="240">
        <v>1.4173000000000009</v>
      </c>
      <c r="Z61" s="346">
        <v>5.4499999999999993</v>
      </c>
      <c r="AA61" s="240">
        <v>-1.4327000000000005</v>
      </c>
      <c r="AC61" s="346">
        <v>10</v>
      </c>
      <c r="AD61" s="239">
        <v>3.1173000000000002</v>
      </c>
      <c r="AF61" s="346">
        <v>8.1999999999999993</v>
      </c>
      <c r="AG61" s="239">
        <v>1.3172999999999995</v>
      </c>
      <c r="AI61" s="346">
        <v>11.2</v>
      </c>
      <c r="AJ61" s="239">
        <v>4.3172999999999995</v>
      </c>
      <c r="AV61" s="36">
        <v>42303</v>
      </c>
      <c r="AW61" s="346">
        <v>4.6500000000000004</v>
      </c>
      <c r="AY61" s="346">
        <v>7.6999999999999993</v>
      </c>
      <c r="BA61" s="346">
        <v>10.100000000000001</v>
      </c>
      <c r="BB61" s="98"/>
      <c r="BC61" s="346">
        <v>7.8999999999999995</v>
      </c>
      <c r="BD61" s="98"/>
      <c r="BE61" s="346">
        <v>9.1999999999999993</v>
      </c>
      <c r="BG61" s="346">
        <v>6.25</v>
      </c>
      <c r="BI61" s="346">
        <v>10.8</v>
      </c>
      <c r="BJ61" s="190"/>
      <c r="BL61" s="199">
        <v>8.8000000000000007</v>
      </c>
      <c r="BM61">
        <v>-13.578611111111112</v>
      </c>
      <c r="BW61" s="36">
        <v>42303</v>
      </c>
      <c r="BX61" s="109">
        <v>6.6007999999999996</v>
      </c>
      <c r="BY61" s="109">
        <v>6.6945999999999994</v>
      </c>
      <c r="CA61" s="180">
        <f t="shared" si="68"/>
        <v>-14.473046951640001</v>
      </c>
      <c r="CB61" s="209">
        <f t="shared" si="81"/>
        <v>-0.40115208572999883</v>
      </c>
      <c r="CC61" s="240">
        <v>-2.0445999999999991</v>
      </c>
      <c r="CD61" s="243">
        <f t="shared" si="3"/>
        <v>1.1000000000000001</v>
      </c>
      <c r="CE61" s="244">
        <f t="shared" si="50"/>
        <v>0</v>
      </c>
      <c r="CF61" s="211">
        <v>1</v>
      </c>
      <c r="CG61" s="250"/>
      <c r="CH61" s="211"/>
      <c r="CI61" s="211">
        <f t="shared" si="94"/>
        <v>-0.44126729430299877</v>
      </c>
      <c r="CJ61" s="178">
        <f t="shared" si="51"/>
        <v>-14.046733783194002</v>
      </c>
      <c r="CK61" s="452">
        <f t="shared" si="5"/>
        <v>-0.44126729430299877</v>
      </c>
      <c r="CL61" s="188"/>
      <c r="CM61" s="165">
        <f t="shared" si="95"/>
        <v>-0.44126729430299877</v>
      </c>
      <c r="CO61" s="104">
        <f t="shared" si="96"/>
        <v>-14.046733783194002</v>
      </c>
      <c r="CR61" s="36">
        <v>42303</v>
      </c>
      <c r="CS61" s="109">
        <v>6.6007999999999996</v>
      </c>
      <c r="CT61" s="109">
        <v>6.6945999999999994</v>
      </c>
      <c r="CV61" s="180">
        <f t="shared" si="69"/>
        <v>-14.473046951640001</v>
      </c>
      <c r="CW61" s="209">
        <f t="shared" si="82"/>
        <v>-0.40115208572999883</v>
      </c>
      <c r="CX61" s="240">
        <v>1.0053999999999998</v>
      </c>
      <c r="CY61" s="243">
        <f t="shared" si="8"/>
        <v>0</v>
      </c>
      <c r="CZ61" s="244">
        <f t="shared" si="9"/>
        <v>0.98</v>
      </c>
      <c r="DA61" s="211">
        <v>1</v>
      </c>
      <c r="DB61" s="250"/>
      <c r="DC61" s="211"/>
      <c r="DD61" s="211">
        <f t="shared" si="83"/>
        <v>-0.39312904401539883</v>
      </c>
      <c r="DE61" s="178">
        <f t="shared" si="70"/>
        <v>-15.1096322918724</v>
      </c>
      <c r="DF61" s="452">
        <f t="shared" si="52"/>
        <v>-0.39312904401539883</v>
      </c>
      <c r="DG61" s="315"/>
      <c r="DH61" s="165">
        <f t="shared" si="97"/>
        <v>-0.39312904401539883</v>
      </c>
      <c r="DJ61" s="104">
        <f t="shared" si="98"/>
        <v>-15.1096322918724</v>
      </c>
      <c r="DK61" s="185"/>
      <c r="DL61" s="186"/>
      <c r="DM61" s="36">
        <v>42303</v>
      </c>
      <c r="DN61" s="109">
        <v>6.6007999999999996</v>
      </c>
      <c r="DO61" s="109">
        <v>6.6945999999999994</v>
      </c>
      <c r="DQ61" s="180">
        <f t="shared" si="71"/>
        <v>-14.473046951640001</v>
      </c>
      <c r="DR61" s="209">
        <f t="shared" si="84"/>
        <v>-0.40115208572999883</v>
      </c>
      <c r="DS61" s="240">
        <v>3.405400000000002</v>
      </c>
      <c r="DT61" s="243">
        <f t="shared" si="14"/>
        <v>0</v>
      </c>
      <c r="DU61" s="244">
        <f t="shared" si="15"/>
        <v>0.9</v>
      </c>
      <c r="DV61" s="211">
        <v>1</v>
      </c>
      <c r="DW61" s="250"/>
      <c r="DX61" s="211"/>
      <c r="DY61" s="211">
        <f t="shared" si="85"/>
        <v>-0.36103687715699895</v>
      </c>
      <c r="DZ61" s="178">
        <f t="shared" si="72"/>
        <v>-13.261124972033798</v>
      </c>
      <c r="EA61" s="452">
        <f t="shared" si="53"/>
        <v>-0.36103687715699895</v>
      </c>
      <c r="EB61" s="315"/>
      <c r="EC61" s="165">
        <f t="shared" si="99"/>
        <v>-0.36103687715699895</v>
      </c>
      <c r="EE61" s="104">
        <f t="shared" si="100"/>
        <v>-13.261124972033798</v>
      </c>
      <c r="EF61" s="185"/>
      <c r="EG61" s="186"/>
      <c r="EH61" s="36">
        <v>42303</v>
      </c>
      <c r="EI61" s="109">
        <v>6.6007999999999996</v>
      </c>
      <c r="EJ61" s="109">
        <v>6.6945999999999994</v>
      </c>
      <c r="EL61" s="180">
        <f t="shared" si="73"/>
        <v>-14.473046951640001</v>
      </c>
      <c r="EM61" s="209">
        <f t="shared" si="86"/>
        <v>-0.40115208572999883</v>
      </c>
      <c r="EN61" s="240">
        <v>1.2054</v>
      </c>
      <c r="EO61" s="243">
        <f t="shared" si="20"/>
        <v>0</v>
      </c>
      <c r="EP61" s="244">
        <f t="shared" si="21"/>
        <v>0.98</v>
      </c>
      <c r="EQ61" s="211">
        <v>1</v>
      </c>
      <c r="ER61" s="250"/>
      <c r="ES61" s="211"/>
      <c r="ET61" s="211">
        <f t="shared" si="87"/>
        <v>-0.39312904401539883</v>
      </c>
      <c r="EU61" s="178">
        <f t="shared" si="74"/>
        <v>-14.8946474874879</v>
      </c>
      <c r="EV61" s="452">
        <f t="shared" si="54"/>
        <v>-0.39312904401539883</v>
      </c>
      <c r="EW61" s="315"/>
      <c r="EX61" s="165">
        <f t="shared" si="101"/>
        <v>-0.39312904401539883</v>
      </c>
      <c r="EZ61" s="104">
        <f t="shared" si="102"/>
        <v>-14.8946474874879</v>
      </c>
      <c r="FA61" s="185"/>
      <c r="FB61" s="186"/>
      <c r="FC61" s="36">
        <v>42303</v>
      </c>
      <c r="FD61" s="109">
        <v>6.6007999999999996</v>
      </c>
      <c r="FE61" s="109">
        <v>6.6945999999999994</v>
      </c>
      <c r="FG61" s="180">
        <f t="shared" si="75"/>
        <v>-14.473046951640001</v>
      </c>
      <c r="FH61" s="209">
        <f t="shared" si="88"/>
        <v>-0.40115208572999883</v>
      </c>
      <c r="FI61" s="239">
        <v>2.5053999999999998</v>
      </c>
      <c r="FJ61" s="243">
        <f t="shared" si="26"/>
        <v>0</v>
      </c>
      <c r="FK61" s="244">
        <f t="shared" si="27"/>
        <v>0.95</v>
      </c>
      <c r="FL61" s="211">
        <v>1</v>
      </c>
      <c r="FM61" s="250"/>
      <c r="FN61" s="211"/>
      <c r="FO61" s="211">
        <f t="shared" si="89"/>
        <v>-0.38109448144349889</v>
      </c>
      <c r="FP61" s="178">
        <f t="shared" si="76"/>
        <v>-14.1295934266731</v>
      </c>
      <c r="FQ61" s="452">
        <f t="shared" si="55"/>
        <v>-0.38109448144349889</v>
      </c>
      <c r="FR61" s="315"/>
      <c r="FS61" s="165">
        <f t="shared" si="103"/>
        <v>-0.38109448144349889</v>
      </c>
      <c r="FU61" s="104">
        <f t="shared" si="104"/>
        <v>-14.1295934266731</v>
      </c>
      <c r="FV61" s="185"/>
      <c r="FW61" s="186"/>
      <c r="FX61" s="36">
        <v>42303</v>
      </c>
      <c r="FY61" s="109">
        <v>6.6007999999999996</v>
      </c>
      <c r="FZ61" s="109">
        <v>6.6945999999999994</v>
      </c>
      <c r="GB61" s="180">
        <f t="shared" si="77"/>
        <v>-14.473046951640001</v>
      </c>
      <c r="GC61" s="209">
        <f t="shared" si="90"/>
        <v>-0.40115208572999883</v>
      </c>
      <c r="GD61" s="239">
        <v>-0.44459999999999944</v>
      </c>
      <c r="GE61" s="243">
        <f t="shared" si="32"/>
        <v>1</v>
      </c>
      <c r="GF61" s="244">
        <f t="shared" si="33"/>
        <v>0</v>
      </c>
      <c r="GG61" s="211">
        <v>1</v>
      </c>
      <c r="GH61" s="250"/>
      <c r="GI61" s="211"/>
      <c r="GJ61" s="211">
        <f t="shared" si="91"/>
        <v>-0.40115208572999883</v>
      </c>
      <c r="GK61" s="178">
        <f t="shared" si="78"/>
        <v>-14.994706625000401</v>
      </c>
      <c r="GL61" s="452">
        <f t="shared" si="57"/>
        <v>-0.40115208572999883</v>
      </c>
      <c r="GM61" s="315"/>
      <c r="GN61" s="165">
        <f t="shared" si="105"/>
        <v>-0.40115208572999883</v>
      </c>
      <c r="GP61" s="104">
        <f t="shared" si="106"/>
        <v>-14.994706625000401</v>
      </c>
      <c r="GR61" s="186"/>
      <c r="GS61" s="36">
        <v>42303</v>
      </c>
      <c r="GT61" s="109">
        <v>6.6007999999999996</v>
      </c>
      <c r="GU61" s="109">
        <v>6.6945999999999994</v>
      </c>
      <c r="GW61" s="180">
        <f t="shared" si="79"/>
        <v>-14.473046951640001</v>
      </c>
      <c r="GX61" s="209">
        <f t="shared" si="92"/>
        <v>-0.40115208572999883</v>
      </c>
      <c r="GY61" s="239">
        <v>4.1054000000000013</v>
      </c>
      <c r="GZ61" s="243">
        <f t="shared" si="38"/>
        <v>0</v>
      </c>
      <c r="HA61" s="244">
        <f t="shared" si="39"/>
        <v>0.85</v>
      </c>
      <c r="HB61" s="211">
        <v>1</v>
      </c>
      <c r="HC61" s="250"/>
      <c r="HD61" s="211"/>
      <c r="HE61" s="211">
        <f t="shared" si="93"/>
        <v>-0.34097927287049901</v>
      </c>
      <c r="HF61" s="178">
        <f t="shared" si="80"/>
        <v>-14.863499365378999</v>
      </c>
      <c r="HG61" s="452">
        <f t="shared" si="59"/>
        <v>-0.34097927287049901</v>
      </c>
      <c r="HH61" s="348"/>
      <c r="HI61" s="165">
        <f t="shared" si="107"/>
        <v>-0.34097927287049901</v>
      </c>
      <c r="HK61" s="104">
        <f t="shared" si="108"/>
        <v>-14.863499365378999</v>
      </c>
      <c r="HL61" s="185"/>
      <c r="HN61" s="165">
        <v>-2.0445999999999991</v>
      </c>
      <c r="HO61" s="165">
        <f t="shared" si="43"/>
        <v>-14.046733783194002</v>
      </c>
      <c r="HP61" s="165"/>
      <c r="HR61" s="165">
        <v>1.0053999999999998</v>
      </c>
      <c r="HS61" s="165">
        <f t="shared" si="44"/>
        <v>-15.1096322918724</v>
      </c>
      <c r="HT61" s="165"/>
      <c r="HV61" s="165">
        <v>3.405400000000002</v>
      </c>
      <c r="HW61" s="165">
        <f t="shared" si="45"/>
        <v>-13.261124972033798</v>
      </c>
      <c r="HX61" s="165"/>
      <c r="HZ61" s="165">
        <v>1.2054</v>
      </c>
      <c r="IA61" s="165">
        <f t="shared" si="46"/>
        <v>-14.8946474874879</v>
      </c>
      <c r="IB61" s="165"/>
      <c r="ID61" s="165">
        <v>2.5053999999999998</v>
      </c>
      <c r="IE61" s="165">
        <f t="shared" si="47"/>
        <v>-14.1295934266731</v>
      </c>
      <c r="IF61" s="165"/>
      <c r="IH61" s="165">
        <v>-0.44459999999999944</v>
      </c>
      <c r="II61" s="165">
        <f t="shared" si="48"/>
        <v>-14.994706625000401</v>
      </c>
      <c r="IJ61" s="165"/>
      <c r="IL61" s="424">
        <v>4.1054000000000013</v>
      </c>
      <c r="IM61" s="165">
        <f t="shared" si="49"/>
        <v>-14.863499365378999</v>
      </c>
      <c r="IN61" s="165"/>
      <c r="IO61" s="36">
        <v>42303</v>
      </c>
    </row>
    <row r="62" spans="1:249" ht="15.75" thickBot="1" x14ac:dyDescent="0.3">
      <c r="A62" s="95">
        <v>41208</v>
      </c>
      <c r="B62" s="36">
        <v>41208</v>
      </c>
      <c r="C62" s="346">
        <v>4.6500000000000004</v>
      </c>
      <c r="D62" s="346">
        <v>7.6999999999999993</v>
      </c>
      <c r="E62" s="346">
        <v>10.100000000000001</v>
      </c>
      <c r="F62" s="346">
        <v>7.8999999999999995</v>
      </c>
      <c r="G62" s="346">
        <v>9.1999999999999993</v>
      </c>
      <c r="H62" s="346">
        <v>6.25</v>
      </c>
      <c r="I62" s="346">
        <v>10.8</v>
      </c>
      <c r="J62" s="105"/>
      <c r="K62" s="36">
        <v>42303</v>
      </c>
      <c r="L62" s="109">
        <v>6.6007999999999996</v>
      </c>
      <c r="M62" s="98">
        <f t="shared" si="1"/>
        <v>6.6945999999999994</v>
      </c>
      <c r="N62" s="109">
        <f t="shared" si="2"/>
        <v>6.7887333333333331</v>
      </c>
      <c r="O62" s="291"/>
      <c r="P62" s="184">
        <v>42303</v>
      </c>
      <c r="Q62" s="346">
        <v>4.6500000000000004</v>
      </c>
      <c r="R62" s="240">
        <v>-2.0445999999999991</v>
      </c>
      <c r="T62" s="346">
        <v>7.6999999999999993</v>
      </c>
      <c r="U62" s="240">
        <v>1.0053999999999998</v>
      </c>
      <c r="W62" s="346">
        <v>10.100000000000001</v>
      </c>
      <c r="X62" s="240">
        <v>3.405400000000002</v>
      </c>
      <c r="Z62" s="346">
        <v>7.8999999999999995</v>
      </c>
      <c r="AA62" s="240">
        <v>1.2054</v>
      </c>
      <c r="AC62" s="346">
        <v>9.1999999999999993</v>
      </c>
      <c r="AD62" s="239">
        <v>2.5053999999999998</v>
      </c>
      <c r="AF62" s="346">
        <v>6.25</v>
      </c>
      <c r="AG62" s="239">
        <v>-0.44459999999999944</v>
      </c>
      <c r="AI62" s="346">
        <v>10.8</v>
      </c>
      <c r="AJ62" s="239">
        <v>4.1054000000000013</v>
      </c>
      <c r="AV62" s="36">
        <v>42304</v>
      </c>
      <c r="AW62" s="346">
        <v>4.75</v>
      </c>
      <c r="AY62" s="346">
        <v>7.95</v>
      </c>
      <c r="BA62" s="346">
        <v>9.25</v>
      </c>
      <c r="BB62" s="98"/>
      <c r="BC62" s="346">
        <v>8.35</v>
      </c>
      <c r="BD62">
        <v>-15.762666666666668</v>
      </c>
      <c r="BE62" s="346">
        <v>8.75</v>
      </c>
      <c r="BG62" s="346">
        <v>5.85</v>
      </c>
      <c r="BI62" s="346">
        <v>7.35</v>
      </c>
      <c r="BJ62" s="190"/>
      <c r="BL62" s="199">
        <v>8.4</v>
      </c>
      <c r="BM62">
        <v>-15.762666666666668</v>
      </c>
      <c r="BW62" s="36">
        <v>42304</v>
      </c>
      <c r="BX62" s="109">
        <v>6.4141999999999992</v>
      </c>
      <c r="BY62" s="109">
        <v>6.5074999999999994</v>
      </c>
      <c r="CA62" s="180">
        <f t="shared" si="68"/>
        <v>-14.863572193750002</v>
      </c>
      <c r="CB62" s="209">
        <f t="shared" si="81"/>
        <v>-0.39052524211000161</v>
      </c>
      <c r="CC62" s="240">
        <v>-1.7574999999999994</v>
      </c>
      <c r="CD62" s="243">
        <f t="shared" si="3"/>
        <v>1</v>
      </c>
      <c r="CE62" s="244">
        <f t="shared" si="50"/>
        <v>0</v>
      </c>
      <c r="CF62" s="211">
        <v>1</v>
      </c>
      <c r="CG62" s="250"/>
      <c r="CH62" s="211"/>
      <c r="CI62" s="211">
        <f t="shared" si="94"/>
        <v>-0.39052524211000161</v>
      </c>
      <c r="CJ62" s="178">
        <f t="shared" si="51"/>
        <v>-14.437259025304003</v>
      </c>
      <c r="CK62" s="452">
        <f t="shared" si="5"/>
        <v>-0.39052524211000161</v>
      </c>
      <c r="CL62" s="188"/>
      <c r="CM62" s="165">
        <f t="shared" si="95"/>
        <v>-0.39052524211000161</v>
      </c>
      <c r="CO62" s="104">
        <f t="shared" si="96"/>
        <v>-14.437259025304003</v>
      </c>
      <c r="CR62" s="36">
        <v>42304</v>
      </c>
      <c r="CS62" s="109">
        <v>6.4141999999999992</v>
      </c>
      <c r="CT62" s="109">
        <v>6.5074999999999994</v>
      </c>
      <c r="CV62" s="180">
        <f t="shared" si="69"/>
        <v>-14.863572193750002</v>
      </c>
      <c r="CW62" s="209">
        <f t="shared" si="82"/>
        <v>-0.39052524211000161</v>
      </c>
      <c r="CX62" s="240">
        <v>1.4425000000000008</v>
      </c>
      <c r="CY62" s="243">
        <f t="shared" si="8"/>
        <v>0</v>
      </c>
      <c r="CZ62" s="244">
        <f t="shared" si="9"/>
        <v>0.98</v>
      </c>
      <c r="DA62" s="211">
        <v>1</v>
      </c>
      <c r="DB62" s="250"/>
      <c r="DC62" s="211"/>
      <c r="DD62" s="211">
        <f t="shared" si="83"/>
        <v>-0.38271473726780159</v>
      </c>
      <c r="DE62" s="178">
        <f t="shared" si="70"/>
        <v>-15.492347029140202</v>
      </c>
      <c r="DF62" s="452">
        <f t="shared" si="52"/>
        <v>-0.38271473726780159</v>
      </c>
      <c r="DG62" s="315"/>
      <c r="DH62" s="165">
        <f t="shared" si="97"/>
        <v>-0.38271473726780159</v>
      </c>
      <c r="DJ62" s="104">
        <f t="shared" si="98"/>
        <v>-15.492347029140202</v>
      </c>
      <c r="DK62" s="185"/>
      <c r="DL62" s="186"/>
      <c r="DM62" s="36">
        <v>42304</v>
      </c>
      <c r="DN62" s="109">
        <v>6.4141999999999992</v>
      </c>
      <c r="DO62" s="109">
        <v>6.5074999999999994</v>
      </c>
      <c r="DQ62" s="180">
        <f t="shared" si="71"/>
        <v>-14.863572193750002</v>
      </c>
      <c r="DR62" s="209">
        <f t="shared" si="84"/>
        <v>-0.39052524211000161</v>
      </c>
      <c r="DS62" s="240">
        <v>2.7425000000000006</v>
      </c>
      <c r="DT62" s="243">
        <f t="shared" si="14"/>
        <v>0</v>
      </c>
      <c r="DU62" s="244">
        <f t="shared" si="15"/>
        <v>0.95</v>
      </c>
      <c r="DV62" s="211">
        <v>1</v>
      </c>
      <c r="DW62" s="250"/>
      <c r="DX62" s="211"/>
      <c r="DY62" s="211">
        <f t="shared" si="85"/>
        <v>-0.37099898000450149</v>
      </c>
      <c r="DZ62" s="178">
        <f t="shared" si="72"/>
        <v>-13.632123952038299</v>
      </c>
      <c r="EA62" s="452">
        <f t="shared" si="53"/>
        <v>-0.37099898000450149</v>
      </c>
      <c r="EB62" s="315"/>
      <c r="EC62" s="165">
        <f t="shared" si="99"/>
        <v>-0.37099898000450149</v>
      </c>
      <c r="EE62" s="104">
        <f t="shared" si="100"/>
        <v>-13.632123952038299</v>
      </c>
      <c r="EF62" s="185"/>
      <c r="EG62" s="186"/>
      <c r="EH62" s="36">
        <v>42304</v>
      </c>
      <c r="EI62" s="109">
        <v>6.4141999999999992</v>
      </c>
      <c r="EJ62" s="109">
        <v>6.5074999999999994</v>
      </c>
      <c r="EL62" s="180">
        <f t="shared" si="73"/>
        <v>-14.863572193750002</v>
      </c>
      <c r="EM62" s="209">
        <f t="shared" si="86"/>
        <v>-0.39052524211000161</v>
      </c>
      <c r="EN62" s="240">
        <v>1.8425000000000002</v>
      </c>
      <c r="EO62" s="243">
        <f t="shared" si="20"/>
        <v>0</v>
      </c>
      <c r="EP62" s="244">
        <f t="shared" si="21"/>
        <v>0.98</v>
      </c>
      <c r="EQ62" s="211">
        <v>1</v>
      </c>
      <c r="ER62" s="250"/>
      <c r="ES62" s="211"/>
      <c r="ET62" s="211">
        <f t="shared" si="87"/>
        <v>-0.38271473726780159</v>
      </c>
      <c r="EU62" s="245">
        <f t="shared" si="74"/>
        <v>-15.277362224755702</v>
      </c>
      <c r="EV62" s="452">
        <f t="shared" si="54"/>
        <v>-0.38271473726780159</v>
      </c>
      <c r="EW62" s="315"/>
      <c r="EX62" s="165">
        <f t="shared" si="101"/>
        <v>-0.38271473726780159</v>
      </c>
      <c r="EZ62" s="246">
        <f t="shared" si="102"/>
        <v>-15.277362224755702</v>
      </c>
      <c r="FA62" s="254">
        <v>-15.762666666666668</v>
      </c>
      <c r="FB62" s="186"/>
      <c r="FC62" s="36">
        <v>42304</v>
      </c>
      <c r="FD62" s="109">
        <v>6.4141999999999992</v>
      </c>
      <c r="FE62" s="109">
        <v>6.5074999999999994</v>
      </c>
      <c r="FG62" s="180">
        <f t="shared" si="75"/>
        <v>-14.863572193750002</v>
      </c>
      <c r="FH62" s="209">
        <f t="shared" si="88"/>
        <v>-0.39052524211000161</v>
      </c>
      <c r="FI62" s="239">
        <v>2.2425000000000006</v>
      </c>
      <c r="FJ62" s="243">
        <f t="shared" si="26"/>
        <v>0</v>
      </c>
      <c r="FK62" s="244">
        <f t="shared" si="27"/>
        <v>0.95</v>
      </c>
      <c r="FL62" s="211">
        <v>1</v>
      </c>
      <c r="FM62" s="250"/>
      <c r="FN62" s="211"/>
      <c r="FO62" s="211">
        <f t="shared" si="89"/>
        <v>-0.37099898000450149</v>
      </c>
      <c r="FP62" s="178">
        <f t="shared" si="76"/>
        <v>-14.500592406677601</v>
      </c>
      <c r="FQ62" s="452">
        <f t="shared" si="55"/>
        <v>-0.37099898000450149</v>
      </c>
      <c r="FR62" s="315"/>
      <c r="FS62" s="165">
        <f t="shared" si="103"/>
        <v>-0.37099898000450149</v>
      </c>
      <c r="FU62" s="104">
        <f t="shared" si="104"/>
        <v>-14.500592406677601</v>
      </c>
      <c r="FV62" s="185"/>
      <c r="FW62" s="186"/>
      <c r="FX62" s="36">
        <v>42304</v>
      </c>
      <c r="FY62" s="109">
        <v>6.4141999999999992</v>
      </c>
      <c r="FZ62" s="109">
        <v>6.5074999999999994</v>
      </c>
      <c r="GB62" s="180">
        <f t="shared" si="77"/>
        <v>-14.863572193750002</v>
      </c>
      <c r="GC62" s="209">
        <f t="shared" si="90"/>
        <v>-0.39052524211000161</v>
      </c>
      <c r="GD62" s="239">
        <v>-0.65749999999999975</v>
      </c>
      <c r="GE62" s="243">
        <f t="shared" si="32"/>
        <v>1</v>
      </c>
      <c r="GF62" s="244">
        <f t="shared" si="33"/>
        <v>0</v>
      </c>
      <c r="GG62" s="211">
        <v>1</v>
      </c>
      <c r="GH62" s="250"/>
      <c r="GI62" s="211"/>
      <c r="GJ62" s="211">
        <f t="shared" si="91"/>
        <v>-0.39052524211000161</v>
      </c>
      <c r="GK62" s="178">
        <f t="shared" si="78"/>
        <v>-15.385231867110402</v>
      </c>
      <c r="GL62" s="452">
        <f t="shared" si="57"/>
        <v>-0.39052524211000161</v>
      </c>
      <c r="GM62" s="315"/>
      <c r="GN62" s="165">
        <f t="shared" si="105"/>
        <v>-0.39052524211000161</v>
      </c>
      <c r="GP62" s="104">
        <f t="shared" si="106"/>
        <v>-15.385231867110402</v>
      </c>
      <c r="GR62" s="186"/>
      <c r="GS62" s="36">
        <v>42304</v>
      </c>
      <c r="GT62" s="109">
        <v>6.4141999999999992</v>
      </c>
      <c r="GU62" s="109">
        <v>6.5074999999999994</v>
      </c>
      <c r="GW62" s="180">
        <f t="shared" si="79"/>
        <v>-14.863572193750002</v>
      </c>
      <c r="GX62" s="209">
        <f t="shared" si="92"/>
        <v>-0.39052524211000161</v>
      </c>
      <c r="GY62" s="239">
        <v>0.84250000000000025</v>
      </c>
      <c r="GZ62" s="243">
        <f t="shared" si="38"/>
        <v>0</v>
      </c>
      <c r="HA62" s="244">
        <f t="shared" si="39"/>
        <v>1</v>
      </c>
      <c r="HB62" s="211">
        <v>1</v>
      </c>
      <c r="HC62" s="250"/>
      <c r="HD62" s="211"/>
      <c r="HE62" s="211">
        <f t="shared" si="93"/>
        <v>-0.39052524211000161</v>
      </c>
      <c r="HF62" s="178">
        <f t="shared" si="80"/>
        <v>-15.254024607489001</v>
      </c>
      <c r="HG62" s="452">
        <f t="shared" si="59"/>
        <v>-0.39052524211000161</v>
      </c>
      <c r="HH62" s="348"/>
      <c r="HI62" s="165">
        <f t="shared" si="107"/>
        <v>-0.39052524211000161</v>
      </c>
      <c r="HK62" s="104">
        <f t="shared" si="108"/>
        <v>-15.254024607489001</v>
      </c>
      <c r="HL62" s="185"/>
      <c r="HN62" s="165">
        <v>-1.7574999999999994</v>
      </c>
      <c r="HO62" s="165">
        <f t="shared" si="43"/>
        <v>-14.437259025304003</v>
      </c>
      <c r="HP62" s="165"/>
      <c r="HR62" s="165">
        <v>1.4425000000000008</v>
      </c>
      <c r="HS62" s="165">
        <f t="shared" si="44"/>
        <v>-15.492347029140202</v>
      </c>
      <c r="HT62" s="165"/>
      <c r="HV62" s="165">
        <v>2.7425000000000006</v>
      </c>
      <c r="HW62" s="165">
        <f t="shared" si="45"/>
        <v>-13.632123952038299</v>
      </c>
      <c r="HX62" s="165"/>
      <c r="HZ62" s="165">
        <v>1.8425000000000002</v>
      </c>
      <c r="IA62" s="165">
        <f t="shared" si="46"/>
        <v>-15.277362224755702</v>
      </c>
      <c r="IB62" s="253">
        <v>-15.762666666666668</v>
      </c>
      <c r="ID62" s="165">
        <v>2.2425000000000006</v>
      </c>
      <c r="IE62" s="165">
        <f t="shared" si="47"/>
        <v>-14.500592406677601</v>
      </c>
      <c r="IF62" s="165"/>
      <c r="IH62" s="165">
        <v>-0.65749999999999975</v>
      </c>
      <c r="II62" s="165">
        <f t="shared" si="48"/>
        <v>-15.385231867110402</v>
      </c>
      <c r="IJ62" s="165"/>
      <c r="IL62" s="424">
        <v>0.84250000000000025</v>
      </c>
      <c r="IM62" s="165">
        <f t="shared" si="49"/>
        <v>-15.254024607489001</v>
      </c>
      <c r="IN62" s="165"/>
      <c r="IO62" s="36">
        <v>42304</v>
      </c>
    </row>
    <row r="63" spans="1:249" ht="15.75" thickBot="1" x14ac:dyDescent="0.3">
      <c r="A63" s="95">
        <v>41209</v>
      </c>
      <c r="B63" s="36">
        <v>41209</v>
      </c>
      <c r="C63" s="346">
        <v>4.75</v>
      </c>
      <c r="D63" s="346">
        <v>7.95</v>
      </c>
      <c r="E63" s="346">
        <v>9.25</v>
      </c>
      <c r="F63" s="346">
        <v>8.35</v>
      </c>
      <c r="G63" s="346">
        <v>8.75</v>
      </c>
      <c r="H63" s="346">
        <v>5.85</v>
      </c>
      <c r="I63" s="346">
        <v>7.35</v>
      </c>
      <c r="J63" s="105"/>
      <c r="K63" s="36">
        <v>42304</v>
      </c>
      <c r="L63" s="109">
        <v>6.4141999999999992</v>
      </c>
      <c r="M63" s="98">
        <f t="shared" si="1"/>
        <v>6.5074999999999994</v>
      </c>
      <c r="N63" s="109">
        <f t="shared" si="2"/>
        <v>6.6011333333333324</v>
      </c>
      <c r="O63" s="291"/>
      <c r="P63" s="184">
        <v>42304</v>
      </c>
      <c r="Q63" s="346">
        <v>4.75</v>
      </c>
      <c r="R63" s="240">
        <v>-1.7574999999999994</v>
      </c>
      <c r="T63" s="346">
        <v>7.95</v>
      </c>
      <c r="U63" s="240">
        <v>1.4425000000000008</v>
      </c>
      <c r="W63" s="346">
        <v>9.25</v>
      </c>
      <c r="X63" s="240">
        <v>2.7425000000000006</v>
      </c>
      <c r="Z63" s="346">
        <v>8.35</v>
      </c>
      <c r="AA63" s="240">
        <v>1.8425000000000002</v>
      </c>
      <c r="AB63" s="190">
        <v>-15.762666666666668</v>
      </c>
      <c r="AC63" s="346">
        <v>8.75</v>
      </c>
      <c r="AD63" s="239">
        <v>2.2425000000000006</v>
      </c>
      <c r="AF63" s="346">
        <v>5.85</v>
      </c>
      <c r="AG63" s="239">
        <v>-0.65749999999999975</v>
      </c>
      <c r="AI63" s="346">
        <v>7.35</v>
      </c>
      <c r="AJ63" s="239">
        <v>0.84250000000000025</v>
      </c>
      <c r="AV63" s="36">
        <v>42305</v>
      </c>
      <c r="AW63" s="346">
        <v>7.4</v>
      </c>
      <c r="AX63" s="128">
        <v>-16.5</v>
      </c>
      <c r="AY63" s="346">
        <v>7.5</v>
      </c>
      <c r="AZ63" s="128">
        <v>-15</v>
      </c>
      <c r="BA63" s="346">
        <v>8.75</v>
      </c>
      <c r="BB63">
        <v>-13.578611111111112</v>
      </c>
      <c r="BC63" s="346">
        <v>5.85</v>
      </c>
      <c r="BD63" s="128">
        <v>-15.3</v>
      </c>
      <c r="BE63" s="346">
        <v>9.85</v>
      </c>
      <c r="BG63" s="346">
        <v>6.35</v>
      </c>
      <c r="BI63" s="346">
        <v>6.95</v>
      </c>
      <c r="BJ63" s="190"/>
      <c r="BL63" s="199"/>
      <c r="BW63" s="36">
        <v>42305</v>
      </c>
      <c r="BX63" s="109">
        <v>6.2286000000000001</v>
      </c>
      <c r="BY63" s="109">
        <v>6.3213999999999997</v>
      </c>
      <c r="BZ63">
        <v>-15.1</v>
      </c>
      <c r="CA63" s="180">
        <f t="shared" si="68"/>
        <v>-15.243606426840001</v>
      </c>
      <c r="CB63" s="209">
        <f t="shared" si="81"/>
        <v>-0.38003423308999906</v>
      </c>
      <c r="CC63" s="240">
        <v>1.0786000000000007</v>
      </c>
      <c r="CD63" s="243">
        <f t="shared" si="3"/>
        <v>0</v>
      </c>
      <c r="CE63" s="244">
        <f t="shared" si="50"/>
        <v>0.98</v>
      </c>
      <c r="CF63" s="211">
        <v>1</v>
      </c>
      <c r="CG63" s="250"/>
      <c r="CH63" s="211"/>
      <c r="CI63" s="211">
        <f t="shared" si="94"/>
        <v>-0.37243354842819909</v>
      </c>
      <c r="CJ63" s="178">
        <f t="shared" si="51"/>
        <v>-14.809692573732203</v>
      </c>
      <c r="CK63" s="452">
        <f t="shared" si="5"/>
        <v>-0.37243354842819909</v>
      </c>
      <c r="CL63" s="188"/>
      <c r="CM63" s="165">
        <f t="shared" si="95"/>
        <v>-0.37243354842819909</v>
      </c>
      <c r="CO63" s="104">
        <f t="shared" si="96"/>
        <v>-14.809692573732203</v>
      </c>
      <c r="CR63" s="36">
        <v>42305</v>
      </c>
      <c r="CS63" s="109">
        <v>6.2286000000000001</v>
      </c>
      <c r="CT63" s="109">
        <v>6.3213999999999997</v>
      </c>
      <c r="CU63">
        <v>-15.1</v>
      </c>
      <c r="CV63" s="180">
        <f t="shared" si="69"/>
        <v>-15.243606426840001</v>
      </c>
      <c r="CW63" s="209">
        <f t="shared" si="82"/>
        <v>-0.38003423308999906</v>
      </c>
      <c r="CX63" s="240">
        <v>1.1786000000000003</v>
      </c>
      <c r="CY63" s="243">
        <f t="shared" si="8"/>
        <v>0</v>
      </c>
      <c r="CZ63" s="244">
        <f t="shared" si="9"/>
        <v>0.98</v>
      </c>
      <c r="DA63" s="211">
        <v>1</v>
      </c>
      <c r="DB63" s="250"/>
      <c r="DC63" s="211"/>
      <c r="DD63" s="211">
        <f t="shared" si="83"/>
        <v>-0.37243354842819909</v>
      </c>
      <c r="DE63" s="178">
        <f t="shared" si="70"/>
        <v>-15.864780577568402</v>
      </c>
      <c r="DF63" s="452">
        <f t="shared" si="52"/>
        <v>-0.37243354842819909</v>
      </c>
      <c r="DG63" s="315"/>
      <c r="DH63" s="165">
        <f t="shared" si="97"/>
        <v>-0.37243354842819909</v>
      </c>
      <c r="DJ63" s="104">
        <f t="shared" si="98"/>
        <v>-15.864780577568402</v>
      </c>
      <c r="DK63" s="185"/>
      <c r="DL63" s="186"/>
      <c r="DM63" s="36">
        <v>42305</v>
      </c>
      <c r="DN63" s="109">
        <v>6.2286000000000001</v>
      </c>
      <c r="DO63" s="109">
        <v>6.3213999999999997</v>
      </c>
      <c r="DP63">
        <v>-15.1</v>
      </c>
      <c r="DQ63" s="180">
        <f t="shared" si="71"/>
        <v>-15.243606426840001</v>
      </c>
      <c r="DR63" s="209">
        <f t="shared" si="84"/>
        <v>-0.38003423308999906</v>
      </c>
      <c r="DS63" s="240">
        <v>2.4286000000000003</v>
      </c>
      <c r="DT63" s="243">
        <f t="shared" si="14"/>
        <v>0</v>
      </c>
      <c r="DU63" s="244">
        <f t="shared" si="15"/>
        <v>0.95</v>
      </c>
      <c r="DV63" s="211">
        <v>1</v>
      </c>
      <c r="DW63" s="250"/>
      <c r="DX63" s="211"/>
      <c r="DY63" s="211">
        <f t="shared" si="85"/>
        <v>-0.36103252143549908</v>
      </c>
      <c r="DZ63" s="245">
        <f t="shared" si="72"/>
        <v>-13.993156473473798</v>
      </c>
      <c r="EA63" s="452">
        <f t="shared" si="53"/>
        <v>-0.36103252143549908</v>
      </c>
      <c r="EB63" s="315"/>
      <c r="EC63" s="165">
        <f t="shared" si="99"/>
        <v>-0.36103252143549908</v>
      </c>
      <c r="EE63" s="246">
        <f t="shared" si="100"/>
        <v>-13.993156473473798</v>
      </c>
      <c r="EF63" s="254">
        <v>-13.578611111111112</v>
      </c>
      <c r="EG63" s="186"/>
      <c r="EH63" s="36">
        <v>42305</v>
      </c>
      <c r="EI63" s="109">
        <v>6.2286000000000001</v>
      </c>
      <c r="EJ63" s="109">
        <v>6.3213999999999997</v>
      </c>
      <c r="EK63">
        <v>-15.1</v>
      </c>
      <c r="EL63" s="180">
        <f t="shared" si="73"/>
        <v>-15.243606426840001</v>
      </c>
      <c r="EM63" s="209">
        <f t="shared" si="86"/>
        <v>-0.38003423308999906</v>
      </c>
      <c r="EN63" s="240">
        <v>-0.47140000000000004</v>
      </c>
      <c r="EO63" s="243">
        <f t="shared" si="20"/>
        <v>1</v>
      </c>
      <c r="EP63" s="244">
        <f t="shared" si="21"/>
        <v>0</v>
      </c>
      <c r="EQ63" s="211">
        <v>1</v>
      </c>
      <c r="ER63" s="250"/>
      <c r="ES63" s="211"/>
      <c r="ET63" s="211">
        <f t="shared" si="87"/>
        <v>-0.38003423308999906</v>
      </c>
      <c r="EU63" s="178">
        <f t="shared" si="74"/>
        <v>-15.657396457845701</v>
      </c>
      <c r="EV63" s="452">
        <f t="shared" si="54"/>
        <v>-0.38003423308999906</v>
      </c>
      <c r="EW63" s="315"/>
      <c r="EX63" s="165">
        <f t="shared" si="101"/>
        <v>-0.38003423308999906</v>
      </c>
      <c r="EZ63" s="104">
        <f t="shared" si="102"/>
        <v>-15.657396457845701</v>
      </c>
      <c r="FA63" s="185"/>
      <c r="FB63" s="186"/>
      <c r="FC63" s="36">
        <v>42305</v>
      </c>
      <c r="FD63" s="109">
        <v>6.2286000000000001</v>
      </c>
      <c r="FE63" s="109">
        <v>6.3213999999999997</v>
      </c>
      <c r="FF63">
        <v>-15.1</v>
      </c>
      <c r="FG63" s="180">
        <f t="shared" si="75"/>
        <v>-15.243606426840001</v>
      </c>
      <c r="FH63" s="209">
        <f t="shared" si="88"/>
        <v>-0.38003423308999906</v>
      </c>
      <c r="FI63" s="239">
        <v>3.5286</v>
      </c>
      <c r="FJ63" s="243">
        <f t="shared" si="26"/>
        <v>0</v>
      </c>
      <c r="FK63" s="244">
        <f t="shared" si="27"/>
        <v>0.9</v>
      </c>
      <c r="FL63" s="211">
        <v>1</v>
      </c>
      <c r="FM63" s="250"/>
      <c r="FN63" s="211"/>
      <c r="FO63" s="211">
        <f t="shared" si="89"/>
        <v>-0.34203080978099915</v>
      </c>
      <c r="FP63" s="178">
        <f t="shared" si="76"/>
        <v>-14.8426232164586</v>
      </c>
      <c r="FQ63" s="452">
        <f t="shared" si="55"/>
        <v>-0.34203080978099915</v>
      </c>
      <c r="FR63" s="315"/>
      <c r="FS63" s="165">
        <f t="shared" si="103"/>
        <v>-0.34203080978099915</v>
      </c>
      <c r="FU63" s="104">
        <f t="shared" si="104"/>
        <v>-14.8426232164586</v>
      </c>
      <c r="FV63" s="185"/>
      <c r="FW63" s="186"/>
      <c r="FX63" s="36">
        <v>42305</v>
      </c>
      <c r="FY63" s="109">
        <v>6.2286000000000001</v>
      </c>
      <c r="FZ63" s="109">
        <v>6.3213999999999997</v>
      </c>
      <c r="GA63">
        <v>-15.1</v>
      </c>
      <c r="GB63" s="180">
        <f t="shared" si="77"/>
        <v>-15.243606426840001</v>
      </c>
      <c r="GC63" s="209">
        <f t="shared" si="90"/>
        <v>-0.38003423308999906</v>
      </c>
      <c r="GD63" s="239">
        <v>2.8599999999999959E-2</v>
      </c>
      <c r="GE63" s="243">
        <f t="shared" si="32"/>
        <v>0</v>
      </c>
      <c r="GF63" s="244">
        <f t="shared" si="33"/>
        <v>1</v>
      </c>
      <c r="GG63" s="211">
        <v>1</v>
      </c>
      <c r="GH63" s="250"/>
      <c r="GI63" s="211"/>
      <c r="GJ63" s="211">
        <f t="shared" si="91"/>
        <v>-0.38003423308999906</v>
      </c>
      <c r="GK63" s="178">
        <f t="shared" si="78"/>
        <v>-15.765266100200401</v>
      </c>
      <c r="GL63" s="452">
        <f t="shared" si="57"/>
        <v>-0.38003423308999906</v>
      </c>
      <c r="GM63" s="315"/>
      <c r="GN63" s="165">
        <f t="shared" si="105"/>
        <v>-0.38003423308999906</v>
      </c>
      <c r="GP63" s="104">
        <f t="shared" si="106"/>
        <v>-15.765266100200401</v>
      </c>
      <c r="GR63" s="186"/>
      <c r="GS63" s="36">
        <v>42305</v>
      </c>
      <c r="GT63" s="109">
        <v>6.2286000000000001</v>
      </c>
      <c r="GU63" s="109">
        <v>6.3213999999999997</v>
      </c>
      <c r="GV63">
        <v>-15.1</v>
      </c>
      <c r="GW63" s="180">
        <f t="shared" si="79"/>
        <v>-15.243606426840001</v>
      </c>
      <c r="GX63" s="209">
        <f t="shared" si="92"/>
        <v>-0.38003423308999906</v>
      </c>
      <c r="GY63" s="239">
        <v>0.62860000000000049</v>
      </c>
      <c r="GZ63" s="243">
        <f t="shared" si="38"/>
        <v>0</v>
      </c>
      <c r="HA63" s="244">
        <f t="shared" si="39"/>
        <v>1</v>
      </c>
      <c r="HB63" s="211">
        <v>1</v>
      </c>
      <c r="HC63" s="250"/>
      <c r="HD63" s="211"/>
      <c r="HE63" s="211">
        <f t="shared" si="93"/>
        <v>-0.38003423308999906</v>
      </c>
      <c r="HF63" s="178">
        <f t="shared" si="80"/>
        <v>-15.634058840579</v>
      </c>
      <c r="HG63" s="452">
        <f t="shared" si="59"/>
        <v>-0.38003423308999906</v>
      </c>
      <c r="HH63" s="348"/>
      <c r="HI63" s="165">
        <f t="shared" si="107"/>
        <v>-0.38003423308999906</v>
      </c>
      <c r="HK63" s="104">
        <f t="shared" si="108"/>
        <v>-15.634058840579</v>
      </c>
      <c r="HL63" s="185"/>
      <c r="HN63" s="165">
        <v>1.0786000000000007</v>
      </c>
      <c r="HO63" s="165">
        <f t="shared" si="43"/>
        <v>-14.809692573732203</v>
      </c>
      <c r="HP63" s="165"/>
      <c r="HR63" s="165">
        <v>1.1786000000000003</v>
      </c>
      <c r="HS63" s="165">
        <f t="shared" si="44"/>
        <v>-15.864780577568402</v>
      </c>
      <c r="HT63" s="165"/>
      <c r="HV63" s="165">
        <v>2.4286000000000003</v>
      </c>
      <c r="HW63" s="165">
        <f t="shared" si="45"/>
        <v>-13.993156473473798</v>
      </c>
      <c r="HX63" s="253">
        <v>-13.578611111111112</v>
      </c>
      <c r="HZ63" s="165">
        <v>-0.47140000000000004</v>
      </c>
      <c r="IA63" s="165">
        <f t="shared" si="46"/>
        <v>-15.657396457845701</v>
      </c>
      <c r="IB63" s="165"/>
      <c r="ID63" s="165">
        <v>3.5286</v>
      </c>
      <c r="IE63" s="165">
        <f t="shared" si="47"/>
        <v>-14.8426232164586</v>
      </c>
      <c r="IF63" s="165"/>
      <c r="IH63" s="165">
        <v>2.8599999999999959E-2</v>
      </c>
      <c r="II63" s="165">
        <f t="shared" si="48"/>
        <v>-15.765266100200401</v>
      </c>
      <c r="IJ63" s="165"/>
      <c r="IL63" s="424">
        <v>0.62860000000000049</v>
      </c>
      <c r="IM63" s="165">
        <f t="shared" si="49"/>
        <v>-15.634058840579</v>
      </c>
      <c r="IN63" s="165"/>
      <c r="IO63" s="36">
        <v>42305</v>
      </c>
    </row>
    <row r="64" spans="1:249" x14ac:dyDescent="0.25">
      <c r="A64" s="95">
        <v>41210</v>
      </c>
      <c r="B64" s="36">
        <v>41210</v>
      </c>
      <c r="C64" s="346">
        <v>7.4</v>
      </c>
      <c r="D64" s="346">
        <v>7.5</v>
      </c>
      <c r="E64" s="346">
        <v>8.75</v>
      </c>
      <c r="F64" s="346">
        <v>5.85</v>
      </c>
      <c r="G64" s="346">
        <v>9.85</v>
      </c>
      <c r="H64" s="346">
        <v>6.35</v>
      </c>
      <c r="I64" s="346">
        <v>6.95</v>
      </c>
      <c r="J64" s="105"/>
      <c r="K64" s="36">
        <v>42305</v>
      </c>
      <c r="L64" s="109">
        <v>6.2286000000000001</v>
      </c>
      <c r="M64" s="98">
        <f t="shared" si="1"/>
        <v>6.3213999999999997</v>
      </c>
      <c r="N64" s="109">
        <f t="shared" si="2"/>
        <v>6.4145333333333339</v>
      </c>
      <c r="O64" s="291"/>
      <c r="P64" s="184">
        <v>42305</v>
      </c>
      <c r="Q64" s="346">
        <v>7.4</v>
      </c>
      <c r="R64" s="240">
        <v>1.0786000000000007</v>
      </c>
      <c r="T64" s="346">
        <v>7.5</v>
      </c>
      <c r="U64" s="240">
        <v>1.1786000000000003</v>
      </c>
      <c r="W64" s="346">
        <v>8.75</v>
      </c>
      <c r="X64" s="240">
        <v>2.4286000000000003</v>
      </c>
      <c r="Y64" s="190">
        <v>-13.578611111111112</v>
      </c>
      <c r="Z64" s="346">
        <v>5.85</v>
      </c>
      <c r="AA64" s="240">
        <v>-0.47140000000000004</v>
      </c>
      <c r="AC64" s="346">
        <v>9.85</v>
      </c>
      <c r="AD64" s="239">
        <v>3.5286</v>
      </c>
      <c r="AF64" s="346">
        <v>6.35</v>
      </c>
      <c r="AG64" s="239">
        <v>2.8599999999999959E-2</v>
      </c>
      <c r="AI64" s="346">
        <v>6.95</v>
      </c>
      <c r="AJ64" s="239">
        <v>0.62860000000000049</v>
      </c>
      <c r="AV64" s="36">
        <v>42306</v>
      </c>
      <c r="AW64" s="346">
        <v>9.6000000000000014</v>
      </c>
      <c r="AY64" s="346">
        <v>5.05</v>
      </c>
      <c r="BA64" s="346">
        <v>10.5</v>
      </c>
      <c r="BC64" s="346">
        <v>7.1999999999999993</v>
      </c>
      <c r="BE64" s="346">
        <v>7.65</v>
      </c>
      <c r="BG64" s="346">
        <v>6.25</v>
      </c>
      <c r="BI64" s="346">
        <v>8.3500000000000014</v>
      </c>
      <c r="BJ64" s="190"/>
      <c r="BL64" s="199"/>
      <c r="BW64" s="36">
        <v>42306</v>
      </c>
      <c r="BX64" s="109">
        <v>6.0439999999999987</v>
      </c>
      <c r="BY64" s="109">
        <v>6.1362999999999994</v>
      </c>
      <c r="CA64" s="180">
        <f t="shared" si="68"/>
        <v>-15.613284759510002</v>
      </c>
      <c r="CB64" s="209">
        <f t="shared" si="81"/>
        <v>-0.36967833267000039</v>
      </c>
      <c r="CC64" s="240">
        <v>3.463700000000002</v>
      </c>
      <c r="CD64" s="243">
        <f t="shared" si="3"/>
        <v>0</v>
      </c>
      <c r="CE64" s="244">
        <f t="shared" si="50"/>
        <v>0.9</v>
      </c>
      <c r="CF64" s="211">
        <v>1</v>
      </c>
      <c r="CG64" s="250"/>
      <c r="CH64" s="211"/>
      <c r="CI64" s="211">
        <f t="shared" si="94"/>
        <v>-0.33271049940300035</v>
      </c>
      <c r="CJ64" s="178">
        <f t="shared" si="51"/>
        <v>-15.142403073135203</v>
      </c>
      <c r="CK64" s="452">
        <f t="shared" si="5"/>
        <v>-0.33271049940300035</v>
      </c>
      <c r="CL64" s="188"/>
      <c r="CM64" s="165">
        <f t="shared" si="95"/>
        <v>-0.33271049940300035</v>
      </c>
      <c r="CO64" s="104">
        <f t="shared" si="96"/>
        <v>-15.142403073135203</v>
      </c>
      <c r="CR64" s="36">
        <v>42306</v>
      </c>
      <c r="CS64" s="109">
        <v>6.0439999999999987</v>
      </c>
      <c r="CT64" s="109">
        <v>6.1362999999999994</v>
      </c>
      <c r="CV64" s="180">
        <f t="shared" si="69"/>
        <v>-15.613284759510002</v>
      </c>
      <c r="CW64" s="209">
        <f t="shared" si="82"/>
        <v>-0.36967833267000039</v>
      </c>
      <c r="CX64" s="240">
        <v>-1.0862999999999996</v>
      </c>
      <c r="CY64" s="243">
        <f t="shared" si="8"/>
        <v>1</v>
      </c>
      <c r="CZ64" s="244">
        <f t="shared" si="9"/>
        <v>0</v>
      </c>
      <c r="DA64" s="211">
        <v>1</v>
      </c>
      <c r="DB64" s="250"/>
      <c r="DC64" s="211"/>
      <c r="DD64" s="211">
        <f t="shared" si="83"/>
        <v>-0.36967833267000039</v>
      </c>
      <c r="DE64" s="178">
        <f t="shared" si="70"/>
        <v>-16.234458910238402</v>
      </c>
      <c r="DF64" s="452">
        <f t="shared" si="52"/>
        <v>-0.36967833267000039</v>
      </c>
      <c r="DG64" s="315"/>
      <c r="DH64" s="165">
        <f t="shared" si="97"/>
        <v>-0.36967833267000039</v>
      </c>
      <c r="DJ64" s="104">
        <f t="shared" si="98"/>
        <v>-16.234458910238402</v>
      </c>
      <c r="DK64" s="185"/>
      <c r="DL64" s="186"/>
      <c r="DM64" s="36">
        <v>42306</v>
      </c>
      <c r="DN64" s="109">
        <v>6.0439999999999987</v>
      </c>
      <c r="DO64" s="109">
        <v>6.1362999999999994</v>
      </c>
      <c r="DQ64" s="180">
        <f t="shared" si="71"/>
        <v>-15.613284759510002</v>
      </c>
      <c r="DR64" s="209">
        <f t="shared" si="84"/>
        <v>-0.36967833267000039</v>
      </c>
      <c r="DS64" s="240">
        <v>4.3637000000000006</v>
      </c>
      <c r="DT64" s="243">
        <f t="shared" si="14"/>
        <v>0</v>
      </c>
      <c r="DU64" s="244">
        <f t="shared" si="15"/>
        <v>0.85</v>
      </c>
      <c r="DV64" s="211">
        <v>1</v>
      </c>
      <c r="DW64" s="250"/>
      <c r="DX64" s="211"/>
      <c r="DY64" s="211">
        <f t="shared" si="85"/>
        <v>-0.31422658276950033</v>
      </c>
      <c r="DZ64" s="178">
        <f t="shared" si="72"/>
        <v>-14.307383056243298</v>
      </c>
      <c r="EA64" s="452">
        <f t="shared" si="53"/>
        <v>-0.31422658276950033</v>
      </c>
      <c r="EB64" s="315"/>
      <c r="EC64" s="165">
        <f t="shared" si="99"/>
        <v>-0.31422658276950033</v>
      </c>
      <c r="EE64" s="104">
        <f t="shared" si="100"/>
        <v>-14.307383056243298</v>
      </c>
      <c r="EF64" s="185"/>
      <c r="EG64" s="186"/>
      <c r="EH64" s="36">
        <v>42306</v>
      </c>
      <c r="EI64" s="109">
        <v>6.0439999999999987</v>
      </c>
      <c r="EJ64" s="109">
        <v>6.1362999999999994</v>
      </c>
      <c r="EL64" s="180">
        <f t="shared" si="73"/>
        <v>-15.613284759510002</v>
      </c>
      <c r="EM64" s="209">
        <f t="shared" si="86"/>
        <v>-0.36967833267000039</v>
      </c>
      <c r="EN64" s="240">
        <v>1.0636999999999999</v>
      </c>
      <c r="EO64" s="243">
        <f t="shared" si="20"/>
        <v>0</v>
      </c>
      <c r="EP64" s="244">
        <f t="shared" si="21"/>
        <v>0.98</v>
      </c>
      <c r="EQ64" s="211">
        <v>1</v>
      </c>
      <c r="ER64" s="250"/>
      <c r="ES64" s="211"/>
      <c r="ET64" s="211">
        <f t="shared" si="87"/>
        <v>-0.36228476601660037</v>
      </c>
      <c r="EU64" s="178">
        <f t="shared" si="74"/>
        <v>-16.019681223862303</v>
      </c>
      <c r="EV64" s="452">
        <f t="shared" si="54"/>
        <v>-0.36228476601660037</v>
      </c>
      <c r="EW64" s="315"/>
      <c r="EX64" s="165">
        <f t="shared" si="101"/>
        <v>-0.36228476601660037</v>
      </c>
      <c r="EZ64" s="104">
        <f t="shared" si="102"/>
        <v>-16.019681223862303</v>
      </c>
      <c r="FA64" s="185"/>
      <c r="FB64" s="186"/>
      <c r="FC64" s="36">
        <v>42306</v>
      </c>
      <c r="FD64" s="109">
        <v>6.0439999999999987</v>
      </c>
      <c r="FE64" s="109">
        <v>6.1362999999999994</v>
      </c>
      <c r="FG64" s="180">
        <f t="shared" si="75"/>
        <v>-15.613284759510002</v>
      </c>
      <c r="FH64" s="209">
        <f t="shared" si="88"/>
        <v>-0.36967833267000039</v>
      </c>
      <c r="FI64" s="239">
        <v>1.5137000000000009</v>
      </c>
      <c r="FJ64" s="243">
        <f t="shared" si="26"/>
        <v>0</v>
      </c>
      <c r="FK64" s="244">
        <f t="shared" si="27"/>
        <v>0.98</v>
      </c>
      <c r="FL64" s="211">
        <v>1</v>
      </c>
      <c r="FM64" s="250"/>
      <c r="FN64" s="211"/>
      <c r="FO64" s="211">
        <f t="shared" si="89"/>
        <v>-0.36228476601660037</v>
      </c>
      <c r="FP64" s="178">
        <f t="shared" si="76"/>
        <v>-15.2049079824752</v>
      </c>
      <c r="FQ64" s="452">
        <f t="shared" si="55"/>
        <v>-0.36228476601660037</v>
      </c>
      <c r="FR64" s="315"/>
      <c r="FS64" s="165">
        <f t="shared" si="103"/>
        <v>-0.36228476601660037</v>
      </c>
      <c r="FU64" s="104">
        <f t="shared" si="104"/>
        <v>-15.2049079824752</v>
      </c>
      <c r="FV64" s="185"/>
      <c r="FW64" s="186"/>
      <c r="FX64" s="36">
        <v>42306</v>
      </c>
      <c r="FY64" s="109">
        <v>6.0439999999999987</v>
      </c>
      <c r="FZ64" s="109">
        <v>6.1362999999999994</v>
      </c>
      <c r="GB64" s="180">
        <f t="shared" si="77"/>
        <v>-15.613284759510002</v>
      </c>
      <c r="GC64" s="209">
        <f t="shared" si="90"/>
        <v>-0.36967833267000039</v>
      </c>
      <c r="GD64" s="239">
        <v>0.11370000000000058</v>
      </c>
      <c r="GE64" s="243">
        <f t="shared" si="32"/>
        <v>0</v>
      </c>
      <c r="GF64" s="244">
        <f t="shared" si="33"/>
        <v>1</v>
      </c>
      <c r="GG64" s="211">
        <v>1</v>
      </c>
      <c r="GH64" s="250"/>
      <c r="GI64" s="211"/>
      <c r="GJ64" s="211">
        <f t="shared" si="91"/>
        <v>-0.36967833267000039</v>
      </c>
      <c r="GK64" s="178">
        <f t="shared" si="78"/>
        <v>-16.134944432870402</v>
      </c>
      <c r="GL64" s="452">
        <f t="shared" si="57"/>
        <v>-0.36967833267000039</v>
      </c>
      <c r="GM64" s="315"/>
      <c r="GN64" s="165">
        <f t="shared" si="105"/>
        <v>-0.36967833267000039</v>
      </c>
      <c r="GP64" s="104">
        <f t="shared" si="106"/>
        <v>-16.134944432870402</v>
      </c>
      <c r="GR64" s="186"/>
      <c r="GS64" s="36">
        <v>42306</v>
      </c>
      <c r="GT64" s="109">
        <v>6.0439999999999987</v>
      </c>
      <c r="GU64" s="109">
        <v>6.1362999999999994</v>
      </c>
      <c r="GW64" s="180">
        <f t="shared" si="79"/>
        <v>-15.613284759510002</v>
      </c>
      <c r="GX64" s="209">
        <f t="shared" si="92"/>
        <v>-0.36967833267000039</v>
      </c>
      <c r="GY64" s="239">
        <v>2.213700000000002</v>
      </c>
      <c r="GZ64" s="243">
        <f t="shared" si="38"/>
        <v>0</v>
      </c>
      <c r="HA64" s="244">
        <f t="shared" si="39"/>
        <v>0.95</v>
      </c>
      <c r="HB64" s="211">
        <v>1</v>
      </c>
      <c r="HC64" s="250"/>
      <c r="HD64" s="211"/>
      <c r="HE64" s="211">
        <f t="shared" si="93"/>
        <v>-0.35119441603650037</v>
      </c>
      <c r="HF64" s="178">
        <f t="shared" si="80"/>
        <v>-15.985253256615501</v>
      </c>
      <c r="HG64" s="452">
        <f t="shared" si="59"/>
        <v>-0.35119441603650037</v>
      </c>
      <c r="HH64" s="348"/>
      <c r="HI64" s="165">
        <f t="shared" si="107"/>
        <v>-0.35119441603650037</v>
      </c>
      <c r="HK64" s="104">
        <f t="shared" si="108"/>
        <v>-15.985253256615501</v>
      </c>
      <c r="HL64" s="185"/>
      <c r="HN64" s="165">
        <v>3.463700000000002</v>
      </c>
      <c r="HO64" s="165">
        <f t="shared" si="43"/>
        <v>-15.142403073135203</v>
      </c>
      <c r="HP64" s="165"/>
      <c r="HR64" s="165">
        <v>-1.0862999999999996</v>
      </c>
      <c r="HS64" s="165">
        <f t="shared" si="44"/>
        <v>-16.234458910238402</v>
      </c>
      <c r="HT64" s="165"/>
      <c r="HV64" s="165">
        <v>4.3637000000000006</v>
      </c>
      <c r="HW64" s="165">
        <f t="shared" si="45"/>
        <v>-14.307383056243298</v>
      </c>
      <c r="HX64" s="165"/>
      <c r="HZ64" s="165">
        <v>1.0636999999999999</v>
      </c>
      <c r="IA64" s="165">
        <f t="shared" si="46"/>
        <v>-16.019681223862303</v>
      </c>
      <c r="IB64" s="165"/>
      <c r="ID64" s="165">
        <v>1.5137000000000009</v>
      </c>
      <c r="IE64" s="165">
        <f t="shared" si="47"/>
        <v>-15.2049079824752</v>
      </c>
      <c r="IF64" s="165"/>
      <c r="IH64" s="165">
        <v>0.11370000000000058</v>
      </c>
      <c r="II64" s="165">
        <f t="shared" si="48"/>
        <v>-16.134944432870402</v>
      </c>
      <c r="IJ64" s="165"/>
      <c r="IL64" s="424">
        <v>2.213700000000002</v>
      </c>
      <c r="IM64" s="165">
        <f t="shared" si="49"/>
        <v>-15.985253256615501</v>
      </c>
      <c r="IN64" s="165"/>
      <c r="IO64" s="36">
        <v>42306</v>
      </c>
    </row>
    <row r="65" spans="1:249" x14ac:dyDescent="0.25">
      <c r="A65" s="95">
        <v>41211</v>
      </c>
      <c r="B65" s="36">
        <v>41211</v>
      </c>
      <c r="C65" s="346">
        <v>9.6000000000000014</v>
      </c>
      <c r="D65" s="346">
        <v>5.05</v>
      </c>
      <c r="E65" s="346">
        <v>10.5</v>
      </c>
      <c r="F65" s="346">
        <v>7.1999999999999993</v>
      </c>
      <c r="G65" s="346">
        <v>7.65</v>
      </c>
      <c r="H65" s="346">
        <v>6.25</v>
      </c>
      <c r="I65" s="346">
        <v>8.3500000000000014</v>
      </c>
      <c r="J65" s="105"/>
      <c r="K65" s="36">
        <v>42306</v>
      </c>
      <c r="L65" s="109">
        <v>6.0439999999999987</v>
      </c>
      <c r="M65" s="98">
        <f t="shared" si="1"/>
        <v>6.1362999999999994</v>
      </c>
      <c r="N65" s="109">
        <f t="shared" si="2"/>
        <v>6.228933333333333</v>
      </c>
      <c r="O65" s="291"/>
      <c r="P65" s="184">
        <v>42306</v>
      </c>
      <c r="Q65" s="346">
        <v>9.6000000000000014</v>
      </c>
      <c r="R65" s="240">
        <v>3.463700000000002</v>
      </c>
      <c r="T65" s="346">
        <v>5.05</v>
      </c>
      <c r="U65" s="240">
        <v>-1.0862999999999996</v>
      </c>
      <c r="W65" s="346">
        <v>10.5</v>
      </c>
      <c r="X65" s="240">
        <v>4.3637000000000006</v>
      </c>
      <c r="Z65" s="346">
        <v>7.1999999999999993</v>
      </c>
      <c r="AA65" s="240">
        <v>1.0636999999999999</v>
      </c>
      <c r="AC65" s="346">
        <v>7.65</v>
      </c>
      <c r="AD65" s="239">
        <v>1.5137000000000009</v>
      </c>
      <c r="AF65" s="346">
        <v>6.25</v>
      </c>
      <c r="AG65" s="239">
        <v>0.11370000000000058</v>
      </c>
      <c r="AI65" s="346">
        <v>8.3500000000000014</v>
      </c>
      <c r="AJ65" s="239">
        <v>2.213700000000002</v>
      </c>
      <c r="AV65" s="36">
        <v>42307</v>
      </c>
      <c r="AW65" s="346">
        <v>10.25</v>
      </c>
      <c r="AX65" s="98"/>
      <c r="AY65" s="346">
        <v>3</v>
      </c>
      <c r="BA65" s="346">
        <v>11.25</v>
      </c>
      <c r="BC65" s="346">
        <v>10.55</v>
      </c>
      <c r="BE65" s="346">
        <v>6.6999999999999993</v>
      </c>
      <c r="BG65" s="346">
        <v>4.3499999999999996</v>
      </c>
      <c r="BI65" s="346">
        <v>7.6</v>
      </c>
      <c r="BJ65" s="190"/>
      <c r="BL65" s="199"/>
      <c r="BW65" s="36">
        <v>42307</v>
      </c>
      <c r="BX65" s="109">
        <v>5.8603999999999985</v>
      </c>
      <c r="BY65" s="109">
        <v>5.9521999999999986</v>
      </c>
      <c r="CA65" s="180">
        <f t="shared" si="68"/>
        <v>-15.972741574360004</v>
      </c>
      <c r="CB65" s="209">
        <f t="shared" si="81"/>
        <v>-0.35945681485000236</v>
      </c>
      <c r="CC65" s="240">
        <v>4.2978000000000014</v>
      </c>
      <c r="CD65" s="243">
        <f t="shared" si="3"/>
        <v>0</v>
      </c>
      <c r="CE65" s="244">
        <f>IF(CC65&gt;5,0.8,IF(CC65&gt;4,0.85,IF(CC65&gt;3,0.9,IF(CC65&gt;2,0.95,IF(CC65&gt;1,0.98,IF(CC65&gt;0,1,0))))))</f>
        <v>0.85</v>
      </c>
      <c r="CF65" s="211">
        <f t="shared" ref="CF65:CF103" si="109">(CF64-0.007)</f>
        <v>0.99299999999999999</v>
      </c>
      <c r="CG65" s="250"/>
      <c r="CH65" s="211"/>
      <c r="CI65" s="211">
        <f t="shared" si="94"/>
        <v>-0.30553829262250198</v>
      </c>
      <c r="CJ65" s="178">
        <f t="shared" si="51"/>
        <v>-15.445802597709347</v>
      </c>
      <c r="CK65" s="452">
        <f t="shared" si="5"/>
        <v>-0.30553829262250198</v>
      </c>
      <c r="CL65" s="188"/>
      <c r="CM65" s="165">
        <f t="shared" si="95"/>
        <v>-0.30553829262250198</v>
      </c>
      <c r="CO65" s="104">
        <f t="shared" si="96"/>
        <v>-15.447941365757705</v>
      </c>
      <c r="CR65" s="36">
        <v>42307</v>
      </c>
      <c r="CS65" s="109">
        <v>5.8603999999999985</v>
      </c>
      <c r="CT65" s="109">
        <v>5.9521999999999986</v>
      </c>
      <c r="CV65" s="180">
        <f t="shared" si="69"/>
        <v>-15.972741574360004</v>
      </c>
      <c r="CW65" s="209">
        <f t="shared" si="82"/>
        <v>-0.35945681485000236</v>
      </c>
      <c r="CX65" s="240">
        <v>-2.9521999999999986</v>
      </c>
      <c r="CY65" s="243">
        <f t="shared" si="8"/>
        <v>1.1000000000000001</v>
      </c>
      <c r="CZ65" s="244">
        <f>IF(CX65&gt;5,0.8,IF(CX65&gt;4,0.85,IF(CX65&gt;3,0.9,IF(CX65&gt;2,0.95,IF(CX65&gt;1,0.98,IF(CX65&gt;0,1,0))))))</f>
        <v>0</v>
      </c>
      <c r="DA65" s="211">
        <f t="shared" ref="DA65:DA103" si="110">(DA64-0.007)</f>
        <v>0.99299999999999999</v>
      </c>
      <c r="DB65" s="250"/>
      <c r="DC65" s="211"/>
      <c r="DD65" s="211">
        <f t="shared" si="83"/>
        <v>-0.39540249633500263</v>
      </c>
      <c r="DE65" s="178">
        <f t="shared" si="70"/>
        <v>-16.627093589099061</v>
      </c>
      <c r="DF65" s="452">
        <f t="shared" si="52"/>
        <v>-0.39540249633500263</v>
      </c>
      <c r="DG65" s="315"/>
      <c r="DH65" s="165">
        <f t="shared" si="97"/>
        <v>-0.39540249633500263</v>
      </c>
      <c r="DJ65" s="104">
        <f t="shared" si="98"/>
        <v>-16.629861406573404</v>
      </c>
      <c r="DK65" s="185"/>
      <c r="DL65" s="186"/>
      <c r="DM65" s="36">
        <v>42307</v>
      </c>
      <c r="DN65" s="109">
        <v>5.8603999999999985</v>
      </c>
      <c r="DO65" s="109">
        <v>5.9521999999999986</v>
      </c>
      <c r="DQ65" s="180">
        <f t="shared" si="71"/>
        <v>-15.972741574360004</v>
      </c>
      <c r="DR65" s="209">
        <f t="shared" si="84"/>
        <v>-0.35945681485000236</v>
      </c>
      <c r="DS65" s="240">
        <v>5.2978000000000014</v>
      </c>
      <c r="DT65" s="243">
        <f t="shared" si="14"/>
        <v>0</v>
      </c>
      <c r="DU65" s="244">
        <f>IF(DS65&gt;5,0.8,IF(DS65&gt;4,0.85,IF(DS65&gt;3,0.9,IF(DS65&gt;2,0.95,IF(DS65&gt;1,0.98,IF(DS65&gt;0,1,0))))))</f>
        <v>0.8</v>
      </c>
      <c r="DV65" s="211">
        <f t="shared" ref="DV65:DV103" si="111">(DV64-0.007)</f>
        <v>0.99299999999999999</v>
      </c>
      <c r="DW65" s="250"/>
      <c r="DX65" s="211"/>
      <c r="DY65" s="211">
        <f t="shared" si="85"/>
        <v>-0.28756545188000188</v>
      </c>
      <c r="DZ65" s="178">
        <f t="shared" si="72"/>
        <v>-14.59293554996014</v>
      </c>
      <c r="EA65" s="452">
        <f t="shared" si="53"/>
        <v>-0.28756545188000188</v>
      </c>
      <c r="EB65" s="315"/>
      <c r="EC65" s="165">
        <f t="shared" si="99"/>
        <v>-0.28756545188000188</v>
      </c>
      <c r="EE65" s="104">
        <f t="shared" si="100"/>
        <v>-14.5949485081233</v>
      </c>
      <c r="EF65" s="185"/>
      <c r="EG65" s="186"/>
      <c r="EH65" s="36">
        <v>42307</v>
      </c>
      <c r="EI65" s="109">
        <v>5.8603999999999985</v>
      </c>
      <c r="EJ65" s="109">
        <v>5.9521999999999986</v>
      </c>
      <c r="EL65" s="180">
        <f t="shared" si="73"/>
        <v>-15.972741574360004</v>
      </c>
      <c r="EM65" s="209">
        <f t="shared" si="86"/>
        <v>-0.35945681485000236</v>
      </c>
      <c r="EN65" s="240">
        <v>4.5978000000000021</v>
      </c>
      <c r="EO65" s="243">
        <f t="shared" si="20"/>
        <v>0</v>
      </c>
      <c r="EP65" s="244">
        <f>IF(EN65&gt;5,0.8,IF(EN65&gt;4,0.85,IF(EN65&gt;3,0.9,IF(EN65&gt;2,0.95,IF(EN65&gt;1,0.98,IF(EN65&gt;0,1,0))))))</f>
        <v>0.85</v>
      </c>
      <c r="EQ65" s="211">
        <f t="shared" ref="EQ65:EQ103" si="112">(EQ64-0.007)</f>
        <v>0.99299999999999999</v>
      </c>
      <c r="ER65" s="250"/>
      <c r="ES65" s="211"/>
      <c r="ET65" s="211">
        <f t="shared" si="87"/>
        <v>-0.30553829262250198</v>
      </c>
      <c r="EU65" s="178">
        <f t="shared" si="74"/>
        <v>-16.323080748436446</v>
      </c>
      <c r="EV65" s="452">
        <f t="shared" si="54"/>
        <v>-0.30553829262250198</v>
      </c>
      <c r="EW65" s="315"/>
      <c r="EX65" s="165">
        <f t="shared" si="101"/>
        <v>-0.30553829262250198</v>
      </c>
      <c r="EZ65" s="104">
        <f t="shared" si="102"/>
        <v>-16.325219516484804</v>
      </c>
      <c r="FA65" s="185"/>
      <c r="FB65" s="186"/>
      <c r="FC65" s="36">
        <v>42307</v>
      </c>
      <c r="FD65" s="109">
        <v>5.8603999999999985</v>
      </c>
      <c r="FE65" s="109">
        <v>5.9521999999999986</v>
      </c>
      <c r="FG65" s="180">
        <f t="shared" si="75"/>
        <v>-15.972741574360004</v>
      </c>
      <c r="FH65" s="209">
        <f t="shared" si="88"/>
        <v>-0.35945681485000236</v>
      </c>
      <c r="FI65" s="239">
        <v>0.74780000000000069</v>
      </c>
      <c r="FJ65" s="243">
        <f t="shared" si="26"/>
        <v>0</v>
      </c>
      <c r="FK65" s="244">
        <f>IF(FI65&gt;5,0.8,IF(FI65&gt;4,0.85,IF(FI65&gt;3,0.9,IF(FI65&gt;2,0.95,IF(FI65&gt;1,0.98,IF(FI65&gt;0,1,0))))))</f>
        <v>1</v>
      </c>
      <c r="FL65" s="211">
        <f t="shared" ref="FL65:FL103" si="113">(FL64-0.007)</f>
        <v>0.99299999999999999</v>
      </c>
      <c r="FM65" s="250"/>
      <c r="FN65" s="211"/>
      <c r="FO65" s="211">
        <f t="shared" si="89"/>
        <v>-0.35945681485000236</v>
      </c>
      <c r="FP65" s="178">
        <f t="shared" si="76"/>
        <v>-15.561848599621253</v>
      </c>
      <c r="FQ65" s="452">
        <f t="shared" si="55"/>
        <v>-0.35945681485000236</v>
      </c>
      <c r="FR65" s="315"/>
      <c r="FS65" s="165">
        <f t="shared" si="103"/>
        <v>-0.35945681485000236</v>
      </c>
      <c r="FU65" s="104">
        <f t="shared" si="104"/>
        <v>-15.564364797325203</v>
      </c>
      <c r="FV65" s="185"/>
      <c r="FW65" s="186"/>
      <c r="FX65" s="36">
        <v>42307</v>
      </c>
      <c r="FY65" s="109">
        <v>5.8603999999999985</v>
      </c>
      <c r="FZ65" s="109">
        <v>5.9521999999999986</v>
      </c>
      <c r="GB65" s="180">
        <f t="shared" si="77"/>
        <v>-15.972741574360004</v>
      </c>
      <c r="GC65" s="209">
        <f t="shared" si="90"/>
        <v>-0.35945681485000236</v>
      </c>
      <c r="GD65" s="239">
        <v>-1.602199999999999</v>
      </c>
      <c r="GE65" s="243">
        <f t="shared" si="32"/>
        <v>1</v>
      </c>
      <c r="GF65" s="244">
        <f>IF(GD65&gt;5,0.8,IF(GD65&gt;4,0.85,IF(GD65&gt;3,0.9,IF(GD65&gt;2,0.95,IF(GD65&gt;1,0.98,IF(GD65&gt;0,1,0))))))</f>
        <v>0</v>
      </c>
      <c r="GG65" s="211">
        <f t="shared" ref="GG65:GG103" si="114">(GG64-0.007)</f>
        <v>0.99299999999999999</v>
      </c>
      <c r="GH65" s="250"/>
      <c r="GI65" s="211"/>
      <c r="GJ65" s="211">
        <f t="shared" si="91"/>
        <v>-0.35945681485000236</v>
      </c>
      <c r="GK65" s="178">
        <f t="shared" si="78"/>
        <v>-16.491885050016453</v>
      </c>
      <c r="GL65" s="452">
        <f t="shared" si="57"/>
        <v>-0.35945681485000236</v>
      </c>
      <c r="GM65" s="315"/>
      <c r="GN65" s="165">
        <f t="shared" si="105"/>
        <v>-0.35945681485000236</v>
      </c>
      <c r="GP65" s="104">
        <f t="shared" si="106"/>
        <v>-16.494401247720404</v>
      </c>
      <c r="GR65" s="186"/>
      <c r="GS65" s="36">
        <v>42307</v>
      </c>
      <c r="GT65" s="109">
        <v>5.8603999999999985</v>
      </c>
      <c r="GU65" s="109">
        <v>5.9521999999999986</v>
      </c>
      <c r="GW65" s="180">
        <f t="shared" si="79"/>
        <v>-15.972741574360004</v>
      </c>
      <c r="GX65" s="209">
        <f t="shared" si="92"/>
        <v>-0.35945681485000236</v>
      </c>
      <c r="GY65" s="239">
        <v>1.647800000000001</v>
      </c>
      <c r="GZ65" s="243">
        <f t="shared" si="38"/>
        <v>0</v>
      </c>
      <c r="HA65" s="244">
        <f>IF(GY65&gt;5,0.8,IF(GY65&gt;4,0.85,IF(GY65&gt;3,0.9,IF(GY65&gt;2,0.95,IF(GY65&gt;1,0.98,IF(GY65&gt;0,1,0))))))</f>
        <v>0.98</v>
      </c>
      <c r="HB65" s="211">
        <f t="shared" ref="HB65:HB103" si="115">(HB64-0.007)</f>
        <v>0.99299999999999999</v>
      </c>
      <c r="HC65" s="250"/>
      <c r="HD65" s="211"/>
      <c r="HE65" s="211">
        <f t="shared" si="93"/>
        <v>-0.35226767855300228</v>
      </c>
      <c r="HF65" s="178">
        <f t="shared" si="80"/>
        <v>-16.335055061418633</v>
      </c>
      <c r="HG65" s="452">
        <f t="shared" si="59"/>
        <v>-0.35226767855300228</v>
      </c>
      <c r="HH65" s="348"/>
      <c r="HI65" s="165">
        <f t="shared" si="107"/>
        <v>-0.35226767855300228</v>
      </c>
      <c r="HK65" s="104">
        <f t="shared" si="108"/>
        <v>-16.337520935168502</v>
      </c>
      <c r="HL65" s="185"/>
      <c r="HN65" s="165">
        <v>4.2978000000000014</v>
      </c>
      <c r="HO65" s="165">
        <f t="shared" si="43"/>
        <v>-15.447941365757705</v>
      </c>
      <c r="HP65" s="165"/>
      <c r="HR65" s="165">
        <v>-2.9521999999999986</v>
      </c>
      <c r="HS65" s="165">
        <f t="shared" si="44"/>
        <v>-16.629861406573404</v>
      </c>
      <c r="HT65" s="165"/>
      <c r="HV65" s="165">
        <v>5.2978000000000014</v>
      </c>
      <c r="HW65" s="165">
        <f t="shared" si="45"/>
        <v>-14.5949485081233</v>
      </c>
      <c r="HX65" s="165"/>
      <c r="HZ65" s="165">
        <v>4.5978000000000021</v>
      </c>
      <c r="IA65" s="165">
        <f t="shared" si="46"/>
        <v>-16.325219516484804</v>
      </c>
      <c r="IB65" s="165"/>
      <c r="ID65" s="165">
        <v>0.74780000000000069</v>
      </c>
      <c r="IE65" s="165">
        <f t="shared" si="47"/>
        <v>-15.564364797325203</v>
      </c>
      <c r="IF65" s="165"/>
      <c r="IH65" s="165">
        <v>-1.602199999999999</v>
      </c>
      <c r="II65" s="165">
        <f t="shared" si="48"/>
        <v>-16.494401247720404</v>
      </c>
      <c r="IJ65" s="165"/>
      <c r="IL65" s="424">
        <v>1.647800000000001</v>
      </c>
      <c r="IM65" s="165">
        <f t="shared" si="49"/>
        <v>-16.337520935168502</v>
      </c>
      <c r="IN65" s="165"/>
      <c r="IO65" s="36">
        <v>42307</v>
      </c>
    </row>
    <row r="66" spans="1:249" ht="15.75" thickBot="1" x14ac:dyDescent="0.3">
      <c r="A66" s="95">
        <v>41212</v>
      </c>
      <c r="B66" s="36">
        <v>41212</v>
      </c>
      <c r="C66" s="346">
        <v>10.25</v>
      </c>
      <c r="D66" s="346">
        <v>3</v>
      </c>
      <c r="E66" s="346">
        <v>11.25</v>
      </c>
      <c r="F66" s="346">
        <v>10.55</v>
      </c>
      <c r="G66" s="346">
        <v>6.6999999999999993</v>
      </c>
      <c r="H66" s="346">
        <v>4.3499999999999996</v>
      </c>
      <c r="I66" s="346">
        <v>7.6</v>
      </c>
      <c r="J66" s="105"/>
      <c r="K66" s="36">
        <v>42307</v>
      </c>
      <c r="L66" s="109">
        <v>5.8603999999999985</v>
      </c>
      <c r="M66" s="98">
        <f t="shared" si="1"/>
        <v>5.9521999999999986</v>
      </c>
      <c r="N66" s="109">
        <f t="shared" si="2"/>
        <v>6.0443333333333316</v>
      </c>
      <c r="O66" s="291"/>
      <c r="P66" s="184">
        <v>42307</v>
      </c>
      <c r="Q66" s="346">
        <v>10.25</v>
      </c>
      <c r="R66" s="240">
        <v>4.2978000000000014</v>
      </c>
      <c r="T66" s="346">
        <v>3</v>
      </c>
      <c r="U66" s="240">
        <v>-2.9521999999999986</v>
      </c>
      <c r="W66" s="346">
        <v>11.25</v>
      </c>
      <c r="X66" s="240">
        <v>5.2978000000000014</v>
      </c>
      <c r="Z66" s="346">
        <v>10.55</v>
      </c>
      <c r="AA66" s="240">
        <v>4.5978000000000021</v>
      </c>
      <c r="AC66" s="346">
        <v>6.6999999999999993</v>
      </c>
      <c r="AD66" s="239">
        <v>0.74780000000000069</v>
      </c>
      <c r="AF66" s="346">
        <v>4.3499999999999996</v>
      </c>
      <c r="AG66" s="239">
        <v>-1.602199999999999</v>
      </c>
      <c r="AI66" s="346">
        <v>7.6</v>
      </c>
      <c r="AJ66" s="239">
        <v>1.647800000000001</v>
      </c>
      <c r="AV66" s="36">
        <v>42308</v>
      </c>
      <c r="AW66" s="346">
        <v>10.1</v>
      </c>
      <c r="AX66" s="98"/>
      <c r="AY66" s="346">
        <v>5.3999999999999995</v>
      </c>
      <c r="BA66" s="346">
        <v>10.600000000000001</v>
      </c>
      <c r="BB66" s="199"/>
      <c r="BC66" s="346">
        <v>10.850000000000001</v>
      </c>
      <c r="BD66" s="199"/>
      <c r="BE66" s="346">
        <v>8.6</v>
      </c>
      <c r="BF66" s="199"/>
      <c r="BG66" s="346">
        <v>2.9000000000000004</v>
      </c>
      <c r="BI66" s="346">
        <v>7.9499999999999993</v>
      </c>
      <c r="BJ66" s="190"/>
      <c r="BL66" s="199"/>
      <c r="BW66" s="36">
        <v>42308</v>
      </c>
      <c r="BX66" s="109">
        <v>5.6777999999999995</v>
      </c>
      <c r="BY66" s="109">
        <v>5.769099999999999</v>
      </c>
      <c r="CA66" s="180">
        <f t="shared" si="68"/>
        <v>-16.322110527990002</v>
      </c>
      <c r="CB66" s="209">
        <f t="shared" si="81"/>
        <v>-0.3493689536299982</v>
      </c>
      <c r="CC66" s="240">
        <v>4.3309000000000006</v>
      </c>
      <c r="CD66" s="243">
        <f t="shared" si="3"/>
        <v>0</v>
      </c>
      <c r="CE66" s="244">
        <f t="shared" ref="CE66:CE103" si="116">IF(CC66&gt;5,0.8,IF(CC66&gt;4,0.85,IF(CC66&gt;3,0.9,IF(CC66&gt;2,0.95,IF(CC66&gt;1,0.98,IF(CC66&gt;0,1,0))))))</f>
        <v>0.85</v>
      </c>
      <c r="CF66" s="211">
        <f t="shared" si="109"/>
        <v>0.98599999999999999</v>
      </c>
      <c r="CG66" s="250"/>
      <c r="CH66" s="211"/>
      <c r="CI66" s="211">
        <f t="shared" si="94"/>
        <v>-0.29696361058549847</v>
      </c>
      <c r="CJ66" s="178">
        <f t="shared" si="51"/>
        <v>-15.738608717746649</v>
      </c>
      <c r="CK66" s="452">
        <f t="shared" si="5"/>
        <v>-0.29696361058549847</v>
      </c>
      <c r="CL66" s="188"/>
      <c r="CM66" s="165">
        <f t="shared" si="95"/>
        <v>-0.29696361058549847</v>
      </c>
      <c r="CO66" s="104">
        <f t="shared" si="96"/>
        <v>-15.744904976343204</v>
      </c>
      <c r="CR66" s="36">
        <v>42308</v>
      </c>
      <c r="CS66" s="109">
        <v>5.6777999999999995</v>
      </c>
      <c r="CT66" s="109">
        <v>5.769099999999999</v>
      </c>
      <c r="CV66" s="180">
        <f t="shared" si="69"/>
        <v>-16.322110527990002</v>
      </c>
      <c r="CW66" s="209">
        <f t="shared" si="82"/>
        <v>-0.3493689536299982</v>
      </c>
      <c r="CX66" s="240">
        <v>-0.36909999999999954</v>
      </c>
      <c r="CY66" s="243">
        <f t="shared" si="8"/>
        <v>1</v>
      </c>
      <c r="CZ66" s="244">
        <f t="shared" ref="CZ66:CZ103" si="117">IF(CX66&gt;5,0.8,IF(CX66&gt;4,0.85,IF(CX66&gt;3,0.9,IF(CX66&gt;2,0.95,IF(CX66&gt;1,0.98,IF(CX66&gt;0,1,0))))))</f>
        <v>0</v>
      </c>
      <c r="DA66" s="211">
        <f t="shared" si="110"/>
        <v>0.98599999999999999</v>
      </c>
      <c r="DB66" s="250"/>
      <c r="DC66" s="211"/>
      <c r="DD66" s="211">
        <f t="shared" si="83"/>
        <v>-0.3493689536299982</v>
      </c>
      <c r="DE66" s="178">
        <f t="shared" si="70"/>
        <v>-16.97157137737824</v>
      </c>
      <c r="DF66" s="452">
        <f t="shared" si="52"/>
        <v>-0.3493689536299982</v>
      </c>
      <c r="DG66" s="315"/>
      <c r="DH66" s="165">
        <f t="shared" si="97"/>
        <v>-0.3493689536299982</v>
      </c>
      <c r="DJ66" s="104">
        <f t="shared" si="98"/>
        <v>-16.979230360203402</v>
      </c>
      <c r="DK66" s="185"/>
      <c r="DL66" s="186"/>
      <c r="DM66" s="36">
        <v>42308</v>
      </c>
      <c r="DN66" s="109">
        <v>5.6777999999999995</v>
      </c>
      <c r="DO66" s="109">
        <v>5.769099999999999</v>
      </c>
      <c r="DQ66" s="180">
        <f t="shared" si="71"/>
        <v>-16.322110527990002</v>
      </c>
      <c r="DR66" s="209">
        <f t="shared" si="84"/>
        <v>-0.3493689536299982</v>
      </c>
      <c r="DS66" s="240">
        <v>4.8309000000000024</v>
      </c>
      <c r="DT66" s="243">
        <f t="shared" si="14"/>
        <v>0</v>
      </c>
      <c r="DU66" s="244">
        <f t="shared" ref="DU66:DU103" si="118">IF(DS66&gt;5,0.8,IF(DS66&gt;4,0.85,IF(DS66&gt;3,0.9,IF(DS66&gt;2,0.95,IF(DS66&gt;1,0.98,IF(DS66&gt;0,1,0))))))</f>
        <v>0.85</v>
      </c>
      <c r="DV66" s="211">
        <f t="shared" si="111"/>
        <v>0.98599999999999999</v>
      </c>
      <c r="DW66" s="250"/>
      <c r="DX66" s="211"/>
      <c r="DY66" s="211">
        <f t="shared" si="85"/>
        <v>-0.29696361058549847</v>
      </c>
      <c r="DZ66" s="178">
        <f t="shared" si="72"/>
        <v>-14.885741669997442</v>
      </c>
      <c r="EA66" s="452">
        <f t="shared" si="53"/>
        <v>-0.29696361058549847</v>
      </c>
      <c r="EB66" s="315"/>
      <c r="EC66" s="165">
        <f t="shared" si="99"/>
        <v>-0.29696361058549847</v>
      </c>
      <c r="EE66" s="104">
        <f t="shared" si="100"/>
        <v>-14.891912118708799</v>
      </c>
      <c r="EF66" s="190"/>
      <c r="EG66" s="186"/>
      <c r="EH66" s="36">
        <v>42308</v>
      </c>
      <c r="EI66" s="109">
        <v>5.6777999999999995</v>
      </c>
      <c r="EJ66" s="109">
        <v>5.769099999999999</v>
      </c>
      <c r="EL66" s="180">
        <f t="shared" si="73"/>
        <v>-16.322110527990002</v>
      </c>
      <c r="EM66" s="209">
        <f t="shared" si="86"/>
        <v>-0.3493689536299982</v>
      </c>
      <c r="EN66" s="240">
        <v>5.0809000000000024</v>
      </c>
      <c r="EO66" s="243">
        <f t="shared" si="20"/>
        <v>0</v>
      </c>
      <c r="EP66" s="244">
        <f t="shared" ref="EP66:EP103" si="119">IF(EN66&gt;5,0.8,IF(EN66&gt;4,0.85,IF(EN66&gt;3,0.9,IF(EN66&gt;2,0.95,IF(EN66&gt;1,0.98,IF(EN66&gt;0,1,0))))))</f>
        <v>0.8</v>
      </c>
      <c r="EQ66" s="211">
        <f t="shared" si="112"/>
        <v>0.98599999999999999</v>
      </c>
      <c r="ER66" s="250"/>
      <c r="ES66" s="211"/>
      <c r="ET66" s="211">
        <f t="shared" si="87"/>
        <v>-0.27949516290399856</v>
      </c>
      <c r="EU66" s="178">
        <f t="shared" si="74"/>
        <v>-16.598662979059789</v>
      </c>
      <c r="EV66" s="452">
        <f t="shared" si="54"/>
        <v>-0.27949516290399856</v>
      </c>
      <c r="EW66" s="315"/>
      <c r="EX66" s="165">
        <f t="shared" si="101"/>
        <v>-0.27949516290399856</v>
      </c>
      <c r="EZ66" s="104">
        <f t="shared" si="102"/>
        <v>-16.604714679388803</v>
      </c>
      <c r="FA66" s="190"/>
      <c r="FB66" s="186"/>
      <c r="FC66" s="36">
        <v>42308</v>
      </c>
      <c r="FD66" s="109">
        <v>5.6777999999999995</v>
      </c>
      <c r="FE66" s="109">
        <v>5.769099999999999</v>
      </c>
      <c r="FG66" s="180">
        <f t="shared" si="75"/>
        <v>-16.322110527990002</v>
      </c>
      <c r="FH66" s="209">
        <f t="shared" si="88"/>
        <v>-0.3493689536299982</v>
      </c>
      <c r="FI66" s="239">
        <v>2.8309000000000006</v>
      </c>
      <c r="FJ66" s="243">
        <f t="shared" si="26"/>
        <v>0</v>
      </c>
      <c r="FK66" s="244">
        <f t="shared" ref="FK66:FK103" si="120">IF(FI66&gt;5,0.8,IF(FI66&gt;4,0.85,IF(FI66&gt;3,0.9,IF(FI66&gt;2,0.95,IF(FI66&gt;1,0.98,IF(FI66&gt;0,1,0))))))</f>
        <v>0.95</v>
      </c>
      <c r="FL66" s="211">
        <f t="shared" si="113"/>
        <v>0.98599999999999999</v>
      </c>
      <c r="FM66" s="250"/>
      <c r="FN66" s="211"/>
      <c r="FO66" s="211">
        <f t="shared" si="89"/>
        <v>-0.33190050594849829</v>
      </c>
      <c r="FP66" s="178">
        <f t="shared" si="76"/>
        <v>-15.889102498486473</v>
      </c>
      <c r="FQ66" s="452">
        <f t="shared" si="55"/>
        <v>-0.33190050594849829</v>
      </c>
      <c r="FR66" s="315"/>
      <c r="FS66" s="165">
        <f t="shared" si="103"/>
        <v>-0.33190050594849829</v>
      </c>
      <c r="FU66" s="104">
        <f t="shared" si="104"/>
        <v>-15.896265303273701</v>
      </c>
      <c r="FV66" s="190"/>
      <c r="FW66" s="186"/>
      <c r="FX66" s="36">
        <v>42308</v>
      </c>
      <c r="FY66" s="109">
        <v>5.6777999999999995</v>
      </c>
      <c r="FZ66" s="109">
        <v>5.769099999999999</v>
      </c>
      <c r="GB66" s="180">
        <f t="shared" si="77"/>
        <v>-16.322110527990002</v>
      </c>
      <c r="GC66" s="209">
        <f t="shared" si="90"/>
        <v>-0.3493689536299982</v>
      </c>
      <c r="GD66" s="239">
        <v>-2.8690999999999987</v>
      </c>
      <c r="GE66" s="243">
        <f t="shared" si="32"/>
        <v>1.1000000000000001</v>
      </c>
      <c r="GF66" s="244">
        <f t="shared" ref="GF66:GF103" si="121">IF(GD66&gt;5,0.8,IF(GD66&gt;4,0.85,IF(GD66&gt;3,0.9,IF(GD66&gt;2,0.95,IF(GD66&gt;1,0.98,IF(GD66&gt;0,1,0))))))</f>
        <v>0</v>
      </c>
      <c r="GG66" s="211">
        <f t="shared" si="114"/>
        <v>0.98599999999999999</v>
      </c>
      <c r="GH66" s="250"/>
      <c r="GI66" s="211"/>
      <c r="GJ66" s="211">
        <f t="shared" si="91"/>
        <v>-0.38430584899299808</v>
      </c>
      <c r="GK66" s="178">
        <f t="shared" si="78"/>
        <v>-16.870810617123549</v>
      </c>
      <c r="GL66" s="452">
        <f t="shared" si="57"/>
        <v>-0.38430584899299808</v>
      </c>
      <c r="GM66" s="315"/>
      <c r="GN66" s="165">
        <f t="shared" si="105"/>
        <v>-0.38430584899299808</v>
      </c>
      <c r="GP66" s="104">
        <f t="shared" si="106"/>
        <v>-16.878707096713402</v>
      </c>
      <c r="GR66" s="186"/>
      <c r="GS66" s="36">
        <v>42308</v>
      </c>
      <c r="GT66" s="109">
        <v>5.6777999999999995</v>
      </c>
      <c r="GU66" s="109">
        <v>5.769099999999999</v>
      </c>
      <c r="GW66" s="180">
        <f t="shared" si="79"/>
        <v>-16.322110527990002</v>
      </c>
      <c r="GX66" s="209">
        <f t="shared" si="92"/>
        <v>-0.3493689536299982</v>
      </c>
      <c r="GY66" s="239">
        <v>2.1809000000000003</v>
      </c>
      <c r="GZ66" s="243">
        <f t="shared" si="38"/>
        <v>0</v>
      </c>
      <c r="HA66" s="244">
        <f t="shared" ref="HA66:HA103" si="122">IF(GY66&gt;5,0.8,IF(GY66&gt;4,0.85,IF(GY66&gt;3,0.9,IF(GY66&gt;2,0.95,IF(GY66&gt;1,0.98,IF(GY66&gt;0,1,0))))))</f>
        <v>0.95</v>
      </c>
      <c r="HB66" s="211">
        <f t="shared" si="115"/>
        <v>0.98599999999999999</v>
      </c>
      <c r="HC66" s="250"/>
      <c r="HD66" s="211"/>
      <c r="HE66" s="211">
        <f t="shared" si="93"/>
        <v>-0.33190050594849829</v>
      </c>
      <c r="HF66" s="178">
        <f t="shared" si="80"/>
        <v>-16.662308960283852</v>
      </c>
      <c r="HG66" s="452">
        <f t="shared" si="59"/>
        <v>-0.33190050594849829</v>
      </c>
      <c r="HH66" s="348"/>
      <c r="HI66" s="165">
        <f t="shared" si="107"/>
        <v>-0.33190050594849829</v>
      </c>
      <c r="HK66" s="104">
        <f t="shared" si="108"/>
        <v>-16.669421441117002</v>
      </c>
      <c r="HL66" s="185"/>
      <c r="HN66" s="165">
        <v>4.3309000000000006</v>
      </c>
      <c r="HO66" s="165">
        <f t="shared" si="43"/>
        <v>-15.744904976343204</v>
      </c>
      <c r="HP66" s="165"/>
      <c r="HR66" s="165">
        <v>-0.36909999999999954</v>
      </c>
      <c r="HS66" s="165">
        <f t="shared" si="44"/>
        <v>-16.979230360203402</v>
      </c>
      <c r="HT66" s="165"/>
      <c r="HV66" s="165">
        <v>4.8309000000000024</v>
      </c>
      <c r="HW66" s="165">
        <f t="shared" si="45"/>
        <v>-14.891912118708799</v>
      </c>
      <c r="HX66" s="165"/>
      <c r="HZ66" s="165">
        <v>5.0809000000000024</v>
      </c>
      <c r="IA66" s="165">
        <f t="shared" si="46"/>
        <v>-16.604714679388803</v>
      </c>
      <c r="IB66" s="165"/>
      <c r="ID66" s="165">
        <v>2.8309000000000006</v>
      </c>
      <c r="IE66" s="165">
        <f t="shared" si="47"/>
        <v>-15.896265303273701</v>
      </c>
      <c r="IF66" s="165"/>
      <c r="IH66" s="165">
        <v>-2.8690999999999987</v>
      </c>
      <c r="II66" s="165">
        <f t="shared" si="48"/>
        <v>-16.878707096713402</v>
      </c>
      <c r="IJ66" s="165"/>
      <c r="IL66" s="424">
        <v>2.1809000000000003</v>
      </c>
      <c r="IM66" s="165">
        <f t="shared" si="49"/>
        <v>-16.669421441117002</v>
      </c>
      <c r="IN66" s="165"/>
      <c r="IO66" s="36">
        <v>42308</v>
      </c>
    </row>
    <row r="67" spans="1:249" ht="15.75" thickBot="1" x14ac:dyDescent="0.3">
      <c r="A67" s="95">
        <v>41213</v>
      </c>
      <c r="B67" s="36">
        <v>41213</v>
      </c>
      <c r="C67" s="346">
        <v>10.1</v>
      </c>
      <c r="D67" s="346">
        <v>5.3999999999999995</v>
      </c>
      <c r="E67" s="346">
        <v>10.600000000000001</v>
      </c>
      <c r="F67" s="346">
        <v>10.850000000000001</v>
      </c>
      <c r="G67" s="346">
        <v>8.6</v>
      </c>
      <c r="H67" s="346">
        <v>2.9000000000000004</v>
      </c>
      <c r="I67" s="346">
        <v>7.9499999999999993</v>
      </c>
      <c r="J67" s="105"/>
      <c r="K67" s="36">
        <v>42308</v>
      </c>
      <c r="L67" s="109">
        <v>5.6777999999999995</v>
      </c>
      <c r="M67" s="98">
        <f t="shared" si="1"/>
        <v>5.769099999999999</v>
      </c>
      <c r="N67" s="109">
        <f t="shared" si="2"/>
        <v>5.8607333333333322</v>
      </c>
      <c r="O67" s="291"/>
      <c r="P67" s="184">
        <v>42308</v>
      </c>
      <c r="Q67" s="346">
        <v>10.1</v>
      </c>
      <c r="R67" s="240">
        <v>4.3309000000000006</v>
      </c>
      <c r="T67" s="346">
        <v>5.3999999999999995</v>
      </c>
      <c r="U67" s="240">
        <v>-0.36909999999999954</v>
      </c>
      <c r="W67" s="346">
        <v>10.600000000000001</v>
      </c>
      <c r="X67" s="240">
        <v>4.8309000000000024</v>
      </c>
      <c r="Z67" s="346">
        <v>10.850000000000001</v>
      </c>
      <c r="AA67" s="240">
        <v>5.0809000000000024</v>
      </c>
      <c r="AC67" s="346">
        <v>8.6</v>
      </c>
      <c r="AD67" s="239">
        <v>2.8309000000000006</v>
      </c>
      <c r="AF67" s="346">
        <v>2.9000000000000004</v>
      </c>
      <c r="AG67" s="239">
        <v>-2.8690999999999987</v>
      </c>
      <c r="AI67" s="346">
        <v>7.9499999999999993</v>
      </c>
      <c r="AJ67" s="239">
        <v>2.1809000000000003</v>
      </c>
      <c r="AV67" s="36">
        <v>42309</v>
      </c>
      <c r="AW67" s="346">
        <v>8.8000000000000007</v>
      </c>
      <c r="AX67">
        <v>-17.443472222222219</v>
      </c>
      <c r="AY67" s="346">
        <v>6.25</v>
      </c>
      <c r="BA67" s="346">
        <v>8.85</v>
      </c>
      <c r="BC67" s="346">
        <v>9.4</v>
      </c>
      <c r="BE67" s="346">
        <v>10.35</v>
      </c>
      <c r="BG67" s="346">
        <v>4.8499999999999996</v>
      </c>
      <c r="BI67" s="346">
        <v>8.9499999999999993</v>
      </c>
      <c r="BJ67" s="190"/>
      <c r="BL67" s="199"/>
      <c r="BW67" s="36">
        <v>42309</v>
      </c>
      <c r="BX67" s="109">
        <v>5.4962</v>
      </c>
      <c r="BY67" s="109">
        <v>5.5869999999999997</v>
      </c>
      <c r="CA67" s="180">
        <f t="shared" si="68"/>
        <v>-16.661524550999999</v>
      </c>
      <c r="CB67" s="209">
        <f t="shared" si="81"/>
        <v>-0.33941402300999712</v>
      </c>
      <c r="CC67" s="240">
        <v>3.213000000000001</v>
      </c>
      <c r="CD67" s="243">
        <f t="shared" si="3"/>
        <v>0</v>
      </c>
      <c r="CE67" s="244">
        <f t="shared" si="116"/>
        <v>0.9</v>
      </c>
      <c r="CF67" s="211">
        <f t="shared" si="109"/>
        <v>0.97899999999999998</v>
      </c>
      <c r="CG67" s="250"/>
      <c r="CH67" s="211"/>
      <c r="CI67" s="211">
        <f t="shared" si="94"/>
        <v>-0.30547262070899744</v>
      </c>
      <c r="CJ67" s="178">
        <f>(CJ66+((CD67+CE67)*CB67)*CF67)</f>
        <v>-16.037666413420759</v>
      </c>
      <c r="CK67" s="452">
        <f t="shared" si="5"/>
        <v>-0.30547262070899744</v>
      </c>
      <c r="CL67" s="188"/>
      <c r="CM67" s="165">
        <f t="shared" si="95"/>
        <v>-0.30547262070899744</v>
      </c>
      <c r="CO67" s="307">
        <f t="shared" si="96"/>
        <v>-16.050377597052201</v>
      </c>
      <c r="CP67" s="247">
        <v>-17.443472222222219</v>
      </c>
      <c r="CR67" s="36">
        <v>42309</v>
      </c>
      <c r="CS67" s="109">
        <v>5.4962</v>
      </c>
      <c r="CT67" s="109">
        <v>5.5869999999999997</v>
      </c>
      <c r="CV67" s="180">
        <f t="shared" si="69"/>
        <v>-16.661524550999999</v>
      </c>
      <c r="CW67" s="209">
        <f t="shared" si="82"/>
        <v>-0.33941402300999712</v>
      </c>
      <c r="CX67" s="240">
        <v>0.66300000000000026</v>
      </c>
      <c r="CY67" s="243">
        <f t="shared" si="8"/>
        <v>0</v>
      </c>
      <c r="CZ67" s="244">
        <f t="shared" si="117"/>
        <v>1</v>
      </c>
      <c r="DA67" s="211">
        <f t="shared" si="110"/>
        <v>0.97899999999999998</v>
      </c>
      <c r="DB67" s="250"/>
      <c r="DC67" s="211"/>
      <c r="DD67" s="211">
        <f t="shared" si="83"/>
        <v>-0.33941402300999712</v>
      </c>
      <c r="DE67" s="249">
        <f t="shared" si="70"/>
        <v>-17.303857705905028</v>
      </c>
      <c r="DF67" s="452">
        <f t="shared" si="52"/>
        <v>-0.33941402300999712</v>
      </c>
      <c r="DG67" s="315"/>
      <c r="DH67" s="165">
        <f t="shared" si="97"/>
        <v>-0.33941402300999712</v>
      </c>
      <c r="DJ67" s="176">
        <f t="shared" si="98"/>
        <v>-17.3186443832134</v>
      </c>
      <c r="DK67" s="185"/>
      <c r="DL67" s="186"/>
      <c r="DM67" s="36">
        <v>42309</v>
      </c>
      <c r="DN67" s="109">
        <v>5.4962</v>
      </c>
      <c r="DO67" s="109">
        <v>5.5869999999999997</v>
      </c>
      <c r="DQ67" s="180">
        <f t="shared" si="71"/>
        <v>-16.661524550999999</v>
      </c>
      <c r="DR67" s="209">
        <f t="shared" si="84"/>
        <v>-0.33941402300999712</v>
      </c>
      <c r="DS67" s="240">
        <v>3.2629999999999999</v>
      </c>
      <c r="DT67" s="243">
        <f t="shared" si="14"/>
        <v>0</v>
      </c>
      <c r="DU67" s="244">
        <f t="shared" si="118"/>
        <v>0.9</v>
      </c>
      <c r="DV67" s="211">
        <f t="shared" si="111"/>
        <v>0.97899999999999998</v>
      </c>
      <c r="DW67" s="250"/>
      <c r="DX67" s="211"/>
      <c r="DY67" s="211">
        <f t="shared" si="85"/>
        <v>-0.30547262070899744</v>
      </c>
      <c r="DZ67" s="249">
        <f t="shared" si="72"/>
        <v>-15.18479936567155</v>
      </c>
      <c r="EA67" s="452">
        <f t="shared" si="53"/>
        <v>-0.30547262070899744</v>
      </c>
      <c r="EB67" s="315"/>
      <c r="EC67" s="165">
        <f t="shared" si="99"/>
        <v>-0.30547262070899744</v>
      </c>
      <c r="EE67" s="176">
        <f t="shared" si="100"/>
        <v>-15.197384739417796</v>
      </c>
      <c r="EF67" s="185"/>
      <c r="EG67" s="186"/>
      <c r="EH67" s="36">
        <v>42309</v>
      </c>
      <c r="EI67" s="109">
        <v>5.4962</v>
      </c>
      <c r="EJ67" s="109">
        <v>5.5869999999999997</v>
      </c>
      <c r="EL67" s="180">
        <f t="shared" si="73"/>
        <v>-16.661524550999999</v>
      </c>
      <c r="EM67" s="209">
        <f t="shared" si="86"/>
        <v>-0.33941402300999712</v>
      </c>
      <c r="EN67" s="240">
        <v>3.8130000000000006</v>
      </c>
      <c r="EO67" s="243">
        <f t="shared" si="20"/>
        <v>0</v>
      </c>
      <c r="EP67" s="244">
        <f t="shared" si="119"/>
        <v>0.9</v>
      </c>
      <c r="EQ67" s="211">
        <f t="shared" si="112"/>
        <v>0.97899999999999998</v>
      </c>
      <c r="ER67" s="250"/>
      <c r="ES67" s="211"/>
      <c r="ET67" s="211">
        <f t="shared" si="87"/>
        <v>-0.30547262070899744</v>
      </c>
      <c r="EU67" s="249">
        <f t="shared" si="74"/>
        <v>-16.897720674733897</v>
      </c>
      <c r="EV67" s="452">
        <f t="shared" si="54"/>
        <v>-0.30547262070899744</v>
      </c>
      <c r="EW67" s="315"/>
      <c r="EX67" s="165">
        <f t="shared" si="101"/>
        <v>-0.30547262070899744</v>
      </c>
      <c r="EZ67" s="176">
        <f t="shared" si="102"/>
        <v>-16.9101873000978</v>
      </c>
      <c r="FA67" s="185"/>
      <c r="FB67" s="186"/>
      <c r="FC67" s="36">
        <v>42309</v>
      </c>
      <c r="FD67" s="109">
        <v>5.4962</v>
      </c>
      <c r="FE67" s="109">
        <v>5.5869999999999997</v>
      </c>
      <c r="FG67" s="180">
        <f t="shared" si="75"/>
        <v>-16.661524550999999</v>
      </c>
      <c r="FH67" s="209">
        <f t="shared" si="88"/>
        <v>-0.33941402300999712</v>
      </c>
      <c r="FI67" s="239">
        <v>4.7629999999999999</v>
      </c>
      <c r="FJ67" s="243">
        <f t="shared" si="26"/>
        <v>0</v>
      </c>
      <c r="FK67" s="244">
        <f t="shared" si="120"/>
        <v>0.85</v>
      </c>
      <c r="FL67" s="211">
        <f t="shared" si="113"/>
        <v>0.97899999999999998</v>
      </c>
      <c r="FM67" s="250"/>
      <c r="FN67" s="211"/>
      <c r="FO67" s="211">
        <f t="shared" si="89"/>
        <v>-0.28850191955849752</v>
      </c>
      <c r="FP67" s="249">
        <f t="shared" si="76"/>
        <v>-16.171545877734243</v>
      </c>
      <c r="FQ67" s="452">
        <f t="shared" si="55"/>
        <v>-0.28850191955849752</v>
      </c>
      <c r="FR67" s="315"/>
      <c r="FS67" s="165">
        <f t="shared" si="103"/>
        <v>-0.28850191955849752</v>
      </c>
      <c r="FU67" s="176">
        <f t="shared" si="104"/>
        <v>-16.1847672228322</v>
      </c>
      <c r="FV67" s="185"/>
      <c r="FW67" s="186"/>
      <c r="FX67" s="36">
        <v>42309</v>
      </c>
      <c r="FY67" s="109">
        <v>5.4962</v>
      </c>
      <c r="FZ67" s="109">
        <v>5.5869999999999997</v>
      </c>
      <c r="GB67" s="180">
        <f t="shared" si="77"/>
        <v>-16.661524550999999</v>
      </c>
      <c r="GC67" s="209">
        <f t="shared" si="90"/>
        <v>-0.33941402300999712</v>
      </c>
      <c r="GD67" s="239">
        <v>-0.7370000000000001</v>
      </c>
      <c r="GE67" s="243">
        <f t="shared" si="32"/>
        <v>1</v>
      </c>
      <c r="GF67" s="244">
        <f t="shared" si="121"/>
        <v>0</v>
      </c>
      <c r="GG67" s="211">
        <f t="shared" si="114"/>
        <v>0.97899999999999998</v>
      </c>
      <c r="GH67" s="250"/>
      <c r="GI67" s="211"/>
      <c r="GJ67" s="211">
        <f t="shared" si="91"/>
        <v>-0.33941402300999712</v>
      </c>
      <c r="GK67" s="249">
        <f t="shared" si="78"/>
        <v>-17.203096945650337</v>
      </c>
      <c r="GL67" s="452">
        <f t="shared" si="57"/>
        <v>-0.33941402300999712</v>
      </c>
      <c r="GM67" s="315"/>
      <c r="GN67" s="165">
        <f t="shared" si="105"/>
        <v>-0.33941402300999712</v>
      </c>
      <c r="GP67" s="176">
        <f t="shared" si="106"/>
        <v>-17.218121119723399</v>
      </c>
      <c r="GR67" s="186"/>
      <c r="GS67" s="36">
        <v>42309</v>
      </c>
      <c r="GT67" s="109">
        <v>5.4962</v>
      </c>
      <c r="GU67" s="109">
        <v>5.5869999999999997</v>
      </c>
      <c r="GW67" s="180">
        <f t="shared" si="79"/>
        <v>-16.661524550999999</v>
      </c>
      <c r="GX67" s="209">
        <f t="shared" si="92"/>
        <v>-0.33941402300999712</v>
      </c>
      <c r="GY67" s="239">
        <v>3.3629999999999995</v>
      </c>
      <c r="GZ67" s="243">
        <f t="shared" si="38"/>
        <v>0</v>
      </c>
      <c r="HA67" s="244">
        <f t="shared" si="122"/>
        <v>0.9</v>
      </c>
      <c r="HB67" s="211">
        <f t="shared" si="115"/>
        <v>0.97899999999999998</v>
      </c>
      <c r="HC67" s="250"/>
      <c r="HD67" s="211"/>
      <c r="HE67" s="211">
        <f t="shared" si="93"/>
        <v>-0.30547262070899744</v>
      </c>
      <c r="HF67" s="249">
        <f t="shared" si="80"/>
        <v>-16.96136665595796</v>
      </c>
      <c r="HG67" s="452">
        <f t="shared" si="59"/>
        <v>-0.30547262070899744</v>
      </c>
      <c r="HH67" s="348"/>
      <c r="HI67" s="165">
        <f t="shared" si="107"/>
        <v>-0.30547262070899744</v>
      </c>
      <c r="HK67" s="176">
        <f t="shared" si="108"/>
        <v>-16.974894061825999</v>
      </c>
      <c r="HL67" s="185"/>
      <c r="HM67">
        <v>1</v>
      </c>
      <c r="HN67" s="165">
        <v>3.213000000000001</v>
      </c>
      <c r="HO67" s="165">
        <f t="shared" si="43"/>
        <v>-16.050377597052201</v>
      </c>
      <c r="HP67" s="253">
        <v>-17.443472222222219</v>
      </c>
      <c r="HR67" s="165">
        <v>0.66300000000000026</v>
      </c>
      <c r="HS67" s="165">
        <f t="shared" si="44"/>
        <v>-17.3186443832134</v>
      </c>
      <c r="HT67" s="165"/>
      <c r="HV67" s="165">
        <v>3.2629999999999999</v>
      </c>
      <c r="HW67" s="165">
        <f t="shared" si="45"/>
        <v>-15.197384739417796</v>
      </c>
      <c r="HX67" s="165"/>
      <c r="HZ67" s="165">
        <v>3.8130000000000006</v>
      </c>
      <c r="IA67" s="165">
        <f t="shared" si="46"/>
        <v>-16.9101873000978</v>
      </c>
      <c r="IB67" s="165"/>
      <c r="ID67" s="165">
        <v>4.7629999999999999</v>
      </c>
      <c r="IE67" s="165">
        <f t="shared" si="47"/>
        <v>-16.1847672228322</v>
      </c>
      <c r="IF67" s="165"/>
      <c r="IH67" s="165">
        <v>-0.7370000000000001</v>
      </c>
      <c r="II67" s="165">
        <f t="shared" si="48"/>
        <v>-17.218121119723399</v>
      </c>
      <c r="IJ67" s="165"/>
      <c r="IL67" s="424">
        <v>3.3629999999999995</v>
      </c>
      <c r="IM67" s="165">
        <f t="shared" si="49"/>
        <v>-16.974894061825999</v>
      </c>
      <c r="IN67" s="165"/>
      <c r="IO67" s="36">
        <v>42309</v>
      </c>
    </row>
    <row r="68" spans="1:249" x14ac:dyDescent="0.25">
      <c r="A68" s="95">
        <v>41214</v>
      </c>
      <c r="B68" s="36">
        <v>41214</v>
      </c>
      <c r="C68" s="346">
        <v>8.8000000000000007</v>
      </c>
      <c r="D68" s="346">
        <v>6.25</v>
      </c>
      <c r="E68" s="346">
        <v>8.85</v>
      </c>
      <c r="F68" s="346">
        <v>9.4</v>
      </c>
      <c r="G68" s="346">
        <v>10.35</v>
      </c>
      <c r="H68" s="346">
        <v>4.8499999999999996</v>
      </c>
      <c r="I68" s="346">
        <v>8.9499999999999993</v>
      </c>
      <c r="J68" s="105"/>
      <c r="K68" s="36">
        <v>42309</v>
      </c>
      <c r="L68" s="109">
        <v>5.4962</v>
      </c>
      <c r="M68" s="98">
        <f t="shared" si="1"/>
        <v>5.5869999999999997</v>
      </c>
      <c r="N68" s="109">
        <f t="shared" si="2"/>
        <v>5.6781333333333324</v>
      </c>
      <c r="O68" s="291"/>
      <c r="P68" s="184">
        <v>42309</v>
      </c>
      <c r="Q68" s="346">
        <v>8.8000000000000007</v>
      </c>
      <c r="R68" s="240">
        <v>3.213000000000001</v>
      </c>
      <c r="S68" s="190">
        <v>-17.443472222222219</v>
      </c>
      <c r="T68" s="346">
        <v>6.25</v>
      </c>
      <c r="U68" s="240">
        <v>0.66300000000000026</v>
      </c>
      <c r="W68" s="346">
        <v>8.85</v>
      </c>
      <c r="X68" s="240">
        <v>3.2629999999999999</v>
      </c>
      <c r="Z68" s="346">
        <v>9.4</v>
      </c>
      <c r="AA68" s="240">
        <v>3.8130000000000006</v>
      </c>
      <c r="AC68" s="346">
        <v>10.35</v>
      </c>
      <c r="AD68" s="239">
        <v>4.7629999999999999</v>
      </c>
      <c r="AF68" s="346">
        <v>4.8499999999999996</v>
      </c>
      <c r="AG68" s="239">
        <v>-0.7370000000000001</v>
      </c>
      <c r="AI68" s="346">
        <v>8.9499999999999993</v>
      </c>
      <c r="AJ68" s="239">
        <v>3.3629999999999995</v>
      </c>
      <c r="AV68" s="36">
        <v>42310</v>
      </c>
      <c r="AW68" s="346">
        <v>7.75</v>
      </c>
      <c r="AY68" s="346">
        <v>5.65</v>
      </c>
      <c r="BA68" s="346">
        <v>6.1</v>
      </c>
      <c r="BC68" s="346">
        <v>7.4</v>
      </c>
      <c r="BE68" s="346">
        <v>11.25</v>
      </c>
      <c r="BG68" s="346">
        <v>4.3499999999999996</v>
      </c>
      <c r="BI68" s="346">
        <v>10.350000000000001</v>
      </c>
      <c r="BJ68" s="190"/>
      <c r="BL68" s="199"/>
      <c r="BW68" s="36">
        <v>42310</v>
      </c>
      <c r="BX68" s="109">
        <v>5.3155999999999999</v>
      </c>
      <c r="BY68" s="109">
        <v>5.4058999999999999</v>
      </c>
      <c r="CA68" s="180">
        <f t="shared" si="68"/>
        <v>-16.991115847990002</v>
      </c>
      <c r="CB68" s="209">
        <f t="shared" si="81"/>
        <v>-0.329591296990003</v>
      </c>
      <c r="CC68" s="240">
        <v>2.3441000000000001</v>
      </c>
      <c r="CD68" s="243">
        <f t="shared" si="3"/>
        <v>0</v>
      </c>
      <c r="CE68" s="244">
        <f t="shared" si="116"/>
        <v>0.95</v>
      </c>
      <c r="CF68" s="211">
        <f t="shared" si="109"/>
        <v>0.97199999999999998</v>
      </c>
      <c r="CG68" s="250"/>
      <c r="CH68" s="211"/>
      <c r="CI68" s="211">
        <f t="shared" si="94"/>
        <v>-0.31311173214050286</v>
      </c>
      <c r="CJ68" s="178">
        <f t="shared" si="51"/>
        <v>-16.342011017061328</v>
      </c>
      <c r="CK68" s="452">
        <f t="shared" si="5"/>
        <v>-0.31311173214050286</v>
      </c>
      <c r="CL68" s="188"/>
      <c r="CM68" s="165">
        <f t="shared" si="95"/>
        <v>-0.31311173214050286</v>
      </c>
      <c r="CO68" s="104">
        <f t="shared" si="96"/>
        <v>-16.363489329192703</v>
      </c>
      <c r="CR68" s="36">
        <v>42310</v>
      </c>
      <c r="CS68" s="109">
        <v>5.3155999999999999</v>
      </c>
      <c r="CT68" s="109">
        <v>5.4058999999999999</v>
      </c>
      <c r="CV68" s="180">
        <f t="shared" si="69"/>
        <v>-16.991115847990002</v>
      </c>
      <c r="CW68" s="209">
        <f t="shared" si="82"/>
        <v>-0.329591296990003</v>
      </c>
      <c r="CX68" s="240">
        <v>0.24410000000000043</v>
      </c>
      <c r="CY68" s="243">
        <f t="shared" si="8"/>
        <v>0</v>
      </c>
      <c r="CZ68" s="244">
        <f t="shared" si="117"/>
        <v>1</v>
      </c>
      <c r="DA68" s="211">
        <f t="shared" si="110"/>
        <v>0.97199999999999998</v>
      </c>
      <c r="DB68" s="250"/>
      <c r="DC68" s="211"/>
      <c r="DD68" s="211">
        <f t="shared" si="83"/>
        <v>-0.329591296990003</v>
      </c>
      <c r="DE68" s="178">
        <f t="shared" si="70"/>
        <v>-17.624220446579312</v>
      </c>
      <c r="DF68" s="452">
        <f t="shared" si="52"/>
        <v>-0.329591296990003</v>
      </c>
      <c r="DG68" s="315"/>
      <c r="DH68" s="165">
        <f t="shared" si="97"/>
        <v>-0.329591296990003</v>
      </c>
      <c r="DJ68" s="104">
        <f t="shared" si="98"/>
        <v>-17.648235680203403</v>
      </c>
      <c r="DK68" s="185"/>
      <c r="DL68" s="186"/>
      <c r="DM68" s="36">
        <v>42310</v>
      </c>
      <c r="DN68" s="109">
        <v>5.3155999999999999</v>
      </c>
      <c r="DO68" s="109">
        <v>5.4058999999999999</v>
      </c>
      <c r="DQ68" s="180">
        <f t="shared" si="71"/>
        <v>-16.991115847990002</v>
      </c>
      <c r="DR68" s="209">
        <f t="shared" si="84"/>
        <v>-0.329591296990003</v>
      </c>
      <c r="DS68" s="240">
        <v>0.69409999999999972</v>
      </c>
      <c r="DT68" s="243">
        <f t="shared" si="14"/>
        <v>0</v>
      </c>
      <c r="DU68" s="244">
        <f t="shared" si="118"/>
        <v>1</v>
      </c>
      <c r="DV68" s="211">
        <f t="shared" si="111"/>
        <v>0.97199999999999998</v>
      </c>
      <c r="DW68" s="250"/>
      <c r="DX68" s="211"/>
      <c r="DY68" s="211">
        <f t="shared" si="85"/>
        <v>-0.329591296990003</v>
      </c>
      <c r="DZ68" s="178">
        <f t="shared" si="72"/>
        <v>-15.505162106345832</v>
      </c>
      <c r="EA68" s="452">
        <f t="shared" si="53"/>
        <v>-0.329591296990003</v>
      </c>
      <c r="EB68" s="315"/>
      <c r="EC68" s="165">
        <f t="shared" si="99"/>
        <v>-0.329591296990003</v>
      </c>
      <c r="EE68" s="104">
        <f t="shared" si="100"/>
        <v>-15.526976036407799</v>
      </c>
      <c r="EF68" s="185"/>
      <c r="EG68" s="186"/>
      <c r="EH68" s="36">
        <v>42310</v>
      </c>
      <c r="EI68" s="109">
        <v>5.3155999999999999</v>
      </c>
      <c r="EJ68" s="109">
        <v>5.4058999999999999</v>
      </c>
      <c r="EL68" s="180">
        <f t="shared" si="73"/>
        <v>-16.991115847990002</v>
      </c>
      <c r="EM68" s="209">
        <f t="shared" si="86"/>
        <v>-0.329591296990003</v>
      </c>
      <c r="EN68" s="240">
        <v>1.9941000000000004</v>
      </c>
      <c r="EO68" s="243">
        <f t="shared" si="20"/>
        <v>0</v>
      </c>
      <c r="EP68" s="244">
        <f t="shared" si="119"/>
        <v>0.98</v>
      </c>
      <c r="EQ68" s="211">
        <f t="shared" si="112"/>
        <v>0.97199999999999998</v>
      </c>
      <c r="ER68" s="250"/>
      <c r="ES68" s="211"/>
      <c r="ET68" s="211">
        <f t="shared" si="87"/>
        <v>-0.32299947105020294</v>
      </c>
      <c r="EU68" s="178">
        <f t="shared" si="74"/>
        <v>-17.211676160594696</v>
      </c>
      <c r="EV68" s="452">
        <f t="shared" si="54"/>
        <v>-0.32299947105020294</v>
      </c>
      <c r="EW68" s="315"/>
      <c r="EX68" s="165">
        <f t="shared" si="101"/>
        <v>-0.32299947105020294</v>
      </c>
      <c r="EZ68" s="104">
        <f t="shared" si="102"/>
        <v>-17.233186771148002</v>
      </c>
      <c r="FA68" s="185"/>
      <c r="FB68" s="186"/>
      <c r="FC68" s="36">
        <v>42310</v>
      </c>
      <c r="FD68" s="109">
        <v>5.3155999999999999</v>
      </c>
      <c r="FE68" s="109">
        <v>5.4058999999999999</v>
      </c>
      <c r="FG68" s="180">
        <f t="shared" si="75"/>
        <v>-16.991115847990002</v>
      </c>
      <c r="FH68" s="209">
        <f t="shared" si="88"/>
        <v>-0.329591296990003</v>
      </c>
      <c r="FI68" s="239">
        <v>5.8441000000000001</v>
      </c>
      <c r="FJ68" s="243">
        <f t="shared" si="26"/>
        <v>0</v>
      </c>
      <c r="FK68" s="244">
        <f t="shared" si="120"/>
        <v>0.8</v>
      </c>
      <c r="FL68" s="211">
        <f t="shared" si="113"/>
        <v>0.97199999999999998</v>
      </c>
      <c r="FM68" s="250"/>
      <c r="FN68" s="211"/>
      <c r="FO68" s="211">
        <f t="shared" si="89"/>
        <v>-0.26367303759200239</v>
      </c>
      <c r="FP68" s="178">
        <f t="shared" si="76"/>
        <v>-16.427836070273671</v>
      </c>
      <c r="FQ68" s="452">
        <f t="shared" si="55"/>
        <v>-0.26367303759200239</v>
      </c>
      <c r="FR68" s="315"/>
      <c r="FS68" s="165">
        <f t="shared" si="103"/>
        <v>-0.26367303759200239</v>
      </c>
      <c r="FU68" s="104">
        <f t="shared" si="104"/>
        <v>-16.448440260424203</v>
      </c>
      <c r="FV68" s="185"/>
      <c r="FW68" s="186"/>
      <c r="FX68" s="36">
        <v>42310</v>
      </c>
      <c r="FY68" s="109">
        <v>5.3155999999999999</v>
      </c>
      <c r="FZ68" s="109">
        <v>5.4058999999999999</v>
      </c>
      <c r="GB68" s="180">
        <f t="shared" si="77"/>
        <v>-16.991115847990002</v>
      </c>
      <c r="GC68" s="209">
        <f t="shared" si="90"/>
        <v>-0.329591296990003</v>
      </c>
      <c r="GD68" s="239">
        <v>-1.0559000000000003</v>
      </c>
      <c r="GE68" s="243">
        <f t="shared" si="32"/>
        <v>1</v>
      </c>
      <c r="GF68" s="244">
        <f t="shared" si="121"/>
        <v>0</v>
      </c>
      <c r="GG68" s="211">
        <f t="shared" si="114"/>
        <v>0.97199999999999998</v>
      </c>
      <c r="GH68" s="250"/>
      <c r="GI68" s="211"/>
      <c r="GJ68" s="211">
        <f t="shared" si="91"/>
        <v>-0.329591296990003</v>
      </c>
      <c r="GK68" s="178">
        <f t="shared" si="78"/>
        <v>-17.523459686324621</v>
      </c>
      <c r="GL68" s="452">
        <f t="shared" si="57"/>
        <v>-0.329591296990003</v>
      </c>
      <c r="GM68" s="315"/>
      <c r="GN68" s="165">
        <f t="shared" si="105"/>
        <v>-0.329591296990003</v>
      </c>
      <c r="GP68" s="104">
        <f t="shared" si="106"/>
        <v>-17.547712416713402</v>
      </c>
      <c r="GR68" s="186"/>
      <c r="GS68" s="36">
        <v>42310</v>
      </c>
      <c r="GT68" s="109">
        <v>5.3155999999999999</v>
      </c>
      <c r="GU68" s="109">
        <v>5.4058999999999999</v>
      </c>
      <c r="GW68" s="180">
        <f t="shared" si="79"/>
        <v>-16.991115847990002</v>
      </c>
      <c r="GX68" s="209">
        <f t="shared" si="92"/>
        <v>-0.329591296990003</v>
      </c>
      <c r="GY68" s="239">
        <v>4.9441000000000015</v>
      </c>
      <c r="GZ68" s="243">
        <f t="shared" si="38"/>
        <v>0</v>
      </c>
      <c r="HA68" s="244">
        <f t="shared" si="122"/>
        <v>0.85</v>
      </c>
      <c r="HB68" s="211">
        <f t="shared" si="115"/>
        <v>0.97199999999999998</v>
      </c>
      <c r="HC68" s="250"/>
      <c r="HD68" s="211"/>
      <c r="HE68" s="211">
        <f t="shared" si="93"/>
        <v>-0.28015260244150253</v>
      </c>
      <c r="HF68" s="178">
        <f t="shared" si="80"/>
        <v>-17.233674985531099</v>
      </c>
      <c r="HG68" s="452">
        <f t="shared" si="59"/>
        <v>-0.28015260244150253</v>
      </c>
      <c r="HH68" s="348"/>
      <c r="HI68" s="165">
        <f t="shared" si="107"/>
        <v>-0.28015260244150253</v>
      </c>
      <c r="HK68" s="104">
        <f t="shared" si="108"/>
        <v>-17.255046664267503</v>
      </c>
      <c r="HL68" s="185"/>
      <c r="HN68" s="165">
        <v>2.3441000000000001</v>
      </c>
      <c r="HO68" s="165">
        <f t="shared" si="43"/>
        <v>-16.363489329192703</v>
      </c>
      <c r="HP68" s="165"/>
      <c r="HR68" s="165">
        <v>0.24410000000000043</v>
      </c>
      <c r="HS68" s="165">
        <f t="shared" si="44"/>
        <v>-17.648235680203403</v>
      </c>
      <c r="HT68" s="165"/>
      <c r="HV68" s="165">
        <v>0.69409999999999972</v>
      </c>
      <c r="HW68" s="165">
        <f t="shared" si="45"/>
        <v>-15.526976036407799</v>
      </c>
      <c r="HX68" s="165"/>
      <c r="HZ68" s="165">
        <v>1.9941000000000004</v>
      </c>
      <c r="IA68" s="165">
        <f t="shared" si="46"/>
        <v>-17.233186771148002</v>
      </c>
      <c r="IB68" s="165"/>
      <c r="ID68" s="165">
        <v>5.8441000000000001</v>
      </c>
      <c r="IE68" s="165">
        <f t="shared" si="47"/>
        <v>-16.448440260424203</v>
      </c>
      <c r="IF68" s="165"/>
      <c r="IH68" s="165">
        <v>-1.0559000000000003</v>
      </c>
      <c r="II68" s="165">
        <f t="shared" si="48"/>
        <v>-17.547712416713402</v>
      </c>
      <c r="IJ68" s="165"/>
      <c r="IL68" s="424">
        <v>4.9441000000000015</v>
      </c>
      <c r="IM68" s="165">
        <f t="shared" si="49"/>
        <v>-17.255046664267503</v>
      </c>
      <c r="IN68" s="165"/>
      <c r="IO68" s="36">
        <v>42310</v>
      </c>
    </row>
    <row r="69" spans="1:249" x14ac:dyDescent="0.25">
      <c r="A69" s="95">
        <v>41215</v>
      </c>
      <c r="B69" s="36">
        <v>41215</v>
      </c>
      <c r="C69" s="346">
        <v>7.75</v>
      </c>
      <c r="D69" s="346">
        <v>5.65</v>
      </c>
      <c r="E69" s="346">
        <v>6.1</v>
      </c>
      <c r="F69" s="346">
        <v>7.4</v>
      </c>
      <c r="G69" s="346">
        <v>11.25</v>
      </c>
      <c r="H69" s="346">
        <v>4.3499999999999996</v>
      </c>
      <c r="I69" s="346">
        <v>10.350000000000001</v>
      </c>
      <c r="J69" s="105"/>
      <c r="K69" s="36">
        <v>42310</v>
      </c>
      <c r="L69" s="109">
        <v>5.3155999999999999</v>
      </c>
      <c r="M69" s="98">
        <f t="shared" si="1"/>
        <v>5.4058999999999999</v>
      </c>
      <c r="N69" s="109">
        <f t="shared" si="2"/>
        <v>5.4965333333333328</v>
      </c>
      <c r="O69" s="291"/>
      <c r="P69" s="184">
        <v>42310</v>
      </c>
      <c r="Q69" s="346">
        <v>7.75</v>
      </c>
      <c r="R69" s="240">
        <v>2.3441000000000001</v>
      </c>
      <c r="T69" s="346">
        <v>5.65</v>
      </c>
      <c r="U69" s="240">
        <v>0.24410000000000043</v>
      </c>
      <c r="W69" s="346">
        <v>6.1</v>
      </c>
      <c r="X69" s="240">
        <v>0.69409999999999972</v>
      </c>
      <c r="Z69" s="346">
        <v>7.4</v>
      </c>
      <c r="AA69" s="240">
        <v>1.9941000000000004</v>
      </c>
      <c r="AC69" s="346">
        <v>11.25</v>
      </c>
      <c r="AD69" s="239">
        <v>5.8441000000000001</v>
      </c>
      <c r="AF69" s="346">
        <v>4.3499999999999996</v>
      </c>
      <c r="AG69" s="239">
        <v>-1.0559000000000003</v>
      </c>
      <c r="AI69" s="346">
        <v>10.350000000000001</v>
      </c>
      <c r="AJ69" s="239">
        <v>4.9441000000000015</v>
      </c>
      <c r="AV69" s="36">
        <v>42311</v>
      </c>
      <c r="AW69" s="346">
        <v>9.65</v>
      </c>
      <c r="AY69" s="346">
        <v>6.1</v>
      </c>
      <c r="BA69" s="346">
        <v>6.45</v>
      </c>
      <c r="BC69" s="346">
        <v>5.9499999999999993</v>
      </c>
      <c r="BE69" s="346">
        <v>11.95</v>
      </c>
      <c r="BG69" s="346">
        <v>-0.19999999999999996</v>
      </c>
      <c r="BI69" s="346">
        <v>10.45</v>
      </c>
      <c r="BJ69" s="190"/>
      <c r="BL69" s="199"/>
      <c r="BW69" s="36">
        <v>42311</v>
      </c>
      <c r="BX69" s="109">
        <v>5.1359999999999992</v>
      </c>
      <c r="BY69" s="109">
        <v>5.2257999999999996</v>
      </c>
      <c r="CA69" s="180">
        <f t="shared" si="68"/>
        <v>-17.311015897560001</v>
      </c>
      <c r="CB69" s="209">
        <f t="shared" si="81"/>
        <v>-0.3199000495699984</v>
      </c>
      <c r="CC69" s="240">
        <v>4.4242000000000008</v>
      </c>
      <c r="CD69" s="243">
        <f t="shared" si="3"/>
        <v>0</v>
      </c>
      <c r="CE69" s="244">
        <f t="shared" si="116"/>
        <v>0.85</v>
      </c>
      <c r="CF69" s="211">
        <f t="shared" si="109"/>
        <v>0.96499999999999997</v>
      </c>
      <c r="CG69" s="250"/>
      <c r="CH69" s="211"/>
      <c r="CI69" s="211">
        <f t="shared" si="94"/>
        <v>-0.27191504213449863</v>
      </c>
      <c r="CJ69" s="178">
        <f t="shared" si="51"/>
        <v>-16.604409032721119</v>
      </c>
      <c r="CK69" s="452">
        <f t="shared" si="5"/>
        <v>-0.27191504213449863</v>
      </c>
      <c r="CL69" s="188"/>
      <c r="CM69" s="165">
        <f t="shared" si="95"/>
        <v>-0.27191504213449863</v>
      </c>
      <c r="CO69" s="104">
        <f t="shared" si="96"/>
        <v>-16.635404371327201</v>
      </c>
      <c r="CR69" s="36">
        <v>42311</v>
      </c>
      <c r="CS69" s="109">
        <v>5.1359999999999992</v>
      </c>
      <c r="CT69" s="109">
        <v>5.2257999999999996</v>
      </c>
      <c r="CV69" s="180">
        <f t="shared" si="69"/>
        <v>-17.311015897560001</v>
      </c>
      <c r="CW69" s="209">
        <f t="shared" si="82"/>
        <v>-0.3199000495699984</v>
      </c>
      <c r="CX69" s="240">
        <v>0.87420000000000009</v>
      </c>
      <c r="CY69" s="243">
        <f t="shared" si="8"/>
        <v>0</v>
      </c>
      <c r="CZ69" s="244">
        <f t="shared" si="117"/>
        <v>1</v>
      </c>
      <c r="DA69" s="211">
        <f t="shared" si="110"/>
        <v>0.96499999999999997</v>
      </c>
      <c r="DB69" s="250"/>
      <c r="DC69" s="211"/>
      <c r="DD69" s="211">
        <f t="shared" si="83"/>
        <v>-0.3199000495699984</v>
      </c>
      <c r="DE69" s="178">
        <f t="shared" si="70"/>
        <v>-17.932923994414359</v>
      </c>
      <c r="DF69" s="452">
        <f t="shared" si="52"/>
        <v>-0.3199000495699984</v>
      </c>
      <c r="DG69" s="315"/>
      <c r="DH69" s="165">
        <f t="shared" si="97"/>
        <v>-0.3199000495699984</v>
      </c>
      <c r="DJ69" s="104">
        <f t="shared" si="98"/>
        <v>-17.968135729773401</v>
      </c>
      <c r="DK69" s="185"/>
      <c r="DL69" s="186"/>
      <c r="DM69" s="36">
        <v>42311</v>
      </c>
      <c r="DN69" s="109">
        <v>5.1359999999999992</v>
      </c>
      <c r="DO69" s="109">
        <v>5.2257999999999996</v>
      </c>
      <c r="DQ69" s="180">
        <f t="shared" si="71"/>
        <v>-17.311015897560001</v>
      </c>
      <c r="DR69" s="209">
        <f t="shared" si="84"/>
        <v>-0.3199000495699984</v>
      </c>
      <c r="DS69" s="240">
        <v>1.2242000000000006</v>
      </c>
      <c r="DT69" s="243">
        <f t="shared" si="14"/>
        <v>0</v>
      </c>
      <c r="DU69" s="244">
        <f t="shared" si="118"/>
        <v>0.98</v>
      </c>
      <c r="DV69" s="211">
        <f t="shared" si="111"/>
        <v>0.96499999999999997</v>
      </c>
      <c r="DW69" s="250"/>
      <c r="DX69" s="211"/>
      <c r="DY69" s="211">
        <f t="shared" si="85"/>
        <v>-0.31350204857859842</v>
      </c>
      <c r="DZ69" s="178">
        <f t="shared" si="72"/>
        <v>-15.80769158322418</v>
      </c>
      <c r="EA69" s="452">
        <f t="shared" si="53"/>
        <v>-0.31350204857859842</v>
      </c>
      <c r="EB69" s="315"/>
      <c r="EC69" s="165">
        <f t="shared" si="99"/>
        <v>-0.31350204857859842</v>
      </c>
      <c r="EE69" s="104">
        <f t="shared" si="100"/>
        <v>-15.840478084986398</v>
      </c>
      <c r="EF69" s="185"/>
      <c r="EG69" s="186"/>
      <c r="EH69" s="36">
        <v>42311</v>
      </c>
      <c r="EI69" s="109">
        <v>5.1359999999999992</v>
      </c>
      <c r="EJ69" s="109">
        <v>5.2257999999999996</v>
      </c>
      <c r="EL69" s="180">
        <f t="shared" si="73"/>
        <v>-17.311015897560001</v>
      </c>
      <c r="EM69" s="209">
        <f t="shared" si="86"/>
        <v>-0.3199000495699984</v>
      </c>
      <c r="EN69" s="240">
        <v>0.72419999999999973</v>
      </c>
      <c r="EO69" s="243">
        <f t="shared" si="20"/>
        <v>0</v>
      </c>
      <c r="EP69" s="244">
        <f t="shared" si="119"/>
        <v>1</v>
      </c>
      <c r="EQ69" s="211">
        <f t="shared" si="112"/>
        <v>0.96499999999999997</v>
      </c>
      <c r="ER69" s="250"/>
      <c r="ES69" s="211"/>
      <c r="ET69" s="211">
        <f t="shared" si="87"/>
        <v>-0.3199000495699984</v>
      </c>
      <c r="EU69" s="178">
        <f t="shared" si="74"/>
        <v>-17.520379708429743</v>
      </c>
      <c r="EV69" s="452">
        <f t="shared" si="54"/>
        <v>-0.3199000495699984</v>
      </c>
      <c r="EW69" s="315"/>
      <c r="EX69" s="165">
        <f t="shared" si="101"/>
        <v>-0.3199000495699984</v>
      </c>
      <c r="EZ69" s="104">
        <f t="shared" si="102"/>
        <v>-17.553086820718001</v>
      </c>
      <c r="FA69" s="185"/>
      <c r="FB69" s="186"/>
      <c r="FC69" s="36">
        <v>42311</v>
      </c>
      <c r="FD69" s="109">
        <v>5.1359999999999992</v>
      </c>
      <c r="FE69" s="109">
        <v>5.2257999999999996</v>
      </c>
      <c r="FG69" s="180">
        <f t="shared" si="75"/>
        <v>-17.311015897560001</v>
      </c>
      <c r="FH69" s="209">
        <f t="shared" si="88"/>
        <v>-0.3199000495699984</v>
      </c>
      <c r="FI69" s="239">
        <v>6.7241999999999997</v>
      </c>
      <c r="FJ69" s="243">
        <f t="shared" si="26"/>
        <v>0</v>
      </c>
      <c r="FK69" s="244">
        <f t="shared" si="120"/>
        <v>0.8</v>
      </c>
      <c r="FL69" s="211">
        <f t="shared" si="113"/>
        <v>0.96499999999999997</v>
      </c>
      <c r="FM69" s="250"/>
      <c r="FN69" s="211"/>
      <c r="FO69" s="211">
        <f t="shared" si="89"/>
        <v>-0.25592003965599874</v>
      </c>
      <c r="FP69" s="178">
        <f t="shared" si="76"/>
        <v>-16.67479890854171</v>
      </c>
      <c r="FQ69" s="452">
        <f t="shared" si="55"/>
        <v>-0.25592003965599874</v>
      </c>
      <c r="FR69" s="315"/>
      <c r="FS69" s="165">
        <f t="shared" si="103"/>
        <v>-0.25592003965599874</v>
      </c>
      <c r="FU69" s="104">
        <f t="shared" si="104"/>
        <v>-16.7043603000802</v>
      </c>
      <c r="FV69" s="185"/>
      <c r="FW69" s="186"/>
      <c r="FX69" s="36">
        <v>42311</v>
      </c>
      <c r="FY69" s="109">
        <v>5.1359999999999992</v>
      </c>
      <c r="FZ69" s="109">
        <v>5.2257999999999996</v>
      </c>
      <c r="GB69" s="180">
        <f t="shared" si="77"/>
        <v>-17.311015897560001</v>
      </c>
      <c r="GC69" s="209">
        <f t="shared" si="90"/>
        <v>-0.3199000495699984</v>
      </c>
      <c r="GD69" s="239">
        <v>-5.4257999999999997</v>
      </c>
      <c r="GE69" s="243">
        <f t="shared" si="32"/>
        <v>1.4</v>
      </c>
      <c r="GF69" s="244">
        <f t="shared" si="121"/>
        <v>0</v>
      </c>
      <c r="GG69" s="211">
        <f t="shared" si="114"/>
        <v>0.96499999999999997</v>
      </c>
      <c r="GH69" s="250"/>
      <c r="GI69" s="211"/>
      <c r="GJ69" s="211">
        <f t="shared" si="91"/>
        <v>-0.44786006939799772</v>
      </c>
      <c r="GK69" s="178">
        <f t="shared" si="78"/>
        <v>-17.955644653293689</v>
      </c>
      <c r="GL69" s="452">
        <f t="shared" si="57"/>
        <v>-0.44786006939799772</v>
      </c>
      <c r="GM69" s="315"/>
      <c r="GN69" s="165">
        <f t="shared" si="105"/>
        <v>-0.44786006939799772</v>
      </c>
      <c r="GP69" s="104">
        <f t="shared" si="106"/>
        <v>-17.995572486111399</v>
      </c>
      <c r="GR69" s="186"/>
      <c r="GS69" s="36">
        <v>42311</v>
      </c>
      <c r="GT69" s="109">
        <v>5.1359999999999992</v>
      </c>
      <c r="GU69" s="109">
        <v>5.2257999999999996</v>
      </c>
      <c r="GW69" s="180">
        <f t="shared" si="79"/>
        <v>-17.311015897560001</v>
      </c>
      <c r="GX69" s="209">
        <f t="shared" si="92"/>
        <v>-0.3199000495699984</v>
      </c>
      <c r="GY69" s="239">
        <v>5.2241999999999997</v>
      </c>
      <c r="GZ69" s="243">
        <f t="shared" si="38"/>
        <v>0</v>
      </c>
      <c r="HA69" s="244">
        <f t="shared" si="122"/>
        <v>0.8</v>
      </c>
      <c r="HB69" s="211">
        <f t="shared" si="115"/>
        <v>0.96499999999999997</v>
      </c>
      <c r="HC69" s="250"/>
      <c r="HD69" s="211"/>
      <c r="HE69" s="211">
        <f t="shared" si="93"/>
        <v>-0.25592003965599874</v>
      </c>
      <c r="HF69" s="178">
        <f t="shared" si="80"/>
        <v>-17.480637823799139</v>
      </c>
      <c r="HG69" s="452">
        <f t="shared" si="59"/>
        <v>-0.25592003965599874</v>
      </c>
      <c r="HH69" s="348"/>
      <c r="HI69" s="165">
        <f t="shared" si="107"/>
        <v>-0.25592003965599874</v>
      </c>
      <c r="HK69" s="104">
        <f t="shared" si="108"/>
        <v>-17.510966703923501</v>
      </c>
      <c r="HL69" s="185"/>
      <c r="HN69" s="165">
        <v>4.4242000000000008</v>
      </c>
      <c r="HO69" s="165">
        <f t="shared" si="43"/>
        <v>-16.635404371327201</v>
      </c>
      <c r="HP69" s="165"/>
      <c r="HR69" s="165">
        <v>0.87420000000000009</v>
      </c>
      <c r="HS69" s="165">
        <f t="shared" si="44"/>
        <v>-17.968135729773401</v>
      </c>
      <c r="HT69" s="165"/>
      <c r="HV69" s="165">
        <v>1.2242000000000006</v>
      </c>
      <c r="HW69" s="165">
        <f t="shared" si="45"/>
        <v>-15.840478084986398</v>
      </c>
      <c r="HX69" s="165"/>
      <c r="HZ69" s="165">
        <v>0.72419999999999973</v>
      </c>
      <c r="IA69" s="165">
        <f t="shared" si="46"/>
        <v>-17.553086820718001</v>
      </c>
      <c r="IB69" s="165"/>
      <c r="ID69" s="165">
        <v>6.7241999999999997</v>
      </c>
      <c r="IE69" s="165">
        <f t="shared" si="47"/>
        <v>-16.7043603000802</v>
      </c>
      <c r="IF69" s="165"/>
      <c r="IH69" s="165">
        <v>-5.4257999999999997</v>
      </c>
      <c r="II69" s="165">
        <f t="shared" si="48"/>
        <v>-17.995572486111399</v>
      </c>
      <c r="IJ69" s="165"/>
      <c r="IL69" s="424">
        <v>5.2241999999999997</v>
      </c>
      <c r="IM69" s="165">
        <f t="shared" si="49"/>
        <v>-17.510966703923501</v>
      </c>
      <c r="IN69" s="165"/>
      <c r="IO69" s="36">
        <v>42311</v>
      </c>
    </row>
    <row r="70" spans="1:249" x14ac:dyDescent="0.25">
      <c r="A70" s="95">
        <v>41216</v>
      </c>
      <c r="B70" s="36">
        <v>41216</v>
      </c>
      <c r="C70" s="346">
        <v>9.65</v>
      </c>
      <c r="D70" s="346">
        <v>6.1</v>
      </c>
      <c r="E70" s="346">
        <v>6.45</v>
      </c>
      <c r="F70" s="346">
        <v>5.9499999999999993</v>
      </c>
      <c r="G70" s="346">
        <v>11.95</v>
      </c>
      <c r="H70" s="346">
        <v>-0.19999999999999996</v>
      </c>
      <c r="I70" s="346">
        <v>10.45</v>
      </c>
      <c r="J70" s="105"/>
      <c r="K70" s="36">
        <v>42311</v>
      </c>
      <c r="L70" s="109">
        <v>5.1359999999999992</v>
      </c>
      <c r="M70" s="98">
        <f t="shared" si="1"/>
        <v>5.2257999999999996</v>
      </c>
      <c r="N70" s="109">
        <f t="shared" si="2"/>
        <v>5.3159333333333327</v>
      </c>
      <c r="O70" s="291"/>
      <c r="P70" s="184">
        <v>42311</v>
      </c>
      <c r="Q70" s="346">
        <v>9.65</v>
      </c>
      <c r="R70" s="240">
        <v>4.4242000000000008</v>
      </c>
      <c r="T70" s="346">
        <v>6.1</v>
      </c>
      <c r="U70" s="240">
        <v>0.87420000000000009</v>
      </c>
      <c r="W70" s="346">
        <v>6.45</v>
      </c>
      <c r="X70" s="240">
        <v>1.2242000000000006</v>
      </c>
      <c r="Z70" s="346">
        <v>5.9499999999999993</v>
      </c>
      <c r="AA70" s="240">
        <v>0.72419999999999973</v>
      </c>
      <c r="AC70" s="346">
        <v>11.95</v>
      </c>
      <c r="AD70" s="239">
        <v>6.7241999999999997</v>
      </c>
      <c r="AF70" s="346">
        <v>-0.19999999999999996</v>
      </c>
      <c r="AG70" s="239">
        <v>-5.4257999999999997</v>
      </c>
      <c r="AI70" s="346">
        <v>10.45</v>
      </c>
      <c r="AJ70" s="239">
        <v>5.2241999999999997</v>
      </c>
      <c r="AV70" s="36">
        <v>42312</v>
      </c>
      <c r="AW70" s="346">
        <v>11.7</v>
      </c>
      <c r="AY70" s="346">
        <v>3.6500000000000004</v>
      </c>
      <c r="BA70" s="346">
        <v>9.65</v>
      </c>
      <c r="BC70" s="346">
        <v>3.75</v>
      </c>
      <c r="BE70" s="346">
        <v>10.15</v>
      </c>
      <c r="BG70" s="346">
        <v>-3.3499999999999996</v>
      </c>
      <c r="BI70" s="346">
        <v>10</v>
      </c>
      <c r="BJ70" s="190"/>
      <c r="BL70" s="199"/>
      <c r="BM70" s="98"/>
      <c r="BW70" s="36">
        <v>42312</v>
      </c>
      <c r="BX70" s="109">
        <v>4.9573999999999998</v>
      </c>
      <c r="BY70" s="109">
        <v>5.0466999999999995</v>
      </c>
      <c r="CA70" s="180">
        <f t="shared" si="68"/>
        <v>-17.621355452310002</v>
      </c>
      <c r="CB70" s="209">
        <f t="shared" si="81"/>
        <v>-0.31033955475000141</v>
      </c>
      <c r="CC70" s="240">
        <v>6.6532999999999998</v>
      </c>
      <c r="CD70" s="243">
        <f t="shared" si="3"/>
        <v>0</v>
      </c>
      <c r="CE70" s="244">
        <f t="shared" si="116"/>
        <v>0.8</v>
      </c>
      <c r="CF70" s="211">
        <f t="shared" si="109"/>
        <v>0.95799999999999996</v>
      </c>
      <c r="CG70" s="250"/>
      <c r="CH70" s="211"/>
      <c r="CI70" s="211">
        <f t="shared" si="94"/>
        <v>-0.24827164380000113</v>
      </c>
      <c r="CJ70" s="178">
        <f t="shared" si="51"/>
        <v>-16.842253267481521</v>
      </c>
      <c r="CK70" s="452">
        <f t="shared" si="5"/>
        <v>-0.24827164380000113</v>
      </c>
      <c r="CL70" s="188"/>
      <c r="CM70" s="165">
        <f t="shared" si="95"/>
        <v>-0.24827164380000113</v>
      </c>
      <c r="CO70" s="104">
        <f t="shared" si="96"/>
        <v>-16.883676015127204</v>
      </c>
      <c r="CR70" s="36">
        <v>42312</v>
      </c>
      <c r="CS70" s="109">
        <v>4.9573999999999998</v>
      </c>
      <c r="CT70" s="109">
        <v>5.0466999999999995</v>
      </c>
      <c r="CV70" s="180">
        <f t="shared" si="69"/>
        <v>-17.621355452310002</v>
      </c>
      <c r="CW70" s="209">
        <f t="shared" si="82"/>
        <v>-0.31033955475000141</v>
      </c>
      <c r="CX70" s="240">
        <v>-1.3966999999999992</v>
      </c>
      <c r="CY70" s="243">
        <f t="shared" si="8"/>
        <v>1</v>
      </c>
      <c r="CZ70" s="244">
        <f t="shared" si="117"/>
        <v>0</v>
      </c>
      <c r="DA70" s="211">
        <f t="shared" si="110"/>
        <v>0.95799999999999996</v>
      </c>
      <c r="DB70" s="250"/>
      <c r="DC70" s="211"/>
      <c r="DD70" s="211">
        <f t="shared" si="83"/>
        <v>-0.31033955475000141</v>
      </c>
      <c r="DE70" s="178">
        <f t="shared" si="70"/>
        <v>-18.230229287864862</v>
      </c>
      <c r="DF70" s="452">
        <f t="shared" si="52"/>
        <v>-0.31033955475000141</v>
      </c>
      <c r="DG70" s="315"/>
      <c r="DH70" s="165">
        <f t="shared" si="97"/>
        <v>-0.31033955475000141</v>
      </c>
      <c r="DJ70" s="104">
        <f t="shared" si="98"/>
        <v>-18.278475284523402</v>
      </c>
      <c r="DK70" s="185"/>
      <c r="DL70" s="186"/>
      <c r="DM70" s="36">
        <v>42312</v>
      </c>
      <c r="DN70" s="109">
        <v>4.9573999999999998</v>
      </c>
      <c r="DO70" s="109">
        <v>5.0466999999999995</v>
      </c>
      <c r="DQ70" s="180">
        <f t="shared" si="71"/>
        <v>-17.621355452310002</v>
      </c>
      <c r="DR70" s="209">
        <f t="shared" si="84"/>
        <v>-0.31033955475000141</v>
      </c>
      <c r="DS70" s="240">
        <v>4.6033000000000008</v>
      </c>
      <c r="DT70" s="243">
        <f t="shared" si="14"/>
        <v>0</v>
      </c>
      <c r="DU70" s="244">
        <f t="shared" si="118"/>
        <v>0.85</v>
      </c>
      <c r="DV70" s="211">
        <f t="shared" si="111"/>
        <v>0.95799999999999996</v>
      </c>
      <c r="DW70" s="250"/>
      <c r="DX70" s="211"/>
      <c r="DY70" s="211">
        <f t="shared" si="85"/>
        <v>-0.26378862153750121</v>
      </c>
      <c r="DZ70" s="178">
        <f t="shared" si="72"/>
        <v>-16.060401082657105</v>
      </c>
      <c r="EA70" s="452">
        <f t="shared" si="53"/>
        <v>-0.26378862153750121</v>
      </c>
      <c r="EB70" s="315"/>
      <c r="EC70" s="165">
        <f t="shared" si="99"/>
        <v>-0.26378862153750121</v>
      </c>
      <c r="EE70" s="104">
        <f t="shared" si="100"/>
        <v>-16.104266706523898</v>
      </c>
      <c r="EF70" s="185"/>
      <c r="EG70" s="186"/>
      <c r="EH70" s="36">
        <v>42312</v>
      </c>
      <c r="EI70" s="109">
        <v>4.9573999999999998</v>
      </c>
      <c r="EJ70" s="109">
        <v>5.0466999999999995</v>
      </c>
      <c r="EL70" s="180">
        <f t="shared" si="73"/>
        <v>-17.621355452310002</v>
      </c>
      <c r="EM70" s="209">
        <f t="shared" si="86"/>
        <v>-0.31033955475000141</v>
      </c>
      <c r="EN70" s="240">
        <v>-1.2966999999999995</v>
      </c>
      <c r="EO70" s="243">
        <f t="shared" si="20"/>
        <v>1</v>
      </c>
      <c r="EP70" s="244">
        <f t="shared" si="119"/>
        <v>0</v>
      </c>
      <c r="EQ70" s="211">
        <f t="shared" si="112"/>
        <v>0.95799999999999996</v>
      </c>
      <c r="ER70" s="250"/>
      <c r="ES70" s="211"/>
      <c r="ET70" s="211">
        <f t="shared" si="87"/>
        <v>-0.31033955475000141</v>
      </c>
      <c r="EU70" s="178">
        <f t="shared" si="74"/>
        <v>-17.817685001880246</v>
      </c>
      <c r="EV70" s="452">
        <f t="shared" si="54"/>
        <v>-0.31033955475000141</v>
      </c>
      <c r="EW70" s="315"/>
      <c r="EX70" s="165">
        <f t="shared" si="101"/>
        <v>-0.31033955475000141</v>
      </c>
      <c r="EZ70" s="104">
        <f t="shared" si="102"/>
        <v>-17.863426375468002</v>
      </c>
      <c r="FA70" s="185"/>
      <c r="FB70" s="186"/>
      <c r="FC70" s="36">
        <v>42312</v>
      </c>
      <c r="FD70" s="109">
        <v>4.9573999999999998</v>
      </c>
      <c r="FE70" s="109">
        <v>5.0466999999999995</v>
      </c>
      <c r="FG70" s="180">
        <f t="shared" si="75"/>
        <v>-17.621355452310002</v>
      </c>
      <c r="FH70" s="209">
        <f t="shared" si="88"/>
        <v>-0.31033955475000141</v>
      </c>
      <c r="FI70" s="239">
        <v>5.1033000000000008</v>
      </c>
      <c r="FJ70" s="243">
        <f t="shared" si="26"/>
        <v>0</v>
      </c>
      <c r="FK70" s="244">
        <f t="shared" si="120"/>
        <v>0.8</v>
      </c>
      <c r="FL70" s="211">
        <f t="shared" si="113"/>
        <v>0.95799999999999996</v>
      </c>
      <c r="FM70" s="250"/>
      <c r="FN70" s="211"/>
      <c r="FO70" s="211">
        <f t="shared" si="89"/>
        <v>-0.24827164380000113</v>
      </c>
      <c r="FP70" s="178">
        <f t="shared" si="76"/>
        <v>-16.912643143302112</v>
      </c>
      <c r="FQ70" s="452">
        <f t="shared" si="55"/>
        <v>-0.24827164380000113</v>
      </c>
      <c r="FR70" s="315"/>
      <c r="FS70" s="165">
        <f t="shared" si="103"/>
        <v>-0.24827164380000113</v>
      </c>
      <c r="FU70" s="104">
        <f t="shared" si="104"/>
        <v>-16.952631943880203</v>
      </c>
      <c r="FV70" s="185"/>
      <c r="FW70" s="186"/>
      <c r="FX70" s="36">
        <v>42312</v>
      </c>
      <c r="FY70" s="109">
        <v>4.9573999999999998</v>
      </c>
      <c r="FZ70" s="109">
        <v>5.0466999999999995</v>
      </c>
      <c r="GB70" s="180">
        <f t="shared" si="77"/>
        <v>-17.621355452310002</v>
      </c>
      <c r="GC70" s="209">
        <f t="shared" si="90"/>
        <v>-0.31033955475000141</v>
      </c>
      <c r="GD70" s="239">
        <v>-8.3966999999999992</v>
      </c>
      <c r="GE70" s="243">
        <f t="shared" si="32"/>
        <v>1.8</v>
      </c>
      <c r="GF70" s="244">
        <f t="shared" si="121"/>
        <v>0</v>
      </c>
      <c r="GG70" s="211">
        <f t="shared" si="114"/>
        <v>0.95799999999999996</v>
      </c>
      <c r="GH70" s="250"/>
      <c r="GI70" s="211"/>
      <c r="GJ70" s="211">
        <f t="shared" si="91"/>
        <v>-0.55861119855000252</v>
      </c>
      <c r="GK70" s="178">
        <f t="shared" si="78"/>
        <v>-18.49079418150459</v>
      </c>
      <c r="GL70" s="452">
        <f t="shared" si="57"/>
        <v>-0.55861119855000252</v>
      </c>
      <c r="GM70" s="315"/>
      <c r="GN70" s="165">
        <f t="shared" si="105"/>
        <v>-0.55861119855000252</v>
      </c>
      <c r="GP70" s="104">
        <f t="shared" si="106"/>
        <v>-18.554183684661403</v>
      </c>
      <c r="GR70" s="186"/>
      <c r="GS70" s="36">
        <v>42312</v>
      </c>
      <c r="GT70" s="109">
        <v>4.9573999999999998</v>
      </c>
      <c r="GU70" s="109">
        <v>5.0466999999999995</v>
      </c>
      <c r="GW70" s="180">
        <f t="shared" si="79"/>
        <v>-17.621355452310002</v>
      </c>
      <c r="GX70" s="209">
        <f t="shared" si="92"/>
        <v>-0.31033955475000141</v>
      </c>
      <c r="GY70" s="239">
        <v>4.9533000000000005</v>
      </c>
      <c r="GZ70" s="243">
        <f t="shared" si="38"/>
        <v>0</v>
      </c>
      <c r="HA70" s="244">
        <f t="shared" si="122"/>
        <v>0.85</v>
      </c>
      <c r="HB70" s="211">
        <f t="shared" si="115"/>
        <v>0.95799999999999996</v>
      </c>
      <c r="HC70" s="250"/>
      <c r="HD70" s="211"/>
      <c r="HE70" s="211">
        <f t="shared" si="93"/>
        <v>-0.26378862153750121</v>
      </c>
      <c r="HF70" s="178">
        <f t="shared" si="80"/>
        <v>-17.733347323232064</v>
      </c>
      <c r="HG70" s="452">
        <f t="shared" si="59"/>
        <v>-0.26378862153750121</v>
      </c>
      <c r="HH70" s="348"/>
      <c r="HI70" s="165">
        <f t="shared" si="107"/>
        <v>-0.26378862153750121</v>
      </c>
      <c r="HK70" s="104">
        <f t="shared" si="108"/>
        <v>-17.774755325461001</v>
      </c>
      <c r="HL70" s="185"/>
      <c r="HN70" s="165">
        <v>6.6532999999999998</v>
      </c>
      <c r="HO70" s="165">
        <f t="shared" si="43"/>
        <v>-16.883676015127204</v>
      </c>
      <c r="HP70" s="165"/>
      <c r="HR70" s="165">
        <v>-1.3966999999999992</v>
      </c>
      <c r="HS70" s="165">
        <f t="shared" si="44"/>
        <v>-18.278475284523402</v>
      </c>
      <c r="HT70" s="165"/>
      <c r="HV70" s="165">
        <v>4.6033000000000008</v>
      </c>
      <c r="HW70" s="165">
        <f t="shared" si="45"/>
        <v>-16.104266706523898</v>
      </c>
      <c r="HX70" s="165"/>
      <c r="HZ70" s="165">
        <v>-1.2966999999999995</v>
      </c>
      <c r="IA70" s="165">
        <f t="shared" si="46"/>
        <v>-17.863426375468002</v>
      </c>
      <c r="IB70" s="165"/>
      <c r="ID70" s="165">
        <v>5.1033000000000008</v>
      </c>
      <c r="IE70" s="165">
        <f t="shared" si="47"/>
        <v>-16.952631943880203</v>
      </c>
      <c r="IF70" s="165"/>
      <c r="IH70" s="165">
        <v>-8.3966999999999992</v>
      </c>
      <c r="II70" s="165">
        <f t="shared" si="48"/>
        <v>-18.554183684661403</v>
      </c>
      <c r="IJ70" s="165"/>
      <c r="IL70" s="424">
        <v>4.9533000000000005</v>
      </c>
      <c r="IM70" s="165">
        <f t="shared" si="49"/>
        <v>-17.774755325461001</v>
      </c>
      <c r="IN70" s="165"/>
      <c r="IO70" s="36">
        <v>42312</v>
      </c>
    </row>
    <row r="71" spans="1:249" ht="15.75" thickBot="1" x14ac:dyDescent="0.3">
      <c r="A71" s="95">
        <v>41217</v>
      </c>
      <c r="B71" s="36">
        <v>41217</v>
      </c>
      <c r="C71" s="346">
        <v>11.7</v>
      </c>
      <c r="D71" s="346">
        <v>3.6500000000000004</v>
      </c>
      <c r="E71" s="346">
        <v>9.65</v>
      </c>
      <c r="F71" s="346">
        <v>3.75</v>
      </c>
      <c r="G71" s="346">
        <v>10.15</v>
      </c>
      <c r="H71" s="346">
        <v>-3.3499999999999996</v>
      </c>
      <c r="I71" s="346">
        <v>10</v>
      </c>
      <c r="J71" s="105"/>
      <c r="K71" s="36">
        <v>42312</v>
      </c>
      <c r="L71" s="109">
        <v>4.9573999999999998</v>
      </c>
      <c r="M71" s="98">
        <f t="shared" si="1"/>
        <v>5.0466999999999995</v>
      </c>
      <c r="N71" s="109">
        <f t="shared" si="2"/>
        <v>5.136333333333333</v>
      </c>
      <c r="O71" s="291"/>
      <c r="P71" s="184">
        <v>42312</v>
      </c>
      <c r="Q71" s="346">
        <v>11.7</v>
      </c>
      <c r="R71" s="240">
        <v>6.6532999999999998</v>
      </c>
      <c r="T71" s="346">
        <v>3.6500000000000004</v>
      </c>
      <c r="U71" s="240">
        <v>-1.3966999999999992</v>
      </c>
      <c r="W71" s="346">
        <v>9.65</v>
      </c>
      <c r="X71" s="240">
        <v>4.6033000000000008</v>
      </c>
      <c r="Z71" s="346">
        <v>3.75</v>
      </c>
      <c r="AA71" s="240">
        <v>-1.2966999999999995</v>
      </c>
      <c r="AC71" s="346">
        <v>10.15</v>
      </c>
      <c r="AD71" s="239">
        <v>5.1033000000000008</v>
      </c>
      <c r="AF71" s="346">
        <v>-3.3499999999999996</v>
      </c>
      <c r="AG71" s="239">
        <v>-8.3966999999999992</v>
      </c>
      <c r="AI71" s="346">
        <v>10</v>
      </c>
      <c r="AJ71" s="239">
        <v>4.9533000000000005</v>
      </c>
      <c r="AV71" s="36">
        <v>42313</v>
      </c>
      <c r="AW71" s="346">
        <v>11.35</v>
      </c>
      <c r="AY71" s="346">
        <v>1.7000000000000002</v>
      </c>
      <c r="BA71" s="346">
        <v>9.9</v>
      </c>
      <c r="BC71" s="346">
        <v>3.1500000000000004</v>
      </c>
      <c r="BE71" s="346">
        <v>10.1</v>
      </c>
      <c r="BG71" s="346">
        <v>-3.4499999999999997</v>
      </c>
      <c r="BI71" s="346">
        <v>8.6</v>
      </c>
      <c r="BJ71" s="190"/>
      <c r="BL71" s="199"/>
      <c r="BM71" s="98"/>
      <c r="BW71" s="36">
        <v>42313</v>
      </c>
      <c r="BX71" s="109">
        <v>4.7797999999999998</v>
      </c>
      <c r="BY71" s="109">
        <v>4.8685999999999998</v>
      </c>
      <c r="CA71" s="180">
        <f t="shared" si="68"/>
        <v>-17.92226453884</v>
      </c>
      <c r="CB71" s="209">
        <f t="shared" si="81"/>
        <v>-0.30090908652999815</v>
      </c>
      <c r="CC71" s="240">
        <v>6.4813999999999998</v>
      </c>
      <c r="CD71" s="243">
        <f t="shared" si="3"/>
        <v>0</v>
      </c>
      <c r="CE71" s="244">
        <f t="shared" si="116"/>
        <v>0.8</v>
      </c>
      <c r="CF71" s="211">
        <f t="shared" si="109"/>
        <v>0.95099999999999996</v>
      </c>
      <c r="CG71" s="250"/>
      <c r="CH71" s="211"/>
      <c r="CI71" s="211">
        <f t="shared" si="94"/>
        <v>-0.24072726922399854</v>
      </c>
      <c r="CJ71" s="178">
        <f t="shared" si="51"/>
        <v>-17.071184900513543</v>
      </c>
      <c r="CK71" s="452">
        <f t="shared" si="5"/>
        <v>-0.24072726922399854</v>
      </c>
      <c r="CL71" s="188"/>
      <c r="CM71" s="165">
        <f t="shared" si="95"/>
        <v>-0.24072726922399854</v>
      </c>
      <c r="CO71" s="104">
        <f t="shared" si="96"/>
        <v>-17.124403284351203</v>
      </c>
      <c r="CR71" s="36">
        <v>42313</v>
      </c>
      <c r="CS71" s="109">
        <v>4.7797999999999998</v>
      </c>
      <c r="CT71" s="109">
        <v>4.8685999999999998</v>
      </c>
      <c r="CV71" s="180">
        <f t="shared" si="69"/>
        <v>-17.92226453884</v>
      </c>
      <c r="CW71" s="209">
        <f t="shared" si="82"/>
        <v>-0.30090908652999815</v>
      </c>
      <c r="CX71" s="240">
        <v>-3.1685999999999996</v>
      </c>
      <c r="CY71" s="243">
        <f t="shared" si="8"/>
        <v>1.2</v>
      </c>
      <c r="CZ71" s="244">
        <f t="shared" si="117"/>
        <v>0</v>
      </c>
      <c r="DA71" s="211">
        <f t="shared" si="110"/>
        <v>0.95099999999999996</v>
      </c>
      <c r="DB71" s="250"/>
      <c r="DC71" s="211"/>
      <c r="DD71" s="211">
        <f t="shared" si="83"/>
        <v>-0.36109090383599779</v>
      </c>
      <c r="DE71" s="178">
        <f t="shared" si="70"/>
        <v>-18.573626737412894</v>
      </c>
      <c r="DF71" s="452">
        <f t="shared" si="52"/>
        <v>-0.36109090383599779</v>
      </c>
      <c r="DG71" s="315"/>
      <c r="DH71" s="165">
        <f t="shared" si="97"/>
        <v>-0.36109090383599779</v>
      </c>
      <c r="DJ71" s="104">
        <f t="shared" si="98"/>
        <v>-18.639566188359399</v>
      </c>
      <c r="DK71" s="185"/>
      <c r="DL71" s="186"/>
      <c r="DM71" s="36">
        <v>42313</v>
      </c>
      <c r="DN71" s="109">
        <v>4.7797999999999998</v>
      </c>
      <c r="DO71" s="109">
        <v>4.8685999999999998</v>
      </c>
      <c r="DQ71" s="180">
        <f t="shared" si="71"/>
        <v>-17.92226453884</v>
      </c>
      <c r="DR71" s="209">
        <f t="shared" si="84"/>
        <v>-0.30090908652999815</v>
      </c>
      <c r="DS71" s="240">
        <v>5.0314000000000005</v>
      </c>
      <c r="DT71" s="243">
        <f t="shared" si="14"/>
        <v>0</v>
      </c>
      <c r="DU71" s="244">
        <f t="shared" si="118"/>
        <v>0.8</v>
      </c>
      <c r="DV71" s="211">
        <f t="shared" si="111"/>
        <v>0.95099999999999996</v>
      </c>
      <c r="DW71" s="250"/>
      <c r="DX71" s="211"/>
      <c r="DY71" s="211">
        <f t="shared" si="85"/>
        <v>-0.24072726922399854</v>
      </c>
      <c r="DZ71" s="178">
        <f t="shared" si="72"/>
        <v>-16.289332715689127</v>
      </c>
      <c r="EA71" s="452">
        <f t="shared" si="53"/>
        <v>-0.24072726922399854</v>
      </c>
      <c r="EB71" s="315"/>
      <c r="EC71" s="165">
        <f t="shared" si="99"/>
        <v>-0.24072726922399854</v>
      </c>
      <c r="EE71" s="104">
        <f t="shared" si="100"/>
        <v>-16.344993975747897</v>
      </c>
      <c r="EF71" s="185"/>
      <c r="EG71" s="186"/>
      <c r="EH71" s="36">
        <v>42313</v>
      </c>
      <c r="EI71" s="109">
        <v>4.7797999999999998</v>
      </c>
      <c r="EJ71" s="109">
        <v>4.8685999999999998</v>
      </c>
      <c r="EL71" s="180">
        <f t="shared" si="73"/>
        <v>-17.92226453884</v>
      </c>
      <c r="EM71" s="209">
        <f t="shared" si="86"/>
        <v>-0.30090908652999815</v>
      </c>
      <c r="EN71" s="240">
        <v>-1.7185999999999995</v>
      </c>
      <c r="EO71" s="243">
        <f t="shared" si="20"/>
        <v>1</v>
      </c>
      <c r="EP71" s="244">
        <f t="shared" si="119"/>
        <v>0</v>
      </c>
      <c r="EQ71" s="211">
        <f t="shared" si="112"/>
        <v>0.95099999999999996</v>
      </c>
      <c r="ER71" s="250"/>
      <c r="ES71" s="211"/>
      <c r="ET71" s="211">
        <f t="shared" si="87"/>
        <v>-0.30090908652999815</v>
      </c>
      <c r="EU71" s="178">
        <f t="shared" si="74"/>
        <v>-18.103849543170274</v>
      </c>
      <c r="EV71" s="452">
        <f t="shared" si="54"/>
        <v>-0.30090908652999815</v>
      </c>
      <c r="EW71" s="315"/>
      <c r="EX71" s="165">
        <f t="shared" si="101"/>
        <v>-0.30090908652999815</v>
      </c>
      <c r="EZ71" s="104">
        <f t="shared" si="102"/>
        <v>-18.164335461998</v>
      </c>
      <c r="FA71" s="185"/>
      <c r="FB71" s="186"/>
      <c r="FC71" s="36">
        <v>42313</v>
      </c>
      <c r="FD71" s="109">
        <v>4.7797999999999998</v>
      </c>
      <c r="FE71" s="109">
        <v>4.8685999999999998</v>
      </c>
      <c r="FG71" s="180">
        <f t="shared" si="75"/>
        <v>-17.92226453884</v>
      </c>
      <c r="FH71" s="209">
        <f t="shared" si="88"/>
        <v>-0.30090908652999815</v>
      </c>
      <c r="FI71" s="239">
        <v>5.2313999999999998</v>
      </c>
      <c r="FJ71" s="243">
        <f t="shared" si="26"/>
        <v>0</v>
      </c>
      <c r="FK71" s="244">
        <f t="shared" si="120"/>
        <v>0.8</v>
      </c>
      <c r="FL71" s="211">
        <f t="shared" si="113"/>
        <v>0.95099999999999996</v>
      </c>
      <c r="FM71" s="250"/>
      <c r="FN71" s="211"/>
      <c r="FO71" s="211">
        <f t="shared" si="89"/>
        <v>-0.24072726922399854</v>
      </c>
      <c r="FP71" s="178">
        <f t="shared" si="76"/>
        <v>-17.141574776334135</v>
      </c>
      <c r="FQ71" s="452">
        <f t="shared" si="55"/>
        <v>-0.24072726922399854</v>
      </c>
      <c r="FR71" s="315"/>
      <c r="FS71" s="165">
        <f t="shared" si="103"/>
        <v>-0.24072726922399854</v>
      </c>
      <c r="FU71" s="104">
        <f t="shared" si="104"/>
        <v>-17.193359213104202</v>
      </c>
      <c r="FV71" s="185"/>
      <c r="FW71" s="186"/>
      <c r="FX71" s="36">
        <v>42313</v>
      </c>
      <c r="FY71" s="109">
        <v>4.7797999999999998</v>
      </c>
      <c r="FZ71" s="109">
        <v>4.8685999999999998</v>
      </c>
      <c r="GB71" s="180">
        <f t="shared" si="77"/>
        <v>-17.92226453884</v>
      </c>
      <c r="GC71" s="209">
        <f t="shared" si="90"/>
        <v>-0.30090908652999815</v>
      </c>
      <c r="GD71" s="239">
        <v>-8.3186</v>
      </c>
      <c r="GE71" s="243">
        <f t="shared" si="32"/>
        <v>1.8</v>
      </c>
      <c r="GF71" s="244">
        <f t="shared" si="121"/>
        <v>0</v>
      </c>
      <c r="GG71" s="211">
        <f t="shared" si="114"/>
        <v>0.95099999999999996</v>
      </c>
      <c r="GH71" s="250"/>
      <c r="GI71" s="211"/>
      <c r="GJ71" s="211">
        <f t="shared" si="91"/>
        <v>-0.54163635575399671</v>
      </c>
      <c r="GK71" s="178">
        <f t="shared" si="78"/>
        <v>-19.00589035582664</v>
      </c>
      <c r="GL71" s="452">
        <f t="shared" si="57"/>
        <v>-0.54163635575399671</v>
      </c>
      <c r="GM71" s="315"/>
      <c r="GN71" s="165">
        <f t="shared" si="105"/>
        <v>-0.54163635575399671</v>
      </c>
      <c r="GP71" s="104">
        <f t="shared" si="106"/>
        <v>-19.095820040415401</v>
      </c>
      <c r="GR71" s="186"/>
      <c r="GS71" s="36">
        <v>42313</v>
      </c>
      <c r="GT71" s="109">
        <v>4.7797999999999998</v>
      </c>
      <c r="GU71" s="109">
        <v>4.8685999999999998</v>
      </c>
      <c r="GW71" s="180">
        <f t="shared" si="79"/>
        <v>-17.92226453884</v>
      </c>
      <c r="GX71" s="209">
        <f t="shared" si="92"/>
        <v>-0.30090908652999815</v>
      </c>
      <c r="GY71" s="239">
        <v>3.7313999999999998</v>
      </c>
      <c r="GZ71" s="243">
        <f t="shared" si="38"/>
        <v>0</v>
      </c>
      <c r="HA71" s="244">
        <f t="shared" si="122"/>
        <v>0.9</v>
      </c>
      <c r="HB71" s="211">
        <f t="shared" si="115"/>
        <v>0.95099999999999996</v>
      </c>
      <c r="HC71" s="250"/>
      <c r="HD71" s="211"/>
      <c r="HE71" s="211">
        <f t="shared" si="93"/>
        <v>-0.27081817787699836</v>
      </c>
      <c r="HF71" s="178">
        <f t="shared" si="80"/>
        <v>-17.99089541039309</v>
      </c>
      <c r="HG71" s="452">
        <f t="shared" si="59"/>
        <v>-0.27081817787699836</v>
      </c>
      <c r="HH71" s="348"/>
      <c r="HI71" s="165">
        <f t="shared" si="107"/>
        <v>-0.27081817787699836</v>
      </c>
      <c r="HK71" s="104">
        <f t="shared" si="108"/>
        <v>-18.045573503337998</v>
      </c>
      <c r="HL71" s="185"/>
      <c r="HN71" s="165">
        <v>6.4813999999999998</v>
      </c>
      <c r="HO71" s="165">
        <f t="shared" si="43"/>
        <v>-17.124403284351203</v>
      </c>
      <c r="HP71" s="165"/>
      <c r="HR71" s="165">
        <v>-3.1685999999999996</v>
      </c>
      <c r="HS71" s="165">
        <f t="shared" si="44"/>
        <v>-18.639566188359399</v>
      </c>
      <c r="HT71" s="165"/>
      <c r="HV71" s="165">
        <v>5.0314000000000005</v>
      </c>
      <c r="HW71" s="165">
        <f t="shared" si="45"/>
        <v>-16.344993975747897</v>
      </c>
      <c r="HX71" s="165"/>
      <c r="HZ71" s="165">
        <v>-1.7185999999999995</v>
      </c>
      <c r="IA71" s="165">
        <f t="shared" si="46"/>
        <v>-18.164335461998</v>
      </c>
      <c r="IB71" s="165"/>
      <c r="ID71" s="165">
        <v>5.2313999999999998</v>
      </c>
      <c r="IE71" s="165">
        <f t="shared" si="47"/>
        <v>-17.193359213104202</v>
      </c>
      <c r="IF71" s="165"/>
      <c r="IH71" s="165">
        <v>-8.3186</v>
      </c>
      <c r="II71" s="165">
        <f t="shared" si="48"/>
        <v>-19.095820040415401</v>
      </c>
      <c r="IJ71" s="165"/>
      <c r="IL71" s="424">
        <v>3.7313999999999998</v>
      </c>
      <c r="IM71" s="165">
        <f t="shared" si="49"/>
        <v>-18.045573503337998</v>
      </c>
      <c r="IN71" s="165"/>
      <c r="IO71" s="36">
        <v>42313</v>
      </c>
    </row>
    <row r="72" spans="1:249" ht="15.75" thickBot="1" x14ac:dyDescent="0.3">
      <c r="A72" s="95">
        <v>41218</v>
      </c>
      <c r="B72" s="36">
        <v>41218</v>
      </c>
      <c r="C72" s="346">
        <v>11.35</v>
      </c>
      <c r="D72" s="346">
        <v>1.7000000000000002</v>
      </c>
      <c r="E72" s="346">
        <v>9.9</v>
      </c>
      <c r="F72" s="346">
        <v>3.1500000000000004</v>
      </c>
      <c r="G72" s="346">
        <v>10.1</v>
      </c>
      <c r="H72" s="346">
        <v>-3.4499999999999997</v>
      </c>
      <c r="I72" s="346">
        <v>8.6</v>
      </c>
      <c r="J72" s="105"/>
      <c r="K72" s="36">
        <v>42313</v>
      </c>
      <c r="L72" s="109">
        <v>4.7797999999999998</v>
      </c>
      <c r="M72" s="98">
        <f t="shared" si="1"/>
        <v>4.8685999999999998</v>
      </c>
      <c r="N72" s="109">
        <f t="shared" si="2"/>
        <v>4.9577333333333327</v>
      </c>
      <c r="O72" s="291"/>
      <c r="P72" s="184">
        <v>42313</v>
      </c>
      <c r="Q72" s="346">
        <v>11.35</v>
      </c>
      <c r="R72" s="240">
        <v>6.4813999999999998</v>
      </c>
      <c r="T72" s="346">
        <v>1.7000000000000002</v>
      </c>
      <c r="U72" s="240">
        <v>-3.1685999999999996</v>
      </c>
      <c r="W72" s="346">
        <v>9.9</v>
      </c>
      <c r="X72" s="240">
        <v>5.0314000000000005</v>
      </c>
      <c r="Z72" s="346">
        <v>3.1500000000000004</v>
      </c>
      <c r="AA72" s="240">
        <v>-1.7185999999999995</v>
      </c>
      <c r="AC72" s="346">
        <v>10.1</v>
      </c>
      <c r="AD72" s="239">
        <v>5.2313999999999998</v>
      </c>
      <c r="AF72" s="346">
        <v>-3.4499999999999997</v>
      </c>
      <c r="AG72" s="239">
        <v>-8.3186</v>
      </c>
      <c r="AI72" s="346">
        <v>8.6</v>
      </c>
      <c r="AJ72" s="239">
        <v>3.7313999999999998</v>
      </c>
      <c r="AV72" s="36">
        <v>42314</v>
      </c>
      <c r="AW72" s="346">
        <v>8.8999999999999986</v>
      </c>
      <c r="AY72" s="346">
        <v>1.55</v>
      </c>
      <c r="AZ72" s="98"/>
      <c r="BA72" s="346">
        <v>10.6</v>
      </c>
      <c r="BC72" s="346">
        <v>3.5</v>
      </c>
      <c r="BE72" s="346">
        <v>11.45</v>
      </c>
      <c r="BG72" s="346">
        <v>-4</v>
      </c>
      <c r="BI72" s="346">
        <v>5.35</v>
      </c>
      <c r="BJ72" s="104">
        <v>-17.516398148148152</v>
      </c>
      <c r="BL72" s="199">
        <v>5.3</v>
      </c>
      <c r="BM72">
        <v>-20.484721911421925</v>
      </c>
      <c r="BO72" s="99" t="s">
        <v>138</v>
      </c>
      <c r="BP72" s="99"/>
      <c r="BQ72" s="99"/>
      <c r="BR72" s="99"/>
      <c r="BS72" s="99"/>
      <c r="BW72" s="36">
        <v>42314</v>
      </c>
      <c r="BX72" s="109">
        <v>4.6031999999999993</v>
      </c>
      <c r="BY72" s="109">
        <v>4.6914999999999996</v>
      </c>
      <c r="CA72" s="180">
        <f t="shared" si="68"/>
        <v>-18.21387245775</v>
      </c>
      <c r="CB72" s="209">
        <f t="shared" si="81"/>
        <v>-0.2916079189099996</v>
      </c>
      <c r="CC72" s="240">
        <v>4.208499999999999</v>
      </c>
      <c r="CD72" s="243">
        <f t="shared" si="3"/>
        <v>0</v>
      </c>
      <c r="CE72" s="244">
        <f t="shared" si="116"/>
        <v>0.85</v>
      </c>
      <c r="CF72" s="211">
        <f t="shared" si="109"/>
        <v>0.94399999999999995</v>
      </c>
      <c r="CG72" s="250"/>
      <c r="CH72" s="211"/>
      <c r="CI72" s="211">
        <f t="shared" si="94"/>
        <v>-0.24786673107349966</v>
      </c>
      <c r="CJ72" s="178">
        <f t="shared" si="51"/>
        <v>-17.305171094646926</v>
      </c>
      <c r="CK72" s="452">
        <f t="shared" si="5"/>
        <v>-0.24786673107349966</v>
      </c>
      <c r="CL72" s="188"/>
      <c r="CM72" s="165">
        <f t="shared" si="95"/>
        <v>-0.24786673107349966</v>
      </c>
      <c r="CO72" s="104">
        <f t="shared" si="96"/>
        <v>-17.372270015424704</v>
      </c>
      <c r="CR72" s="36">
        <v>42314</v>
      </c>
      <c r="CS72" s="109">
        <v>4.6031999999999993</v>
      </c>
      <c r="CT72" s="109">
        <v>4.6914999999999996</v>
      </c>
      <c r="CV72" s="180">
        <f t="shared" si="69"/>
        <v>-18.21387245775</v>
      </c>
      <c r="CW72" s="209">
        <f t="shared" si="82"/>
        <v>-0.2916079189099996</v>
      </c>
      <c r="CX72" s="240">
        <v>-3.1414999999999997</v>
      </c>
      <c r="CY72" s="243">
        <f t="shared" si="8"/>
        <v>1.2</v>
      </c>
      <c r="CZ72" s="244">
        <f t="shared" si="117"/>
        <v>0</v>
      </c>
      <c r="DA72" s="211">
        <f t="shared" si="110"/>
        <v>0.94399999999999995</v>
      </c>
      <c r="DB72" s="250"/>
      <c r="DC72" s="211"/>
      <c r="DD72" s="211">
        <f t="shared" si="83"/>
        <v>-0.34992950269199952</v>
      </c>
      <c r="DE72" s="178">
        <f t="shared" si="70"/>
        <v>-18.903960187954141</v>
      </c>
      <c r="DF72" s="452">
        <f t="shared" si="52"/>
        <v>-0.34992950269199952</v>
      </c>
      <c r="DG72" s="315"/>
      <c r="DH72" s="165">
        <f t="shared" si="97"/>
        <v>-0.34992950269199952</v>
      </c>
      <c r="DJ72" s="104">
        <f t="shared" si="98"/>
        <v>-18.989495691051399</v>
      </c>
      <c r="DK72" s="185"/>
      <c r="DL72" s="186"/>
      <c r="DM72" s="36">
        <v>42314</v>
      </c>
      <c r="DN72" s="109">
        <v>4.6031999999999993</v>
      </c>
      <c r="DO72" s="109">
        <v>4.6914999999999996</v>
      </c>
      <c r="DQ72" s="180">
        <f t="shared" si="71"/>
        <v>-18.21387245775</v>
      </c>
      <c r="DR72" s="209">
        <f t="shared" si="84"/>
        <v>-0.2916079189099996</v>
      </c>
      <c r="DS72" s="240">
        <v>5.9085000000000001</v>
      </c>
      <c r="DT72" s="243">
        <f t="shared" si="14"/>
        <v>0</v>
      </c>
      <c r="DU72" s="244">
        <f t="shared" si="118"/>
        <v>0.8</v>
      </c>
      <c r="DV72" s="211">
        <f t="shared" si="111"/>
        <v>0.94399999999999995</v>
      </c>
      <c r="DW72" s="250"/>
      <c r="DX72" s="211"/>
      <c r="DY72" s="211">
        <f t="shared" si="85"/>
        <v>-0.23328633512799968</v>
      </c>
      <c r="DZ72" s="178">
        <f t="shared" si="72"/>
        <v>-16.509555016049958</v>
      </c>
      <c r="EA72" s="452">
        <f t="shared" si="53"/>
        <v>-0.23328633512799968</v>
      </c>
      <c r="EB72" s="315"/>
      <c r="EC72" s="165">
        <f t="shared" si="99"/>
        <v>-0.23328633512799968</v>
      </c>
      <c r="EE72" s="104">
        <f t="shared" si="100"/>
        <v>-16.578280310875897</v>
      </c>
      <c r="EF72" s="185"/>
      <c r="EG72" s="186"/>
      <c r="EH72" s="36">
        <v>42314</v>
      </c>
      <c r="EI72" s="109">
        <v>4.6031999999999993</v>
      </c>
      <c r="EJ72" s="109">
        <v>4.6914999999999996</v>
      </c>
      <c r="EL72" s="180">
        <f t="shared" si="73"/>
        <v>-18.21387245775</v>
      </c>
      <c r="EM72" s="209">
        <f t="shared" si="86"/>
        <v>-0.2916079189099996</v>
      </c>
      <c r="EN72" s="240">
        <v>-1.1914999999999996</v>
      </c>
      <c r="EO72" s="243">
        <f t="shared" si="20"/>
        <v>1</v>
      </c>
      <c r="EP72" s="244">
        <f t="shared" si="119"/>
        <v>0</v>
      </c>
      <c r="EQ72" s="211">
        <f t="shared" si="112"/>
        <v>0.94399999999999995</v>
      </c>
      <c r="ER72" s="250"/>
      <c r="ES72" s="211"/>
      <c r="ET72" s="211">
        <f t="shared" si="87"/>
        <v>-0.2916079189099996</v>
      </c>
      <c r="EU72" s="178">
        <f t="shared" si="74"/>
        <v>-18.379127418621312</v>
      </c>
      <c r="EV72" s="452">
        <f t="shared" si="54"/>
        <v>-0.2916079189099996</v>
      </c>
      <c r="EW72" s="315"/>
      <c r="EX72" s="165">
        <f t="shared" si="101"/>
        <v>-0.2916079189099996</v>
      </c>
      <c r="EZ72" s="104">
        <f t="shared" si="102"/>
        <v>-18.455943380908</v>
      </c>
      <c r="FA72" s="185"/>
      <c r="FB72" s="186"/>
      <c r="FC72" s="36">
        <v>42314</v>
      </c>
      <c r="FD72" s="109">
        <v>4.6031999999999993</v>
      </c>
      <c r="FE72" s="109">
        <v>4.6914999999999996</v>
      </c>
      <c r="FG72" s="180">
        <f t="shared" si="75"/>
        <v>-18.21387245775</v>
      </c>
      <c r="FH72" s="209">
        <f t="shared" si="88"/>
        <v>-0.2916079189099996</v>
      </c>
      <c r="FI72" s="239">
        <v>6.7584999999999997</v>
      </c>
      <c r="FJ72" s="243">
        <f t="shared" si="26"/>
        <v>0</v>
      </c>
      <c r="FK72" s="244">
        <f t="shared" si="120"/>
        <v>0.8</v>
      </c>
      <c r="FL72" s="211">
        <f t="shared" si="113"/>
        <v>0.94399999999999995</v>
      </c>
      <c r="FM72" s="250"/>
      <c r="FN72" s="211"/>
      <c r="FO72" s="211">
        <f t="shared" si="89"/>
        <v>-0.23328633512799968</v>
      </c>
      <c r="FP72" s="178">
        <f t="shared" si="76"/>
        <v>-17.361797076694966</v>
      </c>
      <c r="FQ72" s="452">
        <f t="shared" si="55"/>
        <v>-0.23328633512799968</v>
      </c>
      <c r="FR72" s="315"/>
      <c r="FS72" s="165">
        <f t="shared" si="103"/>
        <v>-0.23328633512799968</v>
      </c>
      <c r="FU72" s="104">
        <f t="shared" si="104"/>
        <v>-17.426645548232202</v>
      </c>
      <c r="FV72" s="185"/>
      <c r="FW72" s="186"/>
      <c r="FX72" s="36">
        <v>42314</v>
      </c>
      <c r="FY72" s="109">
        <v>4.6031999999999993</v>
      </c>
      <c r="FZ72" s="109">
        <v>4.6914999999999996</v>
      </c>
      <c r="GB72" s="180">
        <f t="shared" si="77"/>
        <v>-18.21387245775</v>
      </c>
      <c r="GC72" s="209">
        <f t="shared" si="90"/>
        <v>-0.2916079189099996</v>
      </c>
      <c r="GD72" s="239">
        <v>-8.6914999999999996</v>
      </c>
      <c r="GE72" s="243">
        <f t="shared" si="32"/>
        <v>1.8</v>
      </c>
      <c r="GF72" s="244">
        <f t="shared" si="121"/>
        <v>0</v>
      </c>
      <c r="GG72" s="211">
        <f t="shared" si="114"/>
        <v>0.94399999999999995</v>
      </c>
      <c r="GH72" s="250"/>
      <c r="GI72" s="211"/>
      <c r="GJ72" s="211">
        <f t="shared" si="91"/>
        <v>-0.52489425403799927</v>
      </c>
      <c r="GK72" s="178">
        <f t="shared" si="78"/>
        <v>-19.50139053163851</v>
      </c>
      <c r="GL72" s="452">
        <f t="shared" si="57"/>
        <v>-0.52489425403799927</v>
      </c>
      <c r="GM72" s="315"/>
      <c r="GN72" s="165">
        <f t="shared" si="105"/>
        <v>-0.52489425403799927</v>
      </c>
      <c r="GP72" s="104">
        <f t="shared" si="106"/>
        <v>-19.6207142944534</v>
      </c>
      <c r="GR72" s="186"/>
      <c r="GS72" s="36">
        <v>42314</v>
      </c>
      <c r="GT72" s="109">
        <v>4.6031999999999993</v>
      </c>
      <c r="GU72" s="109">
        <v>4.6914999999999996</v>
      </c>
      <c r="GW72" s="180">
        <f t="shared" si="79"/>
        <v>-18.21387245775</v>
      </c>
      <c r="GX72" s="209">
        <f t="shared" si="92"/>
        <v>-0.2916079189099996</v>
      </c>
      <c r="GY72" s="239">
        <v>0.65850000000000009</v>
      </c>
      <c r="GZ72" s="243">
        <f t="shared" si="38"/>
        <v>0</v>
      </c>
      <c r="HA72" s="244">
        <f t="shared" si="122"/>
        <v>1</v>
      </c>
      <c r="HB72" s="211">
        <f t="shared" si="115"/>
        <v>0.94399999999999995</v>
      </c>
      <c r="HC72" s="250"/>
      <c r="HD72" s="211"/>
      <c r="HE72" s="211">
        <f t="shared" si="93"/>
        <v>-0.2916079189099996</v>
      </c>
      <c r="HF72" s="245">
        <f t="shared" si="80"/>
        <v>-18.266173285844129</v>
      </c>
      <c r="HG72" s="452">
        <f t="shared" si="59"/>
        <v>-0.2916079189099996</v>
      </c>
      <c r="HH72" s="348"/>
      <c r="HI72" s="165">
        <f t="shared" si="107"/>
        <v>-0.2916079189099996</v>
      </c>
      <c r="HK72" s="246">
        <f t="shared" si="108"/>
        <v>-18.337181422247998</v>
      </c>
      <c r="HL72" s="104">
        <v>-17.516398148148152</v>
      </c>
      <c r="HN72" s="165">
        <v>4.208499999999999</v>
      </c>
      <c r="HO72" s="165">
        <f t="shared" si="43"/>
        <v>-17.372270015424704</v>
      </c>
      <c r="HP72" s="165"/>
      <c r="HR72" s="165">
        <v>-3.1414999999999997</v>
      </c>
      <c r="HS72" s="165">
        <f t="shared" si="44"/>
        <v>-18.989495691051399</v>
      </c>
      <c r="HT72" s="165"/>
      <c r="HV72" s="165">
        <v>5.9085000000000001</v>
      </c>
      <c r="HW72" s="165">
        <f t="shared" si="45"/>
        <v>-16.578280310875897</v>
      </c>
      <c r="HX72" s="165"/>
      <c r="HZ72" s="165">
        <v>-1.1914999999999996</v>
      </c>
      <c r="IA72" s="165">
        <f t="shared" si="46"/>
        <v>-18.455943380908</v>
      </c>
      <c r="IB72" s="165"/>
      <c r="ID72" s="165">
        <v>6.7584999999999997</v>
      </c>
      <c r="IE72" s="165">
        <f t="shared" si="47"/>
        <v>-17.426645548232202</v>
      </c>
      <c r="IF72" s="165"/>
      <c r="IH72" s="165">
        <v>-8.6914999999999996</v>
      </c>
      <c r="II72" s="165">
        <f t="shared" si="48"/>
        <v>-19.6207142944534</v>
      </c>
      <c r="IJ72" s="165"/>
      <c r="IL72" s="424">
        <v>0.65850000000000009</v>
      </c>
      <c r="IM72" s="165">
        <f t="shared" si="49"/>
        <v>-18.337181422247998</v>
      </c>
      <c r="IN72" s="253">
        <v>-17.516398148148152</v>
      </c>
      <c r="IO72" s="36">
        <v>42314</v>
      </c>
    </row>
    <row r="73" spans="1:249" ht="15.75" thickBot="1" x14ac:dyDescent="0.3">
      <c r="A73" s="95">
        <v>41219</v>
      </c>
      <c r="B73" s="36">
        <v>41219</v>
      </c>
      <c r="C73" s="346">
        <v>8.8999999999999986</v>
      </c>
      <c r="D73" s="346">
        <v>1.55</v>
      </c>
      <c r="E73" s="346">
        <v>10.6</v>
      </c>
      <c r="F73" s="346">
        <v>3.5</v>
      </c>
      <c r="G73" s="346">
        <v>11.45</v>
      </c>
      <c r="H73" s="346">
        <v>-4</v>
      </c>
      <c r="I73" s="346">
        <v>5.35</v>
      </c>
      <c r="J73" s="105"/>
      <c r="K73" s="36">
        <v>42314</v>
      </c>
      <c r="L73" s="109">
        <v>4.6031999999999993</v>
      </c>
      <c r="M73" s="98">
        <f t="shared" si="1"/>
        <v>4.6914999999999996</v>
      </c>
      <c r="N73" s="109">
        <f t="shared" si="2"/>
        <v>4.7801333333333327</v>
      </c>
      <c r="O73" s="291"/>
      <c r="P73" s="184">
        <v>42314</v>
      </c>
      <c r="Q73" s="346">
        <v>8.8999999999999986</v>
      </c>
      <c r="R73" s="240">
        <v>4.208499999999999</v>
      </c>
      <c r="T73" s="346">
        <v>1.55</v>
      </c>
      <c r="U73" s="240">
        <v>-3.1414999999999997</v>
      </c>
      <c r="W73" s="346">
        <v>10.6</v>
      </c>
      <c r="X73" s="240">
        <v>5.9085000000000001</v>
      </c>
      <c r="Z73" s="346">
        <v>3.5</v>
      </c>
      <c r="AA73" s="240">
        <v>-1.1914999999999996</v>
      </c>
      <c r="AC73" s="346">
        <v>11.45</v>
      </c>
      <c r="AD73" s="239">
        <v>6.7584999999999997</v>
      </c>
      <c r="AF73" s="346">
        <v>-4</v>
      </c>
      <c r="AG73" s="239">
        <v>-8.6914999999999996</v>
      </c>
      <c r="AI73" s="346">
        <v>5.35</v>
      </c>
      <c r="AJ73" s="239">
        <v>0.65850000000000009</v>
      </c>
      <c r="AK73" s="104">
        <v>-17.516398148148152</v>
      </c>
      <c r="AV73" s="36">
        <v>42315</v>
      </c>
      <c r="AW73" s="346">
        <v>6.55</v>
      </c>
      <c r="AY73" s="346">
        <v>3.15</v>
      </c>
      <c r="AZ73" s="98"/>
      <c r="BA73" s="346">
        <v>10.8</v>
      </c>
      <c r="BC73" s="346">
        <v>5.95</v>
      </c>
      <c r="BE73" s="346">
        <v>11.35</v>
      </c>
      <c r="BG73" s="346">
        <v>-2.4</v>
      </c>
      <c r="BH73" s="117">
        <v>-21.945425925925928</v>
      </c>
      <c r="BI73" s="346">
        <v>3.7</v>
      </c>
      <c r="BJ73" s="104"/>
      <c r="BK73" t="s">
        <v>115</v>
      </c>
      <c r="BL73" s="199">
        <v>5</v>
      </c>
      <c r="BM73">
        <v>-19.422566666666665</v>
      </c>
      <c r="BW73" s="36">
        <v>42315</v>
      </c>
      <c r="BX73" s="109">
        <v>4.4276</v>
      </c>
      <c r="BY73" s="109">
        <v>4.5153999999999996</v>
      </c>
      <c r="CA73" s="180">
        <f t="shared" si="68"/>
        <v>-18.496307783639999</v>
      </c>
      <c r="CB73" s="209">
        <f t="shared" si="81"/>
        <v>-0.28243532588999898</v>
      </c>
      <c r="CC73" s="240">
        <v>2.0346000000000002</v>
      </c>
      <c r="CD73" s="243">
        <f t="shared" si="3"/>
        <v>0</v>
      </c>
      <c r="CE73" s="244">
        <f t="shared" si="116"/>
        <v>0.95</v>
      </c>
      <c r="CF73" s="211">
        <f t="shared" si="109"/>
        <v>0.93699999999999994</v>
      </c>
      <c r="CG73" s="250"/>
      <c r="CH73" s="211"/>
      <c r="CI73" s="211">
        <f t="shared" si="94"/>
        <v>-0.26831355959549902</v>
      </c>
      <c r="CJ73" s="178">
        <f t="shared" si="51"/>
        <v>-17.55658089998791</v>
      </c>
      <c r="CK73" s="452">
        <f t="shared" si="5"/>
        <v>-0.26831355959549902</v>
      </c>
      <c r="CL73" s="188"/>
      <c r="CM73" s="165">
        <f t="shared" si="95"/>
        <v>-0.26831355959549902</v>
      </c>
      <c r="CO73" s="104">
        <f t="shared" si="96"/>
        <v>-17.640583575020202</v>
      </c>
      <c r="CR73" s="36">
        <v>42315</v>
      </c>
      <c r="CS73" s="109">
        <v>4.4276</v>
      </c>
      <c r="CT73" s="109">
        <v>4.5153999999999996</v>
      </c>
      <c r="CV73" s="180">
        <f t="shared" si="69"/>
        <v>-18.496307783639999</v>
      </c>
      <c r="CW73" s="209">
        <f t="shared" si="82"/>
        <v>-0.28243532588999898</v>
      </c>
      <c r="CX73" s="240">
        <v>-1.3653999999999997</v>
      </c>
      <c r="CY73" s="243">
        <f t="shared" si="8"/>
        <v>1</v>
      </c>
      <c r="CZ73" s="244">
        <f t="shared" si="117"/>
        <v>0</v>
      </c>
      <c r="DA73" s="211">
        <f t="shared" si="110"/>
        <v>0.93699999999999994</v>
      </c>
      <c r="DB73" s="250"/>
      <c r="DC73" s="211"/>
      <c r="DD73" s="211">
        <f t="shared" si="83"/>
        <v>-0.28243532588999898</v>
      </c>
      <c r="DE73" s="178">
        <f t="shared" si="70"/>
        <v>-19.168602088313069</v>
      </c>
      <c r="DF73" s="452">
        <f t="shared" si="52"/>
        <v>-0.28243532588999898</v>
      </c>
      <c r="DG73" s="315"/>
      <c r="DH73" s="165">
        <f t="shared" si="97"/>
        <v>-0.28243532588999898</v>
      </c>
      <c r="DJ73" s="104">
        <f t="shared" si="98"/>
        <v>-19.271931016941398</v>
      </c>
      <c r="DK73" s="185"/>
      <c r="DL73" s="186"/>
      <c r="DM73" s="36">
        <v>42315</v>
      </c>
      <c r="DN73" s="109">
        <v>4.4276</v>
      </c>
      <c r="DO73" s="109">
        <v>4.5153999999999996</v>
      </c>
      <c r="DQ73" s="180">
        <f t="shared" si="71"/>
        <v>-18.496307783639999</v>
      </c>
      <c r="DR73" s="209">
        <f t="shared" si="84"/>
        <v>-0.28243532588999898</v>
      </c>
      <c r="DS73" s="240">
        <v>6.2846000000000011</v>
      </c>
      <c r="DT73" s="243">
        <f t="shared" si="14"/>
        <v>0</v>
      </c>
      <c r="DU73" s="244">
        <f t="shared" si="118"/>
        <v>0.8</v>
      </c>
      <c r="DV73" s="211">
        <f t="shared" si="111"/>
        <v>0.93699999999999994</v>
      </c>
      <c r="DW73" s="250"/>
      <c r="DX73" s="211"/>
      <c r="DY73" s="211">
        <f t="shared" si="85"/>
        <v>-0.22594826071199919</v>
      </c>
      <c r="DZ73" s="178">
        <f t="shared" si="72"/>
        <v>-16.721268536337103</v>
      </c>
      <c r="EA73" s="452">
        <f t="shared" si="53"/>
        <v>-0.22594826071199919</v>
      </c>
      <c r="EB73" s="315"/>
      <c r="EC73" s="165">
        <f t="shared" si="99"/>
        <v>-0.22594826071199919</v>
      </c>
      <c r="EE73" s="104">
        <f t="shared" si="100"/>
        <v>-16.804228571587895</v>
      </c>
      <c r="EF73" s="185"/>
      <c r="EG73" s="186"/>
      <c r="EH73" s="36">
        <v>42315</v>
      </c>
      <c r="EI73" s="109">
        <v>4.4276</v>
      </c>
      <c r="EJ73" s="109">
        <v>4.5153999999999996</v>
      </c>
      <c r="EL73" s="180">
        <f t="shared" si="73"/>
        <v>-18.496307783639999</v>
      </c>
      <c r="EM73" s="209">
        <f t="shared" si="86"/>
        <v>-0.28243532588999898</v>
      </c>
      <c r="EN73" s="240">
        <v>1.4346000000000005</v>
      </c>
      <c r="EO73" s="243">
        <f t="shared" si="20"/>
        <v>0</v>
      </c>
      <c r="EP73" s="244">
        <f t="shared" si="119"/>
        <v>0.98</v>
      </c>
      <c r="EQ73" s="211">
        <f t="shared" si="112"/>
        <v>0.93699999999999994</v>
      </c>
      <c r="ER73" s="250"/>
      <c r="ES73" s="211"/>
      <c r="ET73" s="211">
        <f t="shared" si="87"/>
        <v>-0.27678661937219901</v>
      </c>
      <c r="EU73" s="178">
        <f t="shared" si="74"/>
        <v>-18.638476480973061</v>
      </c>
      <c r="EV73" s="452">
        <f t="shared" si="54"/>
        <v>-0.27678661937219901</v>
      </c>
      <c r="EW73" s="315"/>
      <c r="EX73" s="165">
        <f t="shared" si="101"/>
        <v>-0.27678661937219901</v>
      </c>
      <c r="EZ73" s="104">
        <f t="shared" si="102"/>
        <v>-18.732730000280199</v>
      </c>
      <c r="FA73" s="185"/>
      <c r="FB73" s="186"/>
      <c r="FC73" s="36">
        <v>42315</v>
      </c>
      <c r="FD73" s="109">
        <v>4.4276</v>
      </c>
      <c r="FE73" s="109">
        <v>4.5153999999999996</v>
      </c>
      <c r="FG73" s="180">
        <f t="shared" si="75"/>
        <v>-18.496307783639999</v>
      </c>
      <c r="FH73" s="209">
        <f t="shared" si="88"/>
        <v>-0.28243532588999898</v>
      </c>
      <c r="FI73" s="239">
        <v>6.8346</v>
      </c>
      <c r="FJ73" s="243">
        <f t="shared" si="26"/>
        <v>0</v>
      </c>
      <c r="FK73" s="244">
        <f t="shared" si="120"/>
        <v>0.8</v>
      </c>
      <c r="FL73" s="211">
        <f t="shared" si="113"/>
        <v>0.93699999999999994</v>
      </c>
      <c r="FM73" s="250"/>
      <c r="FN73" s="211"/>
      <c r="FO73" s="211">
        <f t="shared" si="89"/>
        <v>-0.22594826071199919</v>
      </c>
      <c r="FP73" s="178">
        <f t="shared" si="76"/>
        <v>-17.573510596982111</v>
      </c>
      <c r="FQ73" s="452">
        <f t="shared" si="55"/>
        <v>-0.22594826071199919</v>
      </c>
      <c r="FR73" s="315"/>
      <c r="FS73" s="165">
        <f t="shared" si="103"/>
        <v>-0.22594826071199919</v>
      </c>
      <c r="FU73" s="104">
        <f t="shared" si="104"/>
        <v>-17.6525938089442</v>
      </c>
      <c r="FV73" s="185"/>
      <c r="FW73" s="186"/>
      <c r="FX73" s="36">
        <v>42315</v>
      </c>
      <c r="FY73" s="109">
        <v>4.4276</v>
      </c>
      <c r="FZ73" s="109">
        <v>4.5153999999999996</v>
      </c>
      <c r="GB73" s="180">
        <f t="shared" si="77"/>
        <v>-18.496307783639999</v>
      </c>
      <c r="GC73" s="209">
        <f t="shared" si="90"/>
        <v>-0.28243532588999898</v>
      </c>
      <c r="GD73" s="239">
        <v>-6.9154</v>
      </c>
      <c r="GE73" s="243">
        <f t="shared" si="32"/>
        <v>1.4</v>
      </c>
      <c r="GF73" s="244">
        <f t="shared" si="121"/>
        <v>0</v>
      </c>
      <c r="GG73" s="211">
        <f t="shared" si="114"/>
        <v>0.93699999999999994</v>
      </c>
      <c r="GH73" s="250"/>
      <c r="GI73" s="211"/>
      <c r="GJ73" s="211">
        <f t="shared" si="91"/>
        <v>-0.39540945624599855</v>
      </c>
      <c r="GK73" s="178">
        <f t="shared" si="78"/>
        <v>-19.871889192141012</v>
      </c>
      <c r="GL73" s="452">
        <f t="shared" si="57"/>
        <v>-0.39540945624599855</v>
      </c>
      <c r="GM73" s="315"/>
      <c r="GN73" s="165">
        <f t="shared" si="105"/>
        <v>-0.39540945624599855</v>
      </c>
      <c r="GP73" s="246">
        <f t="shared" si="106"/>
        <v>-20.0161237506994</v>
      </c>
      <c r="GQ73" s="358">
        <v>-21.95</v>
      </c>
      <c r="GR73" s="186"/>
      <c r="GS73" s="36">
        <v>42315</v>
      </c>
      <c r="GT73" s="109">
        <v>4.4276</v>
      </c>
      <c r="GU73" s="109">
        <v>4.5153999999999996</v>
      </c>
      <c r="GW73" s="180">
        <f t="shared" si="79"/>
        <v>-18.496307783639999</v>
      </c>
      <c r="GX73" s="209">
        <f t="shared" si="92"/>
        <v>-0.28243532588999898</v>
      </c>
      <c r="GY73" s="239">
        <v>-0.81539999999999946</v>
      </c>
      <c r="GZ73" s="243">
        <f t="shared" si="38"/>
        <v>1</v>
      </c>
      <c r="HA73" s="244">
        <f t="shared" si="122"/>
        <v>0</v>
      </c>
      <c r="HB73" s="211">
        <f t="shared" si="115"/>
        <v>0.93699999999999994</v>
      </c>
      <c r="HC73" s="250"/>
      <c r="HD73" s="211"/>
      <c r="HE73" s="211">
        <f t="shared" si="93"/>
        <v>-0.28243532588999898</v>
      </c>
      <c r="HF73" s="178">
        <f t="shared" si="80"/>
        <v>-18.530815186203057</v>
      </c>
      <c r="HG73" s="452">
        <f t="shared" si="59"/>
        <v>-0.28243532588999898</v>
      </c>
      <c r="HH73" s="348"/>
      <c r="HI73" s="165">
        <f t="shared" si="107"/>
        <v>-0.28243532588999898</v>
      </c>
      <c r="HK73" s="104">
        <f t="shared" si="108"/>
        <v>-18.619616748137997</v>
      </c>
      <c r="HL73" s="185"/>
      <c r="HN73" s="165">
        <v>2.0346000000000002</v>
      </c>
      <c r="HO73" s="165">
        <f t="shared" si="43"/>
        <v>-17.640583575020202</v>
      </c>
      <c r="HP73" s="165"/>
      <c r="HR73" s="165">
        <v>-1.3653999999999997</v>
      </c>
      <c r="HS73" s="165">
        <f t="shared" si="44"/>
        <v>-19.271931016941398</v>
      </c>
      <c r="HT73" s="165"/>
      <c r="HV73" s="165">
        <v>6.2846000000000011</v>
      </c>
      <c r="HW73" s="165">
        <f t="shared" si="45"/>
        <v>-16.804228571587895</v>
      </c>
      <c r="HX73" s="165"/>
      <c r="HZ73" s="165">
        <v>1.4346000000000005</v>
      </c>
      <c r="IA73" s="165">
        <f t="shared" si="46"/>
        <v>-18.732730000280199</v>
      </c>
      <c r="IB73" s="165"/>
      <c r="ID73" s="165">
        <v>6.8346</v>
      </c>
      <c r="IE73" s="165">
        <f t="shared" si="47"/>
        <v>-17.6525938089442</v>
      </c>
      <c r="IF73" s="165"/>
      <c r="IH73" s="165">
        <v>-6.9154</v>
      </c>
      <c r="II73" s="165">
        <f t="shared" si="48"/>
        <v>-20.0161237506994</v>
      </c>
      <c r="IJ73" s="253">
        <v>-21.95</v>
      </c>
      <c r="IL73" s="424">
        <v>-0.81539999999999946</v>
      </c>
      <c r="IM73" s="165">
        <f t="shared" si="49"/>
        <v>-18.619616748137997</v>
      </c>
      <c r="IN73" s="165"/>
      <c r="IO73" s="36">
        <v>42315</v>
      </c>
    </row>
    <row r="74" spans="1:249" ht="15.75" thickBot="1" x14ac:dyDescent="0.3">
      <c r="A74" s="95">
        <v>41220</v>
      </c>
      <c r="B74" s="36">
        <v>41220</v>
      </c>
      <c r="C74" s="346">
        <v>6.55</v>
      </c>
      <c r="D74" s="346">
        <v>3.15</v>
      </c>
      <c r="E74" s="346">
        <v>10.8</v>
      </c>
      <c r="F74" s="346">
        <v>5.95</v>
      </c>
      <c r="G74" s="346">
        <v>11.35</v>
      </c>
      <c r="H74" s="346">
        <v>-2.4</v>
      </c>
      <c r="I74" s="346">
        <v>3.7</v>
      </c>
      <c r="J74" s="105"/>
      <c r="K74" s="36">
        <v>42315</v>
      </c>
      <c r="L74" s="109">
        <v>4.4276</v>
      </c>
      <c r="M74" s="98">
        <f t="shared" si="1"/>
        <v>4.5153999999999996</v>
      </c>
      <c r="N74" s="109">
        <f t="shared" si="2"/>
        <v>4.603533333333333</v>
      </c>
      <c r="O74" s="291"/>
      <c r="P74" s="184">
        <v>42315</v>
      </c>
      <c r="Q74" s="346">
        <v>6.55</v>
      </c>
      <c r="R74" s="240">
        <v>2.0346000000000002</v>
      </c>
      <c r="T74" s="346">
        <v>3.15</v>
      </c>
      <c r="U74" s="240">
        <v>-1.3653999999999997</v>
      </c>
      <c r="W74" s="346">
        <v>10.8</v>
      </c>
      <c r="X74" s="240">
        <v>6.2846000000000011</v>
      </c>
      <c r="Z74" s="346">
        <v>5.95</v>
      </c>
      <c r="AA74" s="240">
        <v>1.4346000000000005</v>
      </c>
      <c r="AC74" s="346">
        <v>11.35</v>
      </c>
      <c r="AD74" s="239">
        <v>6.8346</v>
      </c>
      <c r="AF74" s="346">
        <v>-2.4</v>
      </c>
      <c r="AG74" s="239">
        <v>-6.9154</v>
      </c>
      <c r="AH74" s="104">
        <v>-21.945425925925928</v>
      </c>
      <c r="AI74" s="346">
        <v>3.7</v>
      </c>
      <c r="AJ74" s="239">
        <v>-0.81539999999999946</v>
      </c>
      <c r="AK74" s="104"/>
      <c r="AV74" s="36">
        <v>42316</v>
      </c>
      <c r="AW74" s="346">
        <v>4.75</v>
      </c>
      <c r="AY74" s="346">
        <v>4.95</v>
      </c>
      <c r="AZ74">
        <v>-19.422566666666665</v>
      </c>
      <c r="BA74" s="346">
        <v>8.6000000000000014</v>
      </c>
      <c r="BC74" s="346">
        <v>9.1000000000000014</v>
      </c>
      <c r="BD74" s="98"/>
      <c r="BE74" s="346">
        <v>11.75</v>
      </c>
      <c r="BF74">
        <v>-17.25415555555556</v>
      </c>
      <c r="BG74" s="346">
        <v>-0.2</v>
      </c>
      <c r="BH74" s="98"/>
      <c r="BI74" s="346">
        <v>1.1499999999999999</v>
      </c>
      <c r="BJ74" s="104"/>
      <c r="BL74" s="199">
        <v>1.8</v>
      </c>
      <c r="BM74">
        <v>-18.257788888888893</v>
      </c>
      <c r="BW74" s="36">
        <v>42316</v>
      </c>
      <c r="BX74" s="109">
        <v>4.2529999999999983</v>
      </c>
      <c r="BY74" s="109">
        <v>4.3402999999999992</v>
      </c>
      <c r="CA74" s="180">
        <f t="shared" si="68"/>
        <v>-18.769698365110003</v>
      </c>
      <c r="CB74" s="209">
        <f t="shared" si="81"/>
        <v>-0.27339058147000372</v>
      </c>
      <c r="CC74" s="240">
        <v>0.40970000000000084</v>
      </c>
      <c r="CD74" s="243">
        <f t="shared" si="3"/>
        <v>0</v>
      </c>
      <c r="CE74" s="244">
        <f t="shared" si="116"/>
        <v>1</v>
      </c>
      <c r="CF74" s="211">
        <f t="shared" si="109"/>
        <v>0.92999999999999994</v>
      </c>
      <c r="CG74" s="250"/>
      <c r="CH74" s="211"/>
      <c r="CI74" s="211">
        <f t="shared" si="94"/>
        <v>-0.27339058147000372</v>
      </c>
      <c r="CJ74" s="178">
        <f t="shared" si="51"/>
        <v>-17.810834140755013</v>
      </c>
      <c r="CK74" s="452">
        <f t="shared" si="5"/>
        <v>-0.27339058147000372</v>
      </c>
      <c r="CL74" s="188"/>
      <c r="CM74" s="165">
        <f t="shared" si="95"/>
        <v>-0.27339058147000372</v>
      </c>
      <c r="CO74" s="104">
        <f t="shared" si="96"/>
        <v>-17.913974156490205</v>
      </c>
      <c r="CR74" s="36">
        <v>42316</v>
      </c>
      <c r="CS74" s="109">
        <v>4.2529999999999983</v>
      </c>
      <c r="CT74" s="109">
        <v>4.3402999999999992</v>
      </c>
      <c r="CV74" s="180">
        <f t="shared" si="69"/>
        <v>-18.769698365110003</v>
      </c>
      <c r="CW74" s="209">
        <f t="shared" si="82"/>
        <v>-0.27339058147000372</v>
      </c>
      <c r="CX74" s="240">
        <v>0.60970000000000102</v>
      </c>
      <c r="CY74" s="243">
        <f t="shared" si="8"/>
        <v>0</v>
      </c>
      <c r="CZ74" s="244">
        <f t="shared" si="117"/>
        <v>1</v>
      </c>
      <c r="DA74" s="211">
        <f t="shared" si="110"/>
        <v>0.92999999999999994</v>
      </c>
      <c r="DB74" s="250"/>
      <c r="DC74" s="211"/>
      <c r="DD74" s="211">
        <f t="shared" si="83"/>
        <v>-0.27339058147000372</v>
      </c>
      <c r="DE74" s="245">
        <f t="shared" si="70"/>
        <v>-19.422855329080171</v>
      </c>
      <c r="DF74" s="452">
        <f t="shared" si="52"/>
        <v>-0.27339058147000372</v>
      </c>
      <c r="DG74" s="315"/>
      <c r="DH74" s="165">
        <f t="shared" si="97"/>
        <v>-0.27339058147000372</v>
      </c>
      <c r="DJ74" s="246">
        <f t="shared" si="98"/>
        <v>-19.545321598411402</v>
      </c>
      <c r="DK74" s="254">
        <v>-19.422566666666665</v>
      </c>
      <c r="DL74" s="186"/>
      <c r="DM74" s="36">
        <v>42316</v>
      </c>
      <c r="DN74" s="109">
        <v>4.2529999999999983</v>
      </c>
      <c r="DO74" s="109">
        <v>4.3402999999999992</v>
      </c>
      <c r="DQ74" s="180">
        <f t="shared" si="71"/>
        <v>-18.769698365110003</v>
      </c>
      <c r="DR74" s="209">
        <f t="shared" si="84"/>
        <v>-0.27339058147000372</v>
      </c>
      <c r="DS74" s="240">
        <v>4.2597000000000023</v>
      </c>
      <c r="DT74" s="243">
        <f t="shared" si="14"/>
        <v>0</v>
      </c>
      <c r="DU74" s="244">
        <f t="shared" si="118"/>
        <v>0.85</v>
      </c>
      <c r="DV74" s="211">
        <f t="shared" si="111"/>
        <v>0.92999999999999994</v>
      </c>
      <c r="DW74" s="250"/>
      <c r="DX74" s="211"/>
      <c r="DY74" s="211">
        <f t="shared" si="85"/>
        <v>-0.23238199424950315</v>
      </c>
      <c r="DZ74" s="249">
        <f t="shared" si="72"/>
        <v>-16.937383790989141</v>
      </c>
      <c r="EA74" s="452">
        <f t="shared" si="53"/>
        <v>-0.23238199424950315</v>
      </c>
      <c r="EB74" s="315"/>
      <c r="EC74" s="165">
        <f t="shared" si="99"/>
        <v>-0.23238199424950315</v>
      </c>
      <c r="EE74" s="176">
        <f t="shared" si="100"/>
        <v>-17.0366105658374</v>
      </c>
      <c r="EF74" s="185"/>
      <c r="EG74" s="186"/>
      <c r="EH74" s="36">
        <v>42316</v>
      </c>
      <c r="EI74" s="109">
        <v>4.2529999999999983</v>
      </c>
      <c r="EJ74" s="109">
        <v>4.3402999999999992</v>
      </c>
      <c r="EL74" s="180">
        <f t="shared" si="73"/>
        <v>-18.769698365110003</v>
      </c>
      <c r="EM74" s="209">
        <f t="shared" si="86"/>
        <v>-0.27339058147000372</v>
      </c>
      <c r="EN74" s="240">
        <v>4.7597000000000023</v>
      </c>
      <c r="EO74" s="243">
        <f t="shared" si="20"/>
        <v>0</v>
      </c>
      <c r="EP74" s="244">
        <f t="shared" si="119"/>
        <v>0.85</v>
      </c>
      <c r="EQ74" s="211">
        <f t="shared" si="112"/>
        <v>0.92999999999999994</v>
      </c>
      <c r="ER74" s="250"/>
      <c r="ES74" s="211"/>
      <c r="ET74" s="211">
        <f t="shared" si="87"/>
        <v>-0.23238199424950315</v>
      </c>
      <c r="EU74" s="249">
        <f t="shared" si="74"/>
        <v>-18.8545917356251</v>
      </c>
      <c r="EV74" s="452">
        <f t="shared" si="54"/>
        <v>-0.23238199424950315</v>
      </c>
      <c r="EW74" s="315"/>
      <c r="EX74" s="165">
        <f t="shared" si="101"/>
        <v>-0.23238199424950315</v>
      </c>
      <c r="EZ74" s="176">
        <f t="shared" si="102"/>
        <v>-18.965111994529703</v>
      </c>
      <c r="FA74" s="185"/>
      <c r="FB74" s="186"/>
      <c r="FC74" s="36">
        <v>42316</v>
      </c>
      <c r="FD74" s="109">
        <v>4.2529999999999983</v>
      </c>
      <c r="FE74" s="109">
        <v>4.3402999999999992</v>
      </c>
      <c r="FG74" s="180">
        <f t="shared" si="75"/>
        <v>-18.769698365110003</v>
      </c>
      <c r="FH74" s="209">
        <f t="shared" si="88"/>
        <v>-0.27339058147000372</v>
      </c>
      <c r="FI74" s="239">
        <v>7.4097000000000008</v>
      </c>
      <c r="FJ74" s="243">
        <f t="shared" si="26"/>
        <v>0</v>
      </c>
      <c r="FK74" s="244">
        <f t="shared" si="120"/>
        <v>0.8</v>
      </c>
      <c r="FL74" s="211">
        <f t="shared" si="113"/>
        <v>0.92999999999999994</v>
      </c>
      <c r="FM74" s="250"/>
      <c r="FN74" s="211"/>
      <c r="FO74" s="211">
        <f t="shared" si="89"/>
        <v>-0.21871246517600298</v>
      </c>
      <c r="FP74" s="245">
        <f t="shared" si="76"/>
        <v>-17.776913189595792</v>
      </c>
      <c r="FQ74" s="452">
        <f t="shared" si="55"/>
        <v>-0.21871246517600298</v>
      </c>
      <c r="FR74" s="315"/>
      <c r="FS74" s="165">
        <f t="shared" si="103"/>
        <v>-0.21871246517600298</v>
      </c>
      <c r="FU74" s="246">
        <f t="shared" si="104"/>
        <v>-17.871306274120204</v>
      </c>
      <c r="FV74" s="254">
        <v>-17.25415555555556</v>
      </c>
      <c r="FW74" s="186"/>
      <c r="FX74" s="36">
        <v>42316</v>
      </c>
      <c r="FY74" s="109">
        <v>4.2529999999999983</v>
      </c>
      <c r="FZ74" s="109">
        <v>4.3402999999999992</v>
      </c>
      <c r="GB74" s="180">
        <f t="shared" si="77"/>
        <v>-18.769698365110003</v>
      </c>
      <c r="GC74" s="209">
        <f t="shared" si="90"/>
        <v>-0.27339058147000372</v>
      </c>
      <c r="GD74" s="239">
        <v>-4.5402999999999993</v>
      </c>
      <c r="GE74" s="243">
        <f t="shared" si="32"/>
        <v>1.3</v>
      </c>
      <c r="GF74" s="244">
        <f t="shared" si="121"/>
        <v>0</v>
      </c>
      <c r="GG74" s="211">
        <f t="shared" si="114"/>
        <v>0.92999999999999994</v>
      </c>
      <c r="GH74" s="250"/>
      <c r="GI74" s="211"/>
      <c r="GJ74" s="211">
        <f t="shared" si="91"/>
        <v>-0.35540775591100487</v>
      </c>
      <c r="GK74" s="249">
        <f t="shared" si="78"/>
        <v>-20.202418405138246</v>
      </c>
      <c r="GL74" s="452">
        <f t="shared" si="57"/>
        <v>-0.35540775591100487</v>
      </c>
      <c r="GM74" s="315"/>
      <c r="GN74" s="165">
        <f t="shared" si="105"/>
        <v>-0.35540775591100487</v>
      </c>
      <c r="GP74" s="176">
        <f t="shared" si="106"/>
        <v>-20.371531506610406</v>
      </c>
      <c r="GQ74" s="98"/>
      <c r="GR74" s="186"/>
      <c r="GS74" s="36">
        <v>42316</v>
      </c>
      <c r="GT74" s="109">
        <v>4.2529999999999983</v>
      </c>
      <c r="GU74" s="109">
        <v>4.3402999999999992</v>
      </c>
      <c r="GW74" s="180">
        <f t="shared" si="79"/>
        <v>-18.769698365110003</v>
      </c>
      <c r="GX74" s="209">
        <f t="shared" si="92"/>
        <v>-0.27339058147000372</v>
      </c>
      <c r="GY74" s="239">
        <v>-3.1902999999999992</v>
      </c>
      <c r="GZ74" s="243">
        <f t="shared" si="38"/>
        <v>1.2</v>
      </c>
      <c r="HA74" s="244">
        <f t="shared" si="122"/>
        <v>0</v>
      </c>
      <c r="HB74" s="211">
        <f t="shared" si="115"/>
        <v>0.92999999999999994</v>
      </c>
      <c r="HC74" s="250"/>
      <c r="HD74" s="211"/>
      <c r="HE74" s="211">
        <f t="shared" si="93"/>
        <v>-0.32806869776400444</v>
      </c>
      <c r="HF74" s="249">
        <f t="shared" si="80"/>
        <v>-18.835919075123581</v>
      </c>
      <c r="HG74" s="452">
        <f t="shared" si="59"/>
        <v>-0.32806869776400444</v>
      </c>
      <c r="HH74" s="348"/>
      <c r="HI74" s="165">
        <f t="shared" si="107"/>
        <v>-0.32806869776400444</v>
      </c>
      <c r="HK74" s="176">
        <f t="shared" si="108"/>
        <v>-18.947685445902</v>
      </c>
      <c r="HL74" s="185"/>
      <c r="HN74" s="165">
        <v>0.40970000000000084</v>
      </c>
      <c r="HO74" s="165">
        <f t="shared" si="43"/>
        <v>-17.913974156490205</v>
      </c>
      <c r="HP74" s="165"/>
      <c r="HR74" s="165">
        <v>0.60970000000000102</v>
      </c>
      <c r="HS74" s="165">
        <f t="shared" si="44"/>
        <v>-19.545321598411402</v>
      </c>
      <c r="HT74" s="253">
        <v>-19.422566666666665</v>
      </c>
      <c r="HV74" s="165">
        <v>4.2597000000000023</v>
      </c>
      <c r="HW74" s="165">
        <f t="shared" si="45"/>
        <v>-17.0366105658374</v>
      </c>
      <c r="HX74" s="165"/>
      <c r="HZ74" s="165">
        <v>4.7597000000000023</v>
      </c>
      <c r="IA74" s="165">
        <f t="shared" si="46"/>
        <v>-18.965111994529703</v>
      </c>
      <c r="IB74" s="165"/>
      <c r="ID74" s="165">
        <v>7.4097000000000008</v>
      </c>
      <c r="IE74" s="165">
        <f t="shared" si="47"/>
        <v>-17.871306274120204</v>
      </c>
      <c r="IF74" s="253">
        <v>-17.25415555555556</v>
      </c>
      <c r="IH74" s="165">
        <v>-4.5402999999999993</v>
      </c>
      <c r="II74" s="165">
        <f t="shared" si="48"/>
        <v>-20.371531506610406</v>
      </c>
      <c r="IJ74" s="165"/>
      <c r="IL74" s="424">
        <v>-3.1902999999999992</v>
      </c>
      <c r="IM74" s="165">
        <f t="shared" si="49"/>
        <v>-18.947685445902</v>
      </c>
      <c r="IN74" s="165"/>
      <c r="IO74" s="36">
        <v>42316</v>
      </c>
    </row>
    <row r="75" spans="1:249" ht="15.75" thickBot="1" x14ac:dyDescent="0.3">
      <c r="A75" s="95">
        <v>41221</v>
      </c>
      <c r="B75" s="36">
        <v>41221</v>
      </c>
      <c r="C75" s="346">
        <v>4.75</v>
      </c>
      <c r="D75" s="346">
        <v>4.95</v>
      </c>
      <c r="E75" s="346">
        <v>8.6000000000000014</v>
      </c>
      <c r="F75" s="346">
        <v>9.1000000000000014</v>
      </c>
      <c r="G75" s="346">
        <v>11.75</v>
      </c>
      <c r="H75" s="346">
        <v>-0.2</v>
      </c>
      <c r="I75" s="346">
        <v>1.1499999999999999</v>
      </c>
      <c r="J75" s="105"/>
      <c r="K75" s="36">
        <v>42316</v>
      </c>
      <c r="L75" s="109">
        <v>4.2529999999999983</v>
      </c>
      <c r="M75" s="98">
        <f t="shared" si="1"/>
        <v>4.3402999999999992</v>
      </c>
      <c r="N75" s="109">
        <f t="shared" si="2"/>
        <v>4.4279333333333328</v>
      </c>
      <c r="O75" s="291"/>
      <c r="P75" s="184">
        <v>42316</v>
      </c>
      <c r="Q75" s="346">
        <v>4.75</v>
      </c>
      <c r="R75" s="240">
        <v>0.40970000000000084</v>
      </c>
      <c r="T75" s="346">
        <v>4.95</v>
      </c>
      <c r="U75" s="240">
        <v>0.60970000000000102</v>
      </c>
      <c r="V75" s="190">
        <v>-19.422566666666665</v>
      </c>
      <c r="W75" s="346">
        <v>8.6000000000000014</v>
      </c>
      <c r="X75" s="240">
        <v>4.2597000000000023</v>
      </c>
      <c r="Z75" s="346">
        <v>9.1000000000000014</v>
      </c>
      <c r="AA75" s="240">
        <v>4.7597000000000023</v>
      </c>
      <c r="AC75" s="346">
        <v>11.75</v>
      </c>
      <c r="AD75" s="239">
        <v>7.4097000000000008</v>
      </c>
      <c r="AE75" s="190">
        <v>-17.25415555555556</v>
      </c>
      <c r="AF75" s="346">
        <v>-0.2</v>
      </c>
      <c r="AG75" s="239">
        <v>-4.5402999999999993</v>
      </c>
      <c r="AI75" s="346">
        <v>1.1499999999999999</v>
      </c>
      <c r="AJ75" s="239">
        <v>-3.1902999999999992</v>
      </c>
      <c r="AK75" s="104"/>
      <c r="AV75" s="36">
        <v>42317</v>
      </c>
      <c r="AW75" s="346">
        <v>2.4500000000000002</v>
      </c>
      <c r="AY75" s="346">
        <v>3.2</v>
      </c>
      <c r="BA75" s="346">
        <v>8.75</v>
      </c>
      <c r="BB75" s="98"/>
      <c r="BC75" s="346">
        <v>7.15</v>
      </c>
      <c r="BD75" s="98"/>
      <c r="BE75" s="346">
        <v>10.4</v>
      </c>
      <c r="BG75" s="346">
        <v>0.29999999999999993</v>
      </c>
      <c r="BI75" s="346">
        <v>-0.5</v>
      </c>
      <c r="BJ75" s="104"/>
      <c r="BL75" s="199">
        <v>3.3</v>
      </c>
      <c r="BM75">
        <v>-20.520922222222222</v>
      </c>
      <c r="BW75" s="36">
        <v>42317</v>
      </c>
      <c r="BX75" s="109">
        <v>4.0793999999999997</v>
      </c>
      <c r="BY75" s="109">
        <v>4.166199999999999</v>
      </c>
      <c r="CA75" s="180">
        <f t="shared" si="68"/>
        <v>-19.034171324760003</v>
      </c>
      <c r="CB75" s="209">
        <f t="shared" si="81"/>
        <v>-0.26447295964999995</v>
      </c>
      <c r="CC75" s="240">
        <v>-1.7161999999999988</v>
      </c>
      <c r="CD75" s="243">
        <f t="shared" si="3"/>
        <v>1</v>
      </c>
      <c r="CE75" s="244">
        <f t="shared" si="116"/>
        <v>0</v>
      </c>
      <c r="CF75" s="211">
        <f t="shared" si="109"/>
        <v>0.92299999999999993</v>
      </c>
      <c r="CG75" s="250"/>
      <c r="CH75" s="211"/>
      <c r="CI75" s="211">
        <f t="shared" si="94"/>
        <v>-0.26447295964999995</v>
      </c>
      <c r="CJ75" s="178">
        <f t="shared" si="51"/>
        <v>-18.054942682511964</v>
      </c>
      <c r="CK75" s="452">
        <f t="shared" si="5"/>
        <v>-0.26447295964999995</v>
      </c>
      <c r="CL75" s="188"/>
      <c r="CM75" s="165">
        <f t="shared" si="95"/>
        <v>-0.26447295964999995</v>
      </c>
      <c r="CO75" s="104">
        <f t="shared" si="96"/>
        <v>-18.178447116140205</v>
      </c>
      <c r="CR75" s="36">
        <v>42317</v>
      </c>
      <c r="CS75" s="109">
        <v>4.0793999999999997</v>
      </c>
      <c r="CT75" s="109">
        <v>4.166199999999999</v>
      </c>
      <c r="CV75" s="180">
        <f t="shared" si="69"/>
        <v>-19.034171324760003</v>
      </c>
      <c r="CW75" s="209">
        <f t="shared" si="82"/>
        <v>-0.26447295964999995</v>
      </c>
      <c r="CX75" s="240">
        <v>-0.96619999999999884</v>
      </c>
      <c r="CY75" s="243">
        <f t="shared" si="8"/>
        <v>1</v>
      </c>
      <c r="CZ75" s="244">
        <f t="shared" si="117"/>
        <v>0</v>
      </c>
      <c r="DA75" s="211">
        <f t="shared" si="110"/>
        <v>0.92299999999999993</v>
      </c>
      <c r="DB75" s="250"/>
      <c r="DC75" s="211"/>
      <c r="DD75" s="211">
        <f t="shared" si="83"/>
        <v>-0.26447295964999995</v>
      </c>
      <c r="DE75" s="178">
        <f t="shared" si="70"/>
        <v>-19.666963870837122</v>
      </c>
      <c r="DF75" s="452">
        <f t="shared" si="52"/>
        <v>-0.26447295964999995</v>
      </c>
      <c r="DG75" s="315"/>
      <c r="DH75" s="165">
        <f t="shared" si="97"/>
        <v>-0.26447295964999995</v>
      </c>
      <c r="DJ75" s="104">
        <f t="shared" si="98"/>
        <v>-19.809794558061402</v>
      </c>
      <c r="DK75" s="185"/>
      <c r="DL75" s="186"/>
      <c r="DM75" s="36">
        <v>42317</v>
      </c>
      <c r="DN75" s="109">
        <v>4.0793999999999997</v>
      </c>
      <c r="DO75" s="109">
        <v>4.166199999999999</v>
      </c>
      <c r="DQ75" s="180">
        <f t="shared" si="71"/>
        <v>-19.034171324760003</v>
      </c>
      <c r="DR75" s="209">
        <f t="shared" si="84"/>
        <v>-0.26447295964999995</v>
      </c>
      <c r="DS75" s="240">
        <v>4.583800000000001</v>
      </c>
      <c r="DT75" s="243">
        <f t="shared" si="14"/>
        <v>0</v>
      </c>
      <c r="DU75" s="244">
        <f t="shared" si="118"/>
        <v>0.85</v>
      </c>
      <c r="DV75" s="211">
        <f t="shared" si="111"/>
        <v>0.92299999999999993</v>
      </c>
      <c r="DW75" s="250"/>
      <c r="DX75" s="211"/>
      <c r="DY75" s="211">
        <f t="shared" si="85"/>
        <v>-0.22480201570249994</v>
      </c>
      <c r="DZ75" s="178">
        <f t="shared" si="72"/>
        <v>-17.144876051482548</v>
      </c>
      <c r="EA75" s="452">
        <f t="shared" si="53"/>
        <v>-0.22480201570249994</v>
      </c>
      <c r="EB75" s="315"/>
      <c r="EC75" s="165">
        <f t="shared" si="99"/>
        <v>-0.22480201570249994</v>
      </c>
      <c r="EE75" s="104">
        <f t="shared" si="100"/>
        <v>-17.261412581539901</v>
      </c>
      <c r="EF75" s="185"/>
      <c r="EG75" s="186"/>
      <c r="EH75" s="36">
        <v>42317</v>
      </c>
      <c r="EI75" s="109">
        <v>4.0793999999999997</v>
      </c>
      <c r="EJ75" s="109">
        <v>4.166199999999999</v>
      </c>
      <c r="EL75" s="180">
        <f t="shared" si="73"/>
        <v>-19.034171324760003</v>
      </c>
      <c r="EM75" s="209">
        <f t="shared" si="86"/>
        <v>-0.26447295964999995</v>
      </c>
      <c r="EN75" s="240">
        <v>2.9838000000000013</v>
      </c>
      <c r="EO75" s="243">
        <f t="shared" si="20"/>
        <v>0</v>
      </c>
      <c r="EP75" s="244">
        <f t="shared" si="119"/>
        <v>0.95</v>
      </c>
      <c r="EQ75" s="211">
        <f t="shared" si="112"/>
        <v>0.92299999999999993</v>
      </c>
      <c r="ER75" s="250"/>
      <c r="ES75" s="211"/>
      <c r="ET75" s="211">
        <f t="shared" si="87"/>
        <v>-0.25124931166749992</v>
      </c>
      <c r="EU75" s="178">
        <f t="shared" si="74"/>
        <v>-19.086494850294201</v>
      </c>
      <c r="EV75" s="452">
        <f t="shared" si="54"/>
        <v>-0.25124931166749992</v>
      </c>
      <c r="EW75" s="315"/>
      <c r="EX75" s="165">
        <f t="shared" si="101"/>
        <v>-0.25124931166749992</v>
      </c>
      <c r="EZ75" s="104">
        <f t="shared" si="102"/>
        <v>-19.216361306197204</v>
      </c>
      <c r="FA75" s="185"/>
      <c r="FB75" s="186"/>
      <c r="FC75" s="36">
        <v>42317</v>
      </c>
      <c r="FD75" s="109">
        <v>4.0793999999999997</v>
      </c>
      <c r="FE75" s="109">
        <v>4.166199999999999</v>
      </c>
      <c r="FG75" s="180">
        <f t="shared" si="75"/>
        <v>-19.034171324760003</v>
      </c>
      <c r="FH75" s="209">
        <f t="shared" si="88"/>
        <v>-0.26447295964999995</v>
      </c>
      <c r="FI75" s="239">
        <v>6.2338000000000013</v>
      </c>
      <c r="FJ75" s="243">
        <f t="shared" si="26"/>
        <v>0</v>
      </c>
      <c r="FK75" s="244">
        <f t="shared" si="120"/>
        <v>0.8</v>
      </c>
      <c r="FL75" s="211">
        <f t="shared" si="113"/>
        <v>0.92299999999999993</v>
      </c>
      <c r="FM75" s="250"/>
      <c r="FN75" s="211"/>
      <c r="FO75" s="211">
        <f t="shared" si="89"/>
        <v>-0.21157836771999997</v>
      </c>
      <c r="FP75" s="178">
        <f t="shared" si="76"/>
        <v>-17.972200023001353</v>
      </c>
      <c r="FQ75" s="452">
        <f t="shared" si="55"/>
        <v>-0.21157836771999997</v>
      </c>
      <c r="FR75" s="315"/>
      <c r="FS75" s="165">
        <f t="shared" si="103"/>
        <v>-0.21157836771999997</v>
      </c>
      <c r="FU75" s="104">
        <f t="shared" si="104"/>
        <v>-18.082884641840206</v>
      </c>
      <c r="FV75" s="185"/>
      <c r="FW75" s="186"/>
      <c r="FX75" s="36">
        <v>42317</v>
      </c>
      <c r="FY75" s="109">
        <v>4.0793999999999997</v>
      </c>
      <c r="FZ75" s="109">
        <v>4.166199999999999</v>
      </c>
      <c r="GB75" s="180">
        <f t="shared" si="77"/>
        <v>-19.034171324760003</v>
      </c>
      <c r="GC75" s="209">
        <f t="shared" si="90"/>
        <v>-0.26447295964999995</v>
      </c>
      <c r="GD75" s="239">
        <v>-3.8661999999999992</v>
      </c>
      <c r="GE75" s="243">
        <f t="shared" si="32"/>
        <v>1.2</v>
      </c>
      <c r="GF75" s="244">
        <f t="shared" si="121"/>
        <v>0</v>
      </c>
      <c r="GG75" s="211">
        <f t="shared" si="114"/>
        <v>0.92299999999999993</v>
      </c>
      <c r="GH75" s="250"/>
      <c r="GI75" s="211"/>
      <c r="GJ75" s="211">
        <f t="shared" si="91"/>
        <v>-0.31736755157999991</v>
      </c>
      <c r="GK75" s="178">
        <f t="shared" si="78"/>
        <v>-20.495348655246588</v>
      </c>
      <c r="GL75" s="452">
        <f t="shared" si="57"/>
        <v>-0.31736755157999991</v>
      </c>
      <c r="GM75" s="315"/>
      <c r="GN75" s="165">
        <f t="shared" si="105"/>
        <v>-0.31736755157999991</v>
      </c>
      <c r="GP75" s="104">
        <f t="shared" si="106"/>
        <v>-20.688899058190405</v>
      </c>
      <c r="GR75" s="186"/>
      <c r="GS75" s="36">
        <v>42317</v>
      </c>
      <c r="GT75" s="109">
        <v>4.0793999999999997</v>
      </c>
      <c r="GU75" s="109">
        <v>4.166199999999999</v>
      </c>
      <c r="GW75" s="180">
        <f t="shared" si="79"/>
        <v>-19.034171324760003</v>
      </c>
      <c r="GX75" s="209">
        <f t="shared" si="92"/>
        <v>-0.26447295964999995</v>
      </c>
      <c r="GY75" s="239">
        <v>-4.666199999999999</v>
      </c>
      <c r="GZ75" s="243">
        <f t="shared" si="38"/>
        <v>1.3</v>
      </c>
      <c r="HA75" s="244">
        <f t="shared" si="122"/>
        <v>0</v>
      </c>
      <c r="HB75" s="211">
        <f t="shared" si="115"/>
        <v>0.92299999999999993</v>
      </c>
      <c r="HC75" s="250"/>
      <c r="HD75" s="211"/>
      <c r="HE75" s="211">
        <f t="shared" si="93"/>
        <v>-0.34381484754499997</v>
      </c>
      <c r="HF75" s="178">
        <f t="shared" si="80"/>
        <v>-19.153260179407617</v>
      </c>
      <c r="HG75" s="452">
        <f t="shared" si="59"/>
        <v>-0.34381484754499997</v>
      </c>
      <c r="HH75" s="348"/>
      <c r="HI75" s="165">
        <f t="shared" si="107"/>
        <v>-0.34381484754499997</v>
      </c>
      <c r="HK75" s="104">
        <f t="shared" si="108"/>
        <v>-19.291500293447001</v>
      </c>
      <c r="HL75" s="185"/>
      <c r="HN75" s="165">
        <v>-1.7161999999999988</v>
      </c>
      <c r="HO75" s="165">
        <f t="shared" si="43"/>
        <v>-18.178447116140205</v>
      </c>
      <c r="HP75" s="165"/>
      <c r="HR75" s="165">
        <v>-0.96619999999999884</v>
      </c>
      <c r="HS75" s="165">
        <f t="shared" si="44"/>
        <v>-19.809794558061402</v>
      </c>
      <c r="HT75" s="165"/>
      <c r="HV75" s="165">
        <v>4.583800000000001</v>
      </c>
      <c r="HW75" s="165">
        <f t="shared" si="45"/>
        <v>-17.261412581539901</v>
      </c>
      <c r="HX75" s="165"/>
      <c r="HZ75" s="165">
        <v>2.9838000000000013</v>
      </c>
      <c r="IA75" s="165">
        <f t="shared" si="46"/>
        <v>-19.216361306197204</v>
      </c>
      <c r="IB75" s="165"/>
      <c r="ID75" s="165">
        <v>6.2338000000000013</v>
      </c>
      <c r="IE75" s="165">
        <f t="shared" si="47"/>
        <v>-18.082884641840206</v>
      </c>
      <c r="IF75" s="165"/>
      <c r="IH75" s="165">
        <v>-3.8661999999999992</v>
      </c>
      <c r="II75" s="165">
        <f t="shared" si="48"/>
        <v>-20.688899058190405</v>
      </c>
      <c r="IJ75" s="165"/>
      <c r="IL75" s="424">
        <v>-4.666199999999999</v>
      </c>
      <c r="IM75" s="165">
        <f t="shared" si="49"/>
        <v>-19.291500293447001</v>
      </c>
      <c r="IN75" s="165"/>
      <c r="IO75" s="36">
        <v>42317</v>
      </c>
    </row>
    <row r="76" spans="1:249" ht="15.75" thickBot="1" x14ac:dyDescent="0.3">
      <c r="A76" s="95">
        <v>41222</v>
      </c>
      <c r="B76" s="36">
        <v>41222</v>
      </c>
      <c r="C76" s="346">
        <v>2.4500000000000002</v>
      </c>
      <c r="D76" s="346">
        <v>3.2</v>
      </c>
      <c r="E76" s="346">
        <v>8.75</v>
      </c>
      <c r="F76" s="346">
        <v>7.15</v>
      </c>
      <c r="G76" s="346">
        <v>10.4</v>
      </c>
      <c r="H76" s="346">
        <v>0.29999999999999993</v>
      </c>
      <c r="I76" s="346">
        <v>-0.5</v>
      </c>
      <c r="J76" s="105"/>
      <c r="K76" s="36">
        <v>42317</v>
      </c>
      <c r="L76" s="109">
        <v>4.0793999999999997</v>
      </c>
      <c r="M76" s="98">
        <f t="shared" si="1"/>
        <v>4.166199999999999</v>
      </c>
      <c r="N76" s="109">
        <f t="shared" si="2"/>
        <v>4.253333333333333</v>
      </c>
      <c r="O76" s="291"/>
      <c r="P76" s="184">
        <v>42317</v>
      </c>
      <c r="Q76" s="346">
        <v>2.4500000000000002</v>
      </c>
      <c r="R76" s="240">
        <v>-1.7161999999999988</v>
      </c>
      <c r="T76" s="346">
        <v>3.2</v>
      </c>
      <c r="U76" s="240">
        <v>-0.96619999999999884</v>
      </c>
      <c r="W76" s="346">
        <v>8.75</v>
      </c>
      <c r="X76" s="240">
        <v>4.583800000000001</v>
      </c>
      <c r="Z76" s="346">
        <v>7.15</v>
      </c>
      <c r="AA76" s="240">
        <v>2.9838000000000013</v>
      </c>
      <c r="AC76" s="346">
        <v>10.4</v>
      </c>
      <c r="AD76" s="239">
        <v>6.2338000000000013</v>
      </c>
      <c r="AF76" s="346">
        <v>0.29999999999999993</v>
      </c>
      <c r="AG76" s="239">
        <v>-3.8661999999999992</v>
      </c>
      <c r="AI76" s="346">
        <v>-0.5</v>
      </c>
      <c r="AJ76" s="239">
        <v>-4.666199999999999</v>
      </c>
      <c r="AK76" s="104"/>
      <c r="AV76" s="36">
        <v>42318</v>
      </c>
      <c r="AW76" s="346">
        <v>0.6</v>
      </c>
      <c r="AX76" s="128">
        <v>-18.5</v>
      </c>
      <c r="AY76" s="346">
        <v>2.75</v>
      </c>
      <c r="AZ76" s="128">
        <v>-20</v>
      </c>
      <c r="BA76" s="346">
        <v>7.3999999999999995</v>
      </c>
      <c r="BB76" s="129">
        <v>-18</v>
      </c>
      <c r="BC76" s="346">
        <v>3.25</v>
      </c>
      <c r="BD76">
        <v>-20.520922222222222</v>
      </c>
      <c r="BE76" s="346">
        <v>8.75</v>
      </c>
      <c r="BF76" s="130">
        <v>-17.5</v>
      </c>
      <c r="BG76" s="346">
        <v>2.65</v>
      </c>
      <c r="BH76" s="130">
        <v>-22.1</v>
      </c>
      <c r="BI76" s="346">
        <v>1.8499999999999999</v>
      </c>
      <c r="BJ76" s="130">
        <v>-19.5</v>
      </c>
      <c r="BL76" s="199">
        <v>11.8</v>
      </c>
      <c r="BM76">
        <v>-17.25415555555556</v>
      </c>
      <c r="BW76" s="36">
        <v>42318</v>
      </c>
      <c r="BX76" s="109">
        <v>3.9067999999999987</v>
      </c>
      <c r="BY76" s="109">
        <v>3.9930999999999992</v>
      </c>
      <c r="BZ76">
        <v>-19.399999999999999</v>
      </c>
      <c r="CA76" s="180">
        <f t="shared" si="68"/>
        <v>-19.289853059190001</v>
      </c>
      <c r="CB76" s="209">
        <f t="shared" si="81"/>
        <v>-0.25568173442999864</v>
      </c>
      <c r="CC76" s="240">
        <v>-3.3930999999999991</v>
      </c>
      <c r="CD76" s="243">
        <f t="shared" si="3"/>
        <v>1.2</v>
      </c>
      <c r="CE76" s="244">
        <f t="shared" si="116"/>
        <v>0</v>
      </c>
      <c r="CF76" s="211">
        <f t="shared" si="109"/>
        <v>0.91599999999999993</v>
      </c>
      <c r="CG76" s="250"/>
      <c r="CH76" s="211"/>
      <c r="CI76" s="211">
        <f t="shared" si="94"/>
        <v>-0.30681808131599836</v>
      </c>
      <c r="CJ76" s="178">
        <f t="shared" si="51"/>
        <v>-18.335988044997418</v>
      </c>
      <c r="CK76" s="452">
        <f t="shared" si="5"/>
        <v>-0.30681808131599836</v>
      </c>
      <c r="CL76" s="188"/>
      <c r="CM76" s="165">
        <f t="shared" si="95"/>
        <v>-0.30681808131599836</v>
      </c>
      <c r="CO76" s="104">
        <f t="shared" si="96"/>
        <v>-18.485265197456204</v>
      </c>
      <c r="CR76" s="36">
        <v>42318</v>
      </c>
      <c r="CS76" s="109">
        <v>3.9067999999999987</v>
      </c>
      <c r="CT76" s="109">
        <v>3.9930999999999992</v>
      </c>
      <c r="CU76">
        <v>-19.399999999999999</v>
      </c>
      <c r="CV76" s="180">
        <f t="shared" si="69"/>
        <v>-19.289853059190001</v>
      </c>
      <c r="CW76" s="209">
        <f t="shared" si="82"/>
        <v>-0.25568173442999864</v>
      </c>
      <c r="CX76" s="240">
        <v>-1.2430999999999992</v>
      </c>
      <c r="CY76" s="243">
        <f t="shared" si="8"/>
        <v>1</v>
      </c>
      <c r="CZ76" s="244">
        <f t="shared" si="117"/>
        <v>0</v>
      </c>
      <c r="DA76" s="211">
        <f t="shared" si="110"/>
        <v>0.91599999999999993</v>
      </c>
      <c r="DB76" s="250"/>
      <c r="DC76" s="211"/>
      <c r="DD76" s="211">
        <f t="shared" si="83"/>
        <v>-0.25568173442999864</v>
      </c>
      <c r="DE76" s="178">
        <f t="shared" si="70"/>
        <v>-19.901168339575001</v>
      </c>
      <c r="DF76" s="452">
        <f t="shared" si="52"/>
        <v>-0.25568173442999864</v>
      </c>
      <c r="DG76" s="315"/>
      <c r="DH76" s="165">
        <f t="shared" si="97"/>
        <v>-0.25568173442999864</v>
      </c>
      <c r="DJ76" s="104">
        <f t="shared" si="98"/>
        <v>-20.0654762924914</v>
      </c>
      <c r="DK76" s="185"/>
      <c r="DL76" s="186"/>
      <c r="DM76" s="36">
        <v>42318</v>
      </c>
      <c r="DN76" s="109">
        <v>3.9067999999999987</v>
      </c>
      <c r="DO76" s="109">
        <v>3.9930999999999992</v>
      </c>
      <c r="DP76">
        <v>-19.399999999999999</v>
      </c>
      <c r="DQ76" s="180">
        <f t="shared" si="71"/>
        <v>-19.289853059190001</v>
      </c>
      <c r="DR76" s="209">
        <f t="shared" si="84"/>
        <v>-0.25568173442999864</v>
      </c>
      <c r="DS76" s="240">
        <v>3.4069000000000003</v>
      </c>
      <c r="DT76" s="243">
        <f t="shared" si="14"/>
        <v>0</v>
      </c>
      <c r="DU76" s="244">
        <f t="shared" si="118"/>
        <v>0.9</v>
      </c>
      <c r="DV76" s="211">
        <f t="shared" si="111"/>
        <v>0.91599999999999993</v>
      </c>
      <c r="DW76" s="250"/>
      <c r="DX76" s="211"/>
      <c r="DY76" s="211">
        <f t="shared" si="85"/>
        <v>-0.23011356098699878</v>
      </c>
      <c r="DZ76" s="178">
        <f t="shared" si="72"/>
        <v>-17.355660073346638</v>
      </c>
      <c r="EA76" s="452">
        <f t="shared" si="53"/>
        <v>-0.23011356098699878</v>
      </c>
      <c r="EB76" s="315"/>
      <c r="EC76" s="165">
        <f t="shared" si="99"/>
        <v>-0.23011356098699878</v>
      </c>
      <c r="EE76" s="104">
        <f t="shared" si="100"/>
        <v>-17.491526142526901</v>
      </c>
      <c r="EF76" s="185"/>
      <c r="EG76" s="186"/>
      <c r="EH76" s="36">
        <v>42318</v>
      </c>
      <c r="EI76" s="109">
        <v>3.9067999999999987</v>
      </c>
      <c r="EJ76" s="109">
        <v>3.9930999999999992</v>
      </c>
      <c r="EK76">
        <v>-19.399999999999999</v>
      </c>
      <c r="EL76" s="180">
        <f t="shared" si="73"/>
        <v>-19.289853059190001</v>
      </c>
      <c r="EM76" s="209">
        <f t="shared" si="86"/>
        <v>-0.25568173442999864</v>
      </c>
      <c r="EN76" s="240">
        <v>-0.74309999999999921</v>
      </c>
      <c r="EO76" s="243">
        <f t="shared" si="20"/>
        <v>1</v>
      </c>
      <c r="EP76" s="244">
        <f t="shared" si="119"/>
        <v>0</v>
      </c>
      <c r="EQ76" s="211">
        <f t="shared" si="112"/>
        <v>0.91599999999999993</v>
      </c>
      <c r="ER76" s="250"/>
      <c r="ES76" s="211"/>
      <c r="ET76" s="211">
        <f t="shared" si="87"/>
        <v>-0.25568173442999864</v>
      </c>
      <c r="EU76" s="245">
        <f t="shared" si="74"/>
        <v>-19.32069931903208</v>
      </c>
      <c r="EV76" s="452">
        <f t="shared" si="54"/>
        <v>-0.25568173442999864</v>
      </c>
      <c r="EW76" s="315"/>
      <c r="EX76" s="165">
        <f t="shared" si="101"/>
        <v>-0.25568173442999864</v>
      </c>
      <c r="EZ76" s="246">
        <f t="shared" si="102"/>
        <v>-19.472043040627202</v>
      </c>
      <c r="FA76" s="254">
        <v>-20.520922222222222</v>
      </c>
      <c r="FB76" s="186"/>
      <c r="FC76" s="36">
        <v>42318</v>
      </c>
      <c r="FD76" s="109">
        <v>3.9067999999999987</v>
      </c>
      <c r="FE76" s="109">
        <v>3.9930999999999992</v>
      </c>
      <c r="FF76">
        <v>-19.399999999999999</v>
      </c>
      <c r="FG76" s="180">
        <f t="shared" si="75"/>
        <v>-19.289853059190001</v>
      </c>
      <c r="FH76" s="209">
        <f t="shared" si="88"/>
        <v>-0.25568173442999864</v>
      </c>
      <c r="FI76" s="239">
        <v>4.7569000000000008</v>
      </c>
      <c r="FJ76" s="243">
        <f t="shared" si="26"/>
        <v>0</v>
      </c>
      <c r="FK76" s="244">
        <f t="shared" si="120"/>
        <v>0.85</v>
      </c>
      <c r="FL76" s="211">
        <f t="shared" si="113"/>
        <v>0.91599999999999993</v>
      </c>
      <c r="FM76" s="250"/>
      <c r="FN76" s="211"/>
      <c r="FO76" s="211">
        <f t="shared" si="89"/>
        <v>-0.21732947426549884</v>
      </c>
      <c r="FP76" s="178">
        <f t="shared" si="76"/>
        <v>-18.171273821428549</v>
      </c>
      <c r="FQ76" s="452">
        <f t="shared" si="55"/>
        <v>-0.21732947426549884</v>
      </c>
      <c r="FR76" s="315"/>
      <c r="FS76" s="165">
        <f t="shared" si="103"/>
        <v>-0.21732947426549884</v>
      </c>
      <c r="FU76" s="104">
        <f t="shared" si="104"/>
        <v>-18.300214116105703</v>
      </c>
      <c r="FV76" s="185"/>
      <c r="FW76" s="186"/>
      <c r="FX76" s="36">
        <v>42318</v>
      </c>
      <c r="FY76" s="109">
        <v>3.9067999999999987</v>
      </c>
      <c r="FZ76" s="109">
        <v>3.9930999999999992</v>
      </c>
      <c r="GA76">
        <v>-19.399999999999999</v>
      </c>
      <c r="GB76" s="180">
        <f t="shared" si="77"/>
        <v>-19.289853059190001</v>
      </c>
      <c r="GC76" s="209">
        <f t="shared" si="90"/>
        <v>-0.25568173442999864</v>
      </c>
      <c r="GD76" s="239">
        <v>-1.3430999999999993</v>
      </c>
      <c r="GE76" s="243">
        <f t="shared" si="32"/>
        <v>1</v>
      </c>
      <c r="GF76" s="244">
        <f t="shared" si="121"/>
        <v>0</v>
      </c>
      <c r="GG76" s="211">
        <f t="shared" si="114"/>
        <v>0.91599999999999993</v>
      </c>
      <c r="GH76" s="250"/>
      <c r="GI76" s="211"/>
      <c r="GJ76" s="211">
        <f t="shared" si="91"/>
        <v>-0.25568173442999864</v>
      </c>
      <c r="GK76" s="178">
        <f t="shared" si="78"/>
        <v>-20.729553123984466</v>
      </c>
      <c r="GL76" s="452">
        <f t="shared" si="57"/>
        <v>-0.25568173442999864</v>
      </c>
      <c r="GM76" s="315"/>
      <c r="GN76" s="165">
        <f t="shared" si="105"/>
        <v>-0.25568173442999864</v>
      </c>
      <c r="GP76" s="104">
        <f t="shared" si="106"/>
        <v>-20.944580792620403</v>
      </c>
      <c r="GR76" s="186"/>
      <c r="GS76" s="36">
        <v>42318</v>
      </c>
      <c r="GT76" s="109">
        <v>3.9067999999999987</v>
      </c>
      <c r="GU76" s="109">
        <v>3.9930999999999992</v>
      </c>
      <c r="GV76">
        <v>-19.399999999999999</v>
      </c>
      <c r="GW76" s="180">
        <f t="shared" si="79"/>
        <v>-19.289853059190001</v>
      </c>
      <c r="GX76" s="209">
        <f t="shared" si="92"/>
        <v>-0.25568173442999864</v>
      </c>
      <c r="GY76" s="239">
        <v>-2.1430999999999996</v>
      </c>
      <c r="GZ76" s="243">
        <f t="shared" si="38"/>
        <v>1.1000000000000001</v>
      </c>
      <c r="HA76" s="244">
        <f t="shared" si="122"/>
        <v>0</v>
      </c>
      <c r="HB76" s="211">
        <f t="shared" si="115"/>
        <v>0.91599999999999993</v>
      </c>
      <c r="HC76" s="250"/>
      <c r="HD76" s="211"/>
      <c r="HE76" s="211">
        <f t="shared" si="93"/>
        <v>-0.28124990787299853</v>
      </c>
      <c r="HF76" s="178">
        <f t="shared" si="80"/>
        <v>-19.410885095019285</v>
      </c>
      <c r="HG76" s="452">
        <f t="shared" si="59"/>
        <v>-0.28124990787299853</v>
      </c>
      <c r="HH76" s="348"/>
      <c r="HI76" s="165">
        <f t="shared" si="107"/>
        <v>-0.28124990787299853</v>
      </c>
      <c r="HK76" s="104">
        <f t="shared" si="108"/>
        <v>-19.572750201319998</v>
      </c>
      <c r="HL76" s="185"/>
      <c r="HN76" s="165">
        <v>-3.3930999999999991</v>
      </c>
      <c r="HO76" s="165">
        <f t="shared" si="43"/>
        <v>-18.485265197456204</v>
      </c>
      <c r="HP76" s="165"/>
      <c r="HR76" s="165">
        <v>-1.2430999999999992</v>
      </c>
      <c r="HS76" s="165">
        <f t="shared" si="44"/>
        <v>-20.0654762924914</v>
      </c>
      <c r="HT76" s="165"/>
      <c r="HV76" s="165">
        <v>3.4069000000000003</v>
      </c>
      <c r="HW76" s="165">
        <f t="shared" si="45"/>
        <v>-17.491526142526901</v>
      </c>
      <c r="HX76" s="165"/>
      <c r="HZ76" s="165">
        <v>-0.74309999999999921</v>
      </c>
      <c r="IA76" s="165">
        <f t="shared" si="46"/>
        <v>-19.472043040627202</v>
      </c>
      <c r="IB76" s="253">
        <v>-20.520922222222222</v>
      </c>
      <c r="ID76" s="165">
        <v>4.7569000000000008</v>
      </c>
      <c r="IE76" s="165">
        <f t="shared" si="47"/>
        <v>-18.300214116105703</v>
      </c>
      <c r="IF76" s="165"/>
      <c r="IH76" s="165">
        <v>-1.3430999999999993</v>
      </c>
      <c r="II76" s="165">
        <f t="shared" si="48"/>
        <v>-20.944580792620403</v>
      </c>
      <c r="IJ76" s="165"/>
      <c r="IL76" s="424">
        <v>-2.1430999999999996</v>
      </c>
      <c r="IM76" s="165">
        <f t="shared" si="49"/>
        <v>-19.572750201319998</v>
      </c>
      <c r="IN76" s="165"/>
      <c r="IO76" s="36">
        <v>42318</v>
      </c>
    </row>
    <row r="77" spans="1:249" ht="15.75" thickBot="1" x14ac:dyDescent="0.3">
      <c r="A77" s="95">
        <v>41223</v>
      </c>
      <c r="B77" s="36">
        <v>41223</v>
      </c>
      <c r="C77" s="346">
        <v>0.6</v>
      </c>
      <c r="D77" s="346">
        <v>2.75</v>
      </c>
      <c r="E77" s="346">
        <v>7.3999999999999995</v>
      </c>
      <c r="F77" s="346">
        <v>3.25</v>
      </c>
      <c r="G77" s="346">
        <v>8.75</v>
      </c>
      <c r="H77" s="346">
        <v>2.65</v>
      </c>
      <c r="I77" s="346">
        <v>1.8499999999999999</v>
      </c>
      <c r="J77" s="105"/>
      <c r="K77" s="36">
        <v>42318</v>
      </c>
      <c r="L77" s="109">
        <v>3.9067999999999987</v>
      </c>
      <c r="M77" s="98">
        <f t="shared" si="1"/>
        <v>3.9930999999999992</v>
      </c>
      <c r="N77" s="109">
        <f t="shared" si="2"/>
        <v>4.0797333333333325</v>
      </c>
      <c r="O77" s="291"/>
      <c r="P77" s="184">
        <v>42318</v>
      </c>
      <c r="Q77" s="346">
        <v>0.6</v>
      </c>
      <c r="R77" s="240">
        <v>-3.3930999999999991</v>
      </c>
      <c r="T77" s="346">
        <v>2.75</v>
      </c>
      <c r="U77" s="240">
        <v>-1.2430999999999992</v>
      </c>
      <c r="W77" s="346">
        <v>7.3999999999999995</v>
      </c>
      <c r="X77" s="240">
        <v>3.4069000000000003</v>
      </c>
      <c r="Z77" s="346">
        <v>3.25</v>
      </c>
      <c r="AA77" s="240">
        <v>-0.74309999999999921</v>
      </c>
      <c r="AB77" s="190">
        <v>-20.520922222222222</v>
      </c>
      <c r="AC77" s="346">
        <v>8.75</v>
      </c>
      <c r="AD77" s="239">
        <v>4.7569000000000008</v>
      </c>
      <c r="AF77" s="346">
        <v>2.65</v>
      </c>
      <c r="AG77" s="239">
        <v>-1.3430999999999993</v>
      </c>
      <c r="AI77" s="346">
        <v>1.8499999999999999</v>
      </c>
      <c r="AJ77" s="239">
        <v>-2.1430999999999996</v>
      </c>
      <c r="AK77" s="104"/>
      <c r="AV77" s="36">
        <v>42319</v>
      </c>
      <c r="AW77" s="346">
        <v>-2.2000000000000002</v>
      </c>
      <c r="AY77" s="346">
        <v>4.5999999999999996</v>
      </c>
      <c r="BA77" s="346">
        <v>1.7499999999999998</v>
      </c>
      <c r="BB77">
        <v>-18.257788888888893</v>
      </c>
      <c r="BC77" s="346">
        <v>3</v>
      </c>
      <c r="BE77" s="346">
        <v>7.5</v>
      </c>
      <c r="BG77" s="346">
        <v>3.9</v>
      </c>
      <c r="BI77" s="346">
        <v>2.5999999999999996</v>
      </c>
      <c r="BJ77" s="104"/>
      <c r="BL77" s="365">
        <v>-2.4</v>
      </c>
      <c r="BM77" s="317">
        <v>-21.945425925925928</v>
      </c>
      <c r="BN77" s="366"/>
      <c r="BW77" s="36">
        <v>42319</v>
      </c>
      <c r="BX77" s="109">
        <v>3.735199999999999</v>
      </c>
      <c r="BY77" s="109">
        <v>3.8209999999999988</v>
      </c>
      <c r="CA77" s="180">
        <f t="shared" si="68"/>
        <v>-19.536869239000001</v>
      </c>
      <c r="CB77" s="209">
        <f t="shared" si="81"/>
        <v>-0.24701617981000012</v>
      </c>
      <c r="CC77" s="240">
        <v>-6.020999999999999</v>
      </c>
      <c r="CD77" s="243">
        <f t="shared" si="3"/>
        <v>1.4</v>
      </c>
      <c r="CE77" s="244">
        <f t="shared" si="116"/>
        <v>0</v>
      </c>
      <c r="CF77" s="211">
        <f t="shared" si="109"/>
        <v>0.90899999999999992</v>
      </c>
      <c r="CG77" s="250"/>
      <c r="CH77" s="211"/>
      <c r="CI77" s="211">
        <f t="shared" si="94"/>
        <v>-0.34582265173400017</v>
      </c>
      <c r="CJ77" s="178">
        <f t="shared" si="51"/>
        <v>-18.650340835423624</v>
      </c>
      <c r="CK77" s="452">
        <f t="shared" si="5"/>
        <v>-0.34582265173400017</v>
      </c>
      <c r="CL77" s="188"/>
      <c r="CM77" s="165">
        <f t="shared" si="95"/>
        <v>-0.34582265173400017</v>
      </c>
      <c r="CO77" s="104">
        <f t="shared" si="96"/>
        <v>-18.831087849190205</v>
      </c>
      <c r="CR77" s="36">
        <v>42319</v>
      </c>
      <c r="CS77" s="109">
        <v>3.735199999999999</v>
      </c>
      <c r="CT77" s="109">
        <v>3.8209999999999988</v>
      </c>
      <c r="CV77" s="180">
        <f t="shared" si="69"/>
        <v>-19.536869239000001</v>
      </c>
      <c r="CW77" s="209">
        <f t="shared" si="82"/>
        <v>-0.24701617981000012</v>
      </c>
      <c r="CX77" s="240">
        <v>0.7790000000000008</v>
      </c>
      <c r="CY77" s="243">
        <f t="shared" si="8"/>
        <v>0</v>
      </c>
      <c r="CZ77" s="244">
        <f t="shared" si="117"/>
        <v>1</v>
      </c>
      <c r="DA77" s="211">
        <f t="shared" si="110"/>
        <v>0.90899999999999992</v>
      </c>
      <c r="DB77" s="250"/>
      <c r="DC77" s="211"/>
      <c r="DD77" s="211">
        <f t="shared" si="83"/>
        <v>-0.24701617981000012</v>
      </c>
      <c r="DE77" s="178">
        <f t="shared" si="70"/>
        <v>-20.125706047022291</v>
      </c>
      <c r="DF77" s="452">
        <f t="shared" si="52"/>
        <v>-0.24701617981000012</v>
      </c>
      <c r="DG77" s="315"/>
      <c r="DH77" s="165">
        <f t="shared" si="97"/>
        <v>-0.24701617981000012</v>
      </c>
      <c r="DJ77" s="104">
        <f t="shared" si="98"/>
        <v>-20.3124924723014</v>
      </c>
      <c r="DK77" s="185"/>
      <c r="DL77" s="186"/>
      <c r="DM77" s="36">
        <v>42319</v>
      </c>
      <c r="DN77" s="109">
        <v>3.735199999999999</v>
      </c>
      <c r="DO77" s="109">
        <v>3.8209999999999988</v>
      </c>
      <c r="DQ77" s="180">
        <f t="shared" si="71"/>
        <v>-19.536869239000001</v>
      </c>
      <c r="DR77" s="209">
        <f t="shared" si="84"/>
        <v>-0.24701617981000012</v>
      </c>
      <c r="DS77" s="240">
        <v>-2.0709999999999988</v>
      </c>
      <c r="DT77" s="243">
        <f t="shared" si="14"/>
        <v>1.1000000000000001</v>
      </c>
      <c r="DU77" s="244">
        <f t="shared" si="118"/>
        <v>0</v>
      </c>
      <c r="DV77" s="211">
        <f t="shared" si="111"/>
        <v>0.90899999999999992</v>
      </c>
      <c r="DW77" s="250"/>
      <c r="DX77" s="211"/>
      <c r="DY77" s="211">
        <f t="shared" si="85"/>
        <v>-0.27171779779100014</v>
      </c>
      <c r="DZ77" s="245">
        <f t="shared" si="72"/>
        <v>-17.602651551538656</v>
      </c>
      <c r="EA77" s="452">
        <f t="shared" si="53"/>
        <v>-0.27171779779100014</v>
      </c>
      <c r="EB77" s="315"/>
      <c r="EC77" s="165">
        <f t="shared" si="99"/>
        <v>-0.27171779779100014</v>
      </c>
      <c r="EE77" s="246">
        <f t="shared" si="100"/>
        <v>-17.763243940317899</v>
      </c>
      <c r="EF77" s="254">
        <v>-18.257788888888893</v>
      </c>
      <c r="EG77" s="186"/>
      <c r="EH77" s="36">
        <v>42319</v>
      </c>
      <c r="EI77" s="109">
        <v>3.735199999999999</v>
      </c>
      <c r="EJ77" s="109">
        <v>3.8209999999999988</v>
      </c>
      <c r="EL77" s="180">
        <f t="shared" si="73"/>
        <v>-19.536869239000001</v>
      </c>
      <c r="EM77" s="209">
        <f t="shared" si="86"/>
        <v>-0.24701617981000012</v>
      </c>
      <c r="EN77" s="240">
        <v>-0.82099999999999884</v>
      </c>
      <c r="EO77" s="243">
        <f t="shared" si="20"/>
        <v>1</v>
      </c>
      <c r="EP77" s="244">
        <f t="shared" si="119"/>
        <v>0</v>
      </c>
      <c r="EQ77" s="211">
        <f t="shared" si="112"/>
        <v>0.90899999999999992</v>
      </c>
      <c r="ER77" s="250"/>
      <c r="ES77" s="211"/>
      <c r="ET77" s="211">
        <f t="shared" si="87"/>
        <v>-0.24701617981000012</v>
      </c>
      <c r="EU77" s="178">
        <f t="shared" si="74"/>
        <v>-19.54523702647937</v>
      </c>
      <c r="EV77" s="452">
        <f t="shared" si="54"/>
        <v>-0.24701617981000012</v>
      </c>
      <c r="EW77" s="315"/>
      <c r="EX77" s="165">
        <f t="shared" si="101"/>
        <v>-0.24701617981000012</v>
      </c>
      <c r="EZ77" s="104">
        <f t="shared" si="102"/>
        <v>-19.719059220437202</v>
      </c>
      <c r="FA77" s="185"/>
      <c r="FB77" s="186"/>
      <c r="FC77" s="36">
        <v>42319</v>
      </c>
      <c r="FD77" s="109">
        <v>3.735199999999999</v>
      </c>
      <c r="FE77" s="109">
        <v>3.8209999999999988</v>
      </c>
      <c r="FG77" s="180">
        <f t="shared" si="75"/>
        <v>-19.536869239000001</v>
      </c>
      <c r="FH77" s="209">
        <f t="shared" si="88"/>
        <v>-0.24701617981000012</v>
      </c>
      <c r="FI77" s="239">
        <v>3.6790000000000012</v>
      </c>
      <c r="FJ77" s="243">
        <f t="shared" si="26"/>
        <v>0</v>
      </c>
      <c r="FK77" s="244">
        <f t="shared" si="120"/>
        <v>0.9</v>
      </c>
      <c r="FL77" s="211">
        <f t="shared" si="113"/>
        <v>0.90899999999999992</v>
      </c>
      <c r="FM77" s="250"/>
      <c r="FN77" s="211"/>
      <c r="FO77" s="211">
        <f t="shared" si="89"/>
        <v>-0.22231456182900011</v>
      </c>
      <c r="FP77" s="178">
        <f t="shared" si="76"/>
        <v>-18.37335775813111</v>
      </c>
      <c r="FQ77" s="452">
        <f t="shared" si="55"/>
        <v>-0.22231456182900011</v>
      </c>
      <c r="FR77" s="315"/>
      <c r="FS77" s="165">
        <f t="shared" si="103"/>
        <v>-0.22231456182900011</v>
      </c>
      <c r="FU77" s="104">
        <f t="shared" si="104"/>
        <v>-18.522528677934702</v>
      </c>
      <c r="FV77" s="185"/>
      <c r="FW77" s="186"/>
      <c r="FX77" s="36">
        <v>42319</v>
      </c>
      <c r="FY77" s="109">
        <v>3.735199999999999</v>
      </c>
      <c r="FZ77" s="109">
        <v>3.8209999999999988</v>
      </c>
      <c r="GB77" s="180">
        <f t="shared" si="77"/>
        <v>-19.536869239000001</v>
      </c>
      <c r="GC77" s="209">
        <f t="shared" si="90"/>
        <v>-0.24701617981000012</v>
      </c>
      <c r="GD77" s="239">
        <v>7.9000000000001069E-2</v>
      </c>
      <c r="GE77" s="243">
        <f t="shared" si="32"/>
        <v>0</v>
      </c>
      <c r="GF77" s="244">
        <f t="shared" si="121"/>
        <v>1</v>
      </c>
      <c r="GG77" s="211">
        <f t="shared" si="114"/>
        <v>0.90899999999999992</v>
      </c>
      <c r="GH77" s="250"/>
      <c r="GI77" s="211"/>
      <c r="GJ77" s="211">
        <f t="shared" si="91"/>
        <v>-0.24701617981000012</v>
      </c>
      <c r="GK77" s="178">
        <f t="shared" si="78"/>
        <v>-20.954090831431756</v>
      </c>
      <c r="GL77" s="452">
        <f t="shared" si="57"/>
        <v>-0.24701617981000012</v>
      </c>
      <c r="GM77" s="315"/>
      <c r="GN77" s="165">
        <f t="shared" si="105"/>
        <v>-0.24701617981000012</v>
      </c>
      <c r="GP77" s="104">
        <f t="shared" si="106"/>
        <v>-21.191596972430403</v>
      </c>
      <c r="GR77" s="186"/>
      <c r="GS77" s="36">
        <v>42319</v>
      </c>
      <c r="GT77" s="109">
        <v>3.735199999999999</v>
      </c>
      <c r="GU77" s="109">
        <v>3.8209999999999988</v>
      </c>
      <c r="GW77" s="180">
        <f t="shared" si="79"/>
        <v>-19.536869239000001</v>
      </c>
      <c r="GX77" s="209">
        <f t="shared" si="92"/>
        <v>-0.24701617981000012</v>
      </c>
      <c r="GY77" s="239">
        <v>-1.2209999999999992</v>
      </c>
      <c r="GZ77" s="243">
        <f t="shared" si="38"/>
        <v>1</v>
      </c>
      <c r="HA77" s="244">
        <f t="shared" si="122"/>
        <v>0</v>
      </c>
      <c r="HB77" s="211">
        <f t="shared" si="115"/>
        <v>0.90899999999999992</v>
      </c>
      <c r="HC77" s="250"/>
      <c r="HD77" s="211"/>
      <c r="HE77" s="211">
        <f t="shared" si="93"/>
        <v>-0.24701617981000012</v>
      </c>
      <c r="HF77" s="178">
        <f t="shared" si="80"/>
        <v>-19.635422802466575</v>
      </c>
      <c r="HG77" s="452">
        <f t="shared" si="59"/>
        <v>-0.24701617981000012</v>
      </c>
      <c r="HH77" s="348"/>
      <c r="HI77" s="165">
        <f t="shared" si="107"/>
        <v>-0.24701617981000012</v>
      </c>
      <c r="HK77" s="104">
        <f t="shared" si="108"/>
        <v>-19.819766381129998</v>
      </c>
      <c r="HL77" s="185"/>
      <c r="HN77" s="165">
        <v>-6.020999999999999</v>
      </c>
      <c r="HO77" s="165">
        <f t="shared" si="43"/>
        <v>-18.831087849190205</v>
      </c>
      <c r="HP77" s="165"/>
      <c r="HR77" s="165">
        <v>0.7790000000000008</v>
      </c>
      <c r="HS77" s="165">
        <f t="shared" si="44"/>
        <v>-20.3124924723014</v>
      </c>
      <c r="HT77" s="165"/>
      <c r="HV77" s="165">
        <v>-2.0709999999999988</v>
      </c>
      <c r="HW77" s="165">
        <f t="shared" si="45"/>
        <v>-17.763243940317899</v>
      </c>
      <c r="HX77" s="253">
        <v>-18.257788888888893</v>
      </c>
      <c r="HZ77" s="165">
        <v>-0.82099999999999884</v>
      </c>
      <c r="IA77" s="165">
        <f t="shared" si="46"/>
        <v>-19.719059220437202</v>
      </c>
      <c r="IB77" s="165"/>
      <c r="ID77" s="165">
        <v>3.6790000000000012</v>
      </c>
      <c r="IE77" s="165">
        <f t="shared" si="47"/>
        <v>-18.522528677934702</v>
      </c>
      <c r="IF77" s="165"/>
      <c r="IH77" s="165">
        <v>7.9000000000001069E-2</v>
      </c>
      <c r="II77" s="165">
        <f t="shared" si="48"/>
        <v>-21.191596972430403</v>
      </c>
      <c r="IJ77" s="165"/>
      <c r="IL77" s="424">
        <v>-1.2209999999999992</v>
      </c>
      <c r="IM77" s="165">
        <f t="shared" si="49"/>
        <v>-19.819766381129998</v>
      </c>
      <c r="IN77" s="165"/>
      <c r="IO77" s="36">
        <v>42319</v>
      </c>
    </row>
    <row r="78" spans="1:249" x14ac:dyDescent="0.25">
      <c r="A78" s="95">
        <v>41224</v>
      </c>
      <c r="B78" s="36">
        <v>41224</v>
      </c>
      <c r="C78" s="346">
        <v>-2.2000000000000002</v>
      </c>
      <c r="D78" s="346">
        <v>4.5999999999999996</v>
      </c>
      <c r="E78" s="346">
        <v>1.7499999999999998</v>
      </c>
      <c r="F78" s="346">
        <v>3</v>
      </c>
      <c r="G78" s="346">
        <v>7.5</v>
      </c>
      <c r="H78" s="346">
        <v>3.9</v>
      </c>
      <c r="I78" s="346">
        <v>2.5999999999999996</v>
      </c>
      <c r="J78" s="105"/>
      <c r="K78" s="36">
        <v>42319</v>
      </c>
      <c r="L78" s="109">
        <v>3.735199999999999</v>
      </c>
      <c r="M78" s="98">
        <f t="shared" si="1"/>
        <v>3.8209999999999988</v>
      </c>
      <c r="N78" s="109">
        <f t="shared" si="2"/>
        <v>3.9071333333333325</v>
      </c>
      <c r="O78" s="291"/>
      <c r="P78" s="184">
        <v>42319</v>
      </c>
      <c r="Q78" s="346">
        <v>-2.2000000000000002</v>
      </c>
      <c r="R78" s="240">
        <v>-6.020999999999999</v>
      </c>
      <c r="T78" s="346">
        <v>4.5999999999999996</v>
      </c>
      <c r="U78" s="240">
        <v>0.7790000000000008</v>
      </c>
      <c r="W78" s="346">
        <v>1.7499999999999998</v>
      </c>
      <c r="X78" s="240">
        <v>-2.0709999999999988</v>
      </c>
      <c r="Y78" s="190">
        <v>-18.257788888888893</v>
      </c>
      <c r="Z78" s="346">
        <v>3</v>
      </c>
      <c r="AA78" s="240">
        <v>-0.82099999999999884</v>
      </c>
      <c r="AC78" s="346">
        <v>7.5</v>
      </c>
      <c r="AD78" s="239">
        <v>3.6790000000000012</v>
      </c>
      <c r="AF78" s="346">
        <v>3.9</v>
      </c>
      <c r="AG78" s="239">
        <v>7.9000000000001069E-2</v>
      </c>
      <c r="AI78" s="346">
        <v>2.5999999999999996</v>
      </c>
      <c r="AJ78" s="239">
        <v>-1.2209999999999992</v>
      </c>
      <c r="AK78" s="104"/>
      <c r="AV78" s="36">
        <v>42320</v>
      </c>
      <c r="AW78" s="346">
        <v>-0.85000000000000009</v>
      </c>
      <c r="AX78" s="98"/>
      <c r="AY78" s="346">
        <v>5.45</v>
      </c>
      <c r="BA78" s="346">
        <v>-3.9000000000000004</v>
      </c>
      <c r="BC78" s="346">
        <v>3</v>
      </c>
      <c r="BE78" s="346">
        <v>9.15</v>
      </c>
      <c r="BG78" s="346">
        <v>5.15</v>
      </c>
      <c r="BI78" s="346">
        <v>1.35</v>
      </c>
      <c r="BJ78" s="104"/>
      <c r="BL78" s="199"/>
      <c r="BW78" s="36">
        <v>42320</v>
      </c>
      <c r="BX78" s="109">
        <v>3.5646000000000004</v>
      </c>
      <c r="BY78" s="109">
        <v>3.6498999999999997</v>
      </c>
      <c r="CA78" s="180">
        <f t="shared" si="68"/>
        <v>-19.775344808790003</v>
      </c>
      <c r="CB78" s="209">
        <f t="shared" si="81"/>
        <v>-0.23847556979000117</v>
      </c>
      <c r="CC78" s="240">
        <v>-4.4999000000000002</v>
      </c>
      <c r="CD78" s="243">
        <f t="shared" si="3"/>
        <v>1.3</v>
      </c>
      <c r="CE78" s="244">
        <f t="shared" si="116"/>
        <v>0</v>
      </c>
      <c r="CF78" s="211">
        <f t="shared" si="109"/>
        <v>0.90199999999999991</v>
      </c>
      <c r="CG78" s="250"/>
      <c r="CH78" s="211"/>
      <c r="CI78" s="211">
        <f t="shared" si="94"/>
        <v>-0.31001824072700152</v>
      </c>
      <c r="CJ78" s="178">
        <f t="shared" si="51"/>
        <v>-18.929977288559378</v>
      </c>
      <c r="CK78" s="452">
        <f t="shared" si="5"/>
        <v>-0.31001824072700152</v>
      </c>
      <c r="CL78" s="188"/>
      <c r="CM78" s="165">
        <f t="shared" si="95"/>
        <v>-0.31001824072700152</v>
      </c>
      <c r="CO78" s="104">
        <f t="shared" si="96"/>
        <v>-19.141106089917205</v>
      </c>
      <c r="CR78" s="36">
        <v>42320</v>
      </c>
      <c r="CS78" s="109">
        <v>3.5646000000000004</v>
      </c>
      <c r="CT78" s="109">
        <v>3.6498999999999997</v>
      </c>
      <c r="CV78" s="180">
        <f t="shared" si="69"/>
        <v>-19.775344808790003</v>
      </c>
      <c r="CW78" s="209">
        <f t="shared" si="82"/>
        <v>-0.23847556979000117</v>
      </c>
      <c r="CX78" s="240">
        <v>1.8001000000000005</v>
      </c>
      <c r="CY78" s="243">
        <f t="shared" si="8"/>
        <v>0</v>
      </c>
      <c r="CZ78" s="244">
        <f t="shared" si="117"/>
        <v>0.98</v>
      </c>
      <c r="DA78" s="211">
        <f t="shared" si="110"/>
        <v>0.90199999999999991</v>
      </c>
      <c r="DB78" s="250"/>
      <c r="DC78" s="211"/>
      <c r="DD78" s="211">
        <f t="shared" si="83"/>
        <v>-0.23370605839420114</v>
      </c>
      <c r="DE78" s="178">
        <f t="shared" si="70"/>
        <v>-20.336508911693862</v>
      </c>
      <c r="DF78" s="452">
        <f t="shared" si="52"/>
        <v>-0.23370605839420114</v>
      </c>
      <c r="DG78" s="315"/>
      <c r="DH78" s="165">
        <f t="shared" si="97"/>
        <v>-0.23370605839420114</v>
      </c>
      <c r="DJ78" s="104">
        <f t="shared" si="98"/>
        <v>-20.546198530695602</v>
      </c>
      <c r="DK78" s="185"/>
      <c r="DL78" s="186"/>
      <c r="DM78" s="36">
        <v>42320</v>
      </c>
      <c r="DN78" s="109">
        <v>3.5646000000000004</v>
      </c>
      <c r="DO78" s="109">
        <v>3.6498999999999997</v>
      </c>
      <c r="DQ78" s="180">
        <f t="shared" si="71"/>
        <v>-19.775344808790003</v>
      </c>
      <c r="DR78" s="209">
        <f t="shared" si="84"/>
        <v>-0.23847556979000117</v>
      </c>
      <c r="DS78" s="240">
        <v>-7.5499000000000001</v>
      </c>
      <c r="DT78" s="243">
        <f t="shared" si="14"/>
        <v>1.8</v>
      </c>
      <c r="DU78" s="244">
        <f t="shared" si="118"/>
        <v>0</v>
      </c>
      <c r="DV78" s="211">
        <f t="shared" si="111"/>
        <v>0.90199999999999991</v>
      </c>
      <c r="DW78" s="250"/>
      <c r="DX78" s="211"/>
      <c r="DY78" s="211">
        <f t="shared" si="85"/>
        <v>-0.4292560256220021</v>
      </c>
      <c r="DZ78" s="178">
        <f t="shared" si="72"/>
        <v>-17.989840486649701</v>
      </c>
      <c r="EA78" s="452">
        <f t="shared" si="53"/>
        <v>-0.4292560256220021</v>
      </c>
      <c r="EB78" s="315"/>
      <c r="EC78" s="165">
        <f t="shared" si="99"/>
        <v>-0.4292560256220021</v>
      </c>
      <c r="EE78" s="104">
        <f t="shared" si="100"/>
        <v>-18.192499965939902</v>
      </c>
      <c r="EF78" s="185"/>
      <c r="EG78" s="186"/>
      <c r="EH78" s="36">
        <v>42320</v>
      </c>
      <c r="EI78" s="109">
        <v>3.5646000000000004</v>
      </c>
      <c r="EJ78" s="109">
        <v>3.6498999999999997</v>
      </c>
      <c r="EL78" s="180">
        <f t="shared" si="73"/>
        <v>-19.775344808790003</v>
      </c>
      <c r="EM78" s="209">
        <f t="shared" si="86"/>
        <v>-0.23847556979000117</v>
      </c>
      <c r="EN78" s="240">
        <v>-0.6498999999999997</v>
      </c>
      <c r="EO78" s="243">
        <f t="shared" si="20"/>
        <v>1</v>
      </c>
      <c r="EP78" s="244">
        <f t="shared" si="119"/>
        <v>0</v>
      </c>
      <c r="EQ78" s="211">
        <f t="shared" si="112"/>
        <v>0.90199999999999991</v>
      </c>
      <c r="ER78" s="250"/>
      <c r="ES78" s="211"/>
      <c r="ET78" s="211">
        <f t="shared" si="87"/>
        <v>-0.23847556979000117</v>
      </c>
      <c r="EU78" s="178">
        <f t="shared" si="74"/>
        <v>-19.76034199042995</v>
      </c>
      <c r="EV78" s="452">
        <f t="shared" si="54"/>
        <v>-0.23847556979000117</v>
      </c>
      <c r="EW78" s="315"/>
      <c r="EX78" s="165">
        <f t="shared" si="101"/>
        <v>-0.23847556979000117</v>
      </c>
      <c r="EZ78" s="104">
        <f t="shared" si="102"/>
        <v>-19.957534790227204</v>
      </c>
      <c r="FA78" s="185"/>
      <c r="FB78" s="186"/>
      <c r="FC78" s="36">
        <v>42320</v>
      </c>
      <c r="FD78" s="109">
        <v>3.5646000000000004</v>
      </c>
      <c r="FE78" s="109">
        <v>3.6498999999999997</v>
      </c>
      <c r="FG78" s="180">
        <f t="shared" si="75"/>
        <v>-19.775344808790003</v>
      </c>
      <c r="FH78" s="209">
        <f t="shared" si="88"/>
        <v>-0.23847556979000117</v>
      </c>
      <c r="FI78" s="239">
        <v>5.5001000000000007</v>
      </c>
      <c r="FJ78" s="243">
        <f t="shared" si="26"/>
        <v>0</v>
      </c>
      <c r="FK78" s="244">
        <f t="shared" si="120"/>
        <v>0.8</v>
      </c>
      <c r="FL78" s="211">
        <f t="shared" si="113"/>
        <v>0.90199999999999991</v>
      </c>
      <c r="FM78" s="250"/>
      <c r="FN78" s="211"/>
      <c r="FO78" s="211">
        <f t="shared" si="89"/>
        <v>-0.19078045583200096</v>
      </c>
      <c r="FP78" s="178">
        <f t="shared" si="76"/>
        <v>-18.545441729291575</v>
      </c>
      <c r="FQ78" s="452">
        <f t="shared" si="55"/>
        <v>-0.19078045583200096</v>
      </c>
      <c r="FR78" s="315"/>
      <c r="FS78" s="165">
        <f t="shared" si="103"/>
        <v>-0.19078045583200096</v>
      </c>
      <c r="FU78" s="104">
        <f t="shared" si="104"/>
        <v>-18.713309133766703</v>
      </c>
      <c r="FV78" s="185"/>
      <c r="FW78" s="186"/>
      <c r="FX78" s="36">
        <v>42320</v>
      </c>
      <c r="FY78" s="109">
        <v>3.5646000000000004</v>
      </c>
      <c r="FZ78" s="109">
        <v>3.6498999999999997</v>
      </c>
      <c r="GB78" s="180">
        <f t="shared" si="77"/>
        <v>-19.775344808790003</v>
      </c>
      <c r="GC78" s="209">
        <f t="shared" si="90"/>
        <v>-0.23847556979000117</v>
      </c>
      <c r="GD78" s="239">
        <v>1.5001000000000007</v>
      </c>
      <c r="GE78" s="243">
        <f t="shared" si="32"/>
        <v>0</v>
      </c>
      <c r="GF78" s="244">
        <f t="shared" si="121"/>
        <v>0.98</v>
      </c>
      <c r="GG78" s="211">
        <f t="shared" si="114"/>
        <v>0.90199999999999991</v>
      </c>
      <c r="GH78" s="250"/>
      <c r="GI78" s="211"/>
      <c r="GJ78" s="211">
        <f t="shared" si="91"/>
        <v>-0.23370605839420114</v>
      </c>
      <c r="GK78" s="178">
        <f t="shared" si="78"/>
        <v>-21.164893696103327</v>
      </c>
      <c r="GL78" s="452">
        <f t="shared" si="57"/>
        <v>-0.23370605839420114</v>
      </c>
      <c r="GM78" s="315"/>
      <c r="GN78" s="165">
        <f t="shared" si="105"/>
        <v>-0.23370605839420114</v>
      </c>
      <c r="GP78" s="104">
        <f t="shared" si="106"/>
        <v>-21.425303030824605</v>
      </c>
      <c r="GR78" s="186"/>
      <c r="GS78" s="36">
        <v>42320</v>
      </c>
      <c r="GT78" s="109">
        <v>3.5646000000000004</v>
      </c>
      <c r="GU78" s="109">
        <v>3.6498999999999997</v>
      </c>
      <c r="GW78" s="180">
        <f t="shared" si="79"/>
        <v>-19.775344808790003</v>
      </c>
      <c r="GX78" s="209">
        <f t="shared" si="92"/>
        <v>-0.23847556979000117</v>
      </c>
      <c r="GY78" s="239">
        <v>-2.2998999999999996</v>
      </c>
      <c r="GZ78" s="243">
        <f t="shared" si="38"/>
        <v>1.1000000000000001</v>
      </c>
      <c r="HA78" s="244">
        <f t="shared" si="122"/>
        <v>0</v>
      </c>
      <c r="HB78" s="211">
        <f t="shared" si="115"/>
        <v>0.90199999999999991</v>
      </c>
      <c r="HC78" s="250"/>
      <c r="HD78" s="211"/>
      <c r="HE78" s="211">
        <f t="shared" si="93"/>
        <v>-0.26232312676900132</v>
      </c>
      <c r="HF78" s="178">
        <f t="shared" si="80"/>
        <v>-19.872038262812215</v>
      </c>
      <c r="HG78" s="452">
        <f t="shared" si="59"/>
        <v>-0.26232312676900132</v>
      </c>
      <c r="HH78" s="348"/>
      <c r="HI78" s="165">
        <f t="shared" si="107"/>
        <v>-0.26232312676900132</v>
      </c>
      <c r="HK78" s="104">
        <f t="shared" si="108"/>
        <v>-20.082089507898999</v>
      </c>
      <c r="HL78" s="185"/>
      <c r="HN78" s="165">
        <v>-4.4999000000000002</v>
      </c>
      <c r="HO78" s="165">
        <f t="shared" si="43"/>
        <v>-19.141106089917205</v>
      </c>
      <c r="HP78" s="165"/>
      <c r="HR78" s="165">
        <v>1.8001000000000005</v>
      </c>
      <c r="HS78" s="165">
        <f t="shared" si="44"/>
        <v>-20.546198530695602</v>
      </c>
      <c r="HT78" s="165"/>
      <c r="HV78" s="165">
        <v>-7.5499000000000001</v>
      </c>
      <c r="HW78" s="165">
        <f t="shared" si="45"/>
        <v>-18.192499965939902</v>
      </c>
      <c r="HX78" s="165"/>
      <c r="HZ78" s="165">
        <v>-0.6498999999999997</v>
      </c>
      <c r="IA78" s="165">
        <f t="shared" si="46"/>
        <v>-19.957534790227204</v>
      </c>
      <c r="IB78" s="165"/>
      <c r="ID78" s="165">
        <v>5.5001000000000007</v>
      </c>
      <c r="IE78" s="165">
        <f t="shared" si="47"/>
        <v>-18.713309133766703</v>
      </c>
      <c r="IF78" s="165"/>
      <c r="IH78" s="165">
        <v>1.5001000000000007</v>
      </c>
      <c r="II78" s="165">
        <f t="shared" si="48"/>
        <v>-21.425303030824605</v>
      </c>
      <c r="IJ78" s="165"/>
      <c r="IL78" s="424">
        <v>-2.2998999999999996</v>
      </c>
      <c r="IM78" s="165">
        <f t="shared" si="49"/>
        <v>-20.082089507898999</v>
      </c>
      <c r="IN78" s="165"/>
      <c r="IO78" s="36">
        <v>42320</v>
      </c>
    </row>
    <row r="79" spans="1:249" ht="15.75" thickBot="1" x14ac:dyDescent="0.3">
      <c r="A79" s="95">
        <v>41225</v>
      </c>
      <c r="B79" s="36">
        <v>41225</v>
      </c>
      <c r="C79" s="346">
        <v>-0.85000000000000009</v>
      </c>
      <c r="D79" s="346">
        <v>5.45</v>
      </c>
      <c r="E79" s="346">
        <v>-3.9000000000000004</v>
      </c>
      <c r="F79" s="346">
        <v>3</v>
      </c>
      <c r="G79" s="346">
        <v>9.15</v>
      </c>
      <c r="H79" s="346">
        <v>5.15</v>
      </c>
      <c r="I79" s="346">
        <v>1.35</v>
      </c>
      <c r="J79" s="105"/>
      <c r="K79" s="36">
        <v>42320</v>
      </c>
      <c r="L79" s="109">
        <v>3.5646000000000004</v>
      </c>
      <c r="M79" s="98">
        <f t="shared" si="1"/>
        <v>3.6498999999999997</v>
      </c>
      <c r="N79" s="109">
        <f t="shared" si="2"/>
        <v>3.7355333333333327</v>
      </c>
      <c r="O79" s="291"/>
      <c r="P79" s="184">
        <v>42320</v>
      </c>
      <c r="Q79" s="346">
        <v>-0.85000000000000009</v>
      </c>
      <c r="R79" s="240">
        <v>-4.4999000000000002</v>
      </c>
      <c r="T79" s="346">
        <v>5.45</v>
      </c>
      <c r="U79" s="240">
        <v>1.8001000000000005</v>
      </c>
      <c r="W79" s="346">
        <v>-3.9000000000000004</v>
      </c>
      <c r="X79" s="240">
        <v>-7.5499000000000001</v>
      </c>
      <c r="Z79" s="346">
        <v>3</v>
      </c>
      <c r="AA79" s="240">
        <v>-0.6498999999999997</v>
      </c>
      <c r="AC79" s="346">
        <v>9.15</v>
      </c>
      <c r="AD79" s="239">
        <v>5.5001000000000007</v>
      </c>
      <c r="AF79" s="346">
        <v>5.15</v>
      </c>
      <c r="AG79" s="239">
        <v>1.5001000000000007</v>
      </c>
      <c r="AI79" s="346">
        <v>1.35</v>
      </c>
      <c r="AJ79" s="239">
        <v>-2.2998999999999996</v>
      </c>
      <c r="AK79" s="104"/>
      <c r="AV79" s="36">
        <v>42321</v>
      </c>
      <c r="AW79" s="346">
        <v>3.3</v>
      </c>
      <c r="AX79" s="98"/>
      <c r="AY79" s="346">
        <v>7.5500000000000007</v>
      </c>
      <c r="BA79" s="346">
        <v>-5.4</v>
      </c>
      <c r="BC79" s="346">
        <v>5.55</v>
      </c>
      <c r="BE79" s="346">
        <v>8.65</v>
      </c>
      <c r="BG79" s="346">
        <v>7.1</v>
      </c>
      <c r="BI79" s="346">
        <v>2.95</v>
      </c>
      <c r="BJ79" s="104"/>
      <c r="BL79" s="199"/>
      <c r="BT79" s="165"/>
      <c r="BU79" s="165"/>
      <c r="BV79" s="165"/>
      <c r="BW79" s="36">
        <v>42321</v>
      </c>
      <c r="BX79" s="109">
        <v>3.3949999999999996</v>
      </c>
      <c r="BY79" s="109">
        <v>3.4798</v>
      </c>
      <c r="CA79" s="180">
        <f t="shared" si="68"/>
        <v>-20.005403987160001</v>
      </c>
      <c r="CB79" s="209">
        <f t="shared" si="81"/>
        <v>-0.23005917836999856</v>
      </c>
      <c r="CC79" s="240">
        <v>-0.17980000000000018</v>
      </c>
      <c r="CD79" s="243">
        <f>IF(CC79&lt;-7,1.8,IF(CC79&lt;-5,1.4,IF(CC79&lt;-4,1.3,IF(CC79&lt;-3,1.2,IF(CC79&lt;-2,1.1,IF(CC79&lt;0,1,0))))))</f>
        <v>1</v>
      </c>
      <c r="CE79" s="244">
        <f t="shared" si="116"/>
        <v>0</v>
      </c>
      <c r="CF79" s="211">
        <f t="shared" si="109"/>
        <v>0.89499999999999991</v>
      </c>
      <c r="CG79" s="250"/>
      <c r="CH79" s="211"/>
      <c r="CI79" s="211">
        <f t="shared" si="94"/>
        <v>-0.23005917836999856</v>
      </c>
      <c r="CJ79" s="178">
        <f t="shared" si="51"/>
        <v>-19.135880253200526</v>
      </c>
      <c r="CK79" s="452">
        <f t="shared" si="5"/>
        <v>-0.23005917836999856</v>
      </c>
      <c r="CL79" s="188"/>
      <c r="CM79" s="165">
        <f t="shared" si="95"/>
        <v>-0.23005917836999856</v>
      </c>
      <c r="CO79" s="104">
        <f t="shared" si="96"/>
        <v>-19.371165268287204</v>
      </c>
      <c r="CR79" s="36">
        <v>42321</v>
      </c>
      <c r="CS79" s="109">
        <v>3.3949999999999996</v>
      </c>
      <c r="CT79" s="109">
        <v>3.4798</v>
      </c>
      <c r="CV79" s="180">
        <f t="shared" si="69"/>
        <v>-20.005403987160001</v>
      </c>
      <c r="CW79" s="209">
        <f t="shared" si="82"/>
        <v>-0.23005917836999856</v>
      </c>
      <c r="CX79" s="240">
        <v>4.0702000000000007</v>
      </c>
      <c r="CY79" s="243">
        <f>IF(CX79&lt;-7,1.8,IF(CX79&lt;-5,1.4,IF(CX79&lt;-4,1.3,IF(CX79&lt;-3,1.2,IF(CX79&lt;-2,1.1,IF(CX79&lt;0,1,0))))))</f>
        <v>0</v>
      </c>
      <c r="CZ79" s="244">
        <f t="shared" si="117"/>
        <v>0.85</v>
      </c>
      <c r="DA79" s="211">
        <f t="shared" si="110"/>
        <v>0.89499999999999991</v>
      </c>
      <c r="DB79" s="250"/>
      <c r="DC79" s="211"/>
      <c r="DD79" s="211">
        <f t="shared" si="83"/>
        <v>-0.19555030161449877</v>
      </c>
      <c r="DE79" s="178">
        <f t="shared" si="70"/>
        <v>-20.511526431638838</v>
      </c>
      <c r="DF79" s="452">
        <f t="shared" si="52"/>
        <v>-0.19555030161449877</v>
      </c>
      <c r="DG79" s="315"/>
      <c r="DH79" s="165">
        <f t="shared" si="97"/>
        <v>-0.19555030161449877</v>
      </c>
      <c r="DJ79" s="104">
        <f t="shared" si="98"/>
        <v>-20.741748832310101</v>
      </c>
      <c r="DK79" s="185"/>
      <c r="DL79" s="186"/>
      <c r="DM79" s="36">
        <v>42321</v>
      </c>
      <c r="DN79" s="109">
        <v>3.3949999999999996</v>
      </c>
      <c r="DO79" s="109">
        <v>3.4798</v>
      </c>
      <c r="DQ79" s="180">
        <f t="shared" si="71"/>
        <v>-20.005403987160001</v>
      </c>
      <c r="DR79" s="209">
        <f t="shared" si="84"/>
        <v>-0.23005917836999856</v>
      </c>
      <c r="DS79" s="240">
        <v>-8.8797999999999995</v>
      </c>
      <c r="DT79" s="243">
        <f>IF(DS79&lt;-7,1.8,IF(DS79&lt;-5,1.4,IF(DS79&lt;-4,1.3,IF(DS79&lt;-3,1.2,IF(DS79&lt;-2,1.1,IF(DS79&lt;0,1,0))))))</f>
        <v>1.8</v>
      </c>
      <c r="DU79" s="244">
        <f t="shared" si="118"/>
        <v>0</v>
      </c>
      <c r="DV79" s="211">
        <f t="shared" si="111"/>
        <v>0.89499999999999991</v>
      </c>
      <c r="DW79" s="250"/>
      <c r="DX79" s="211"/>
      <c r="DY79" s="211">
        <f t="shared" si="85"/>
        <v>-0.41410652106599743</v>
      </c>
      <c r="DZ79" s="178">
        <f t="shared" si="72"/>
        <v>-18.360465823003768</v>
      </c>
      <c r="EA79" s="452">
        <f t="shared" si="53"/>
        <v>-0.41410652106599743</v>
      </c>
      <c r="EB79" s="315"/>
      <c r="EC79" s="165">
        <f t="shared" si="99"/>
        <v>-0.41410652106599743</v>
      </c>
      <c r="EE79" s="104">
        <f t="shared" si="100"/>
        <v>-18.606606487005898</v>
      </c>
      <c r="EF79" s="185"/>
      <c r="EG79" s="186"/>
      <c r="EH79" s="36">
        <v>42321</v>
      </c>
      <c r="EI79" s="109">
        <v>3.3949999999999996</v>
      </c>
      <c r="EJ79" s="109">
        <v>3.4798</v>
      </c>
      <c r="EL79" s="180">
        <f t="shared" si="73"/>
        <v>-20.005403987160001</v>
      </c>
      <c r="EM79" s="209">
        <f t="shared" si="86"/>
        <v>-0.23005917836999856</v>
      </c>
      <c r="EN79" s="240">
        <v>2.0701999999999998</v>
      </c>
      <c r="EO79" s="243">
        <f>IF(EN79&lt;-7,1.8,IF(EN79&lt;-5,1.4,IF(EN79&lt;-4,1.3,IF(EN79&lt;-3,1.2,IF(EN79&lt;-2,1.1,IF(EN79&lt;0,1,0))))))</f>
        <v>0</v>
      </c>
      <c r="EP79" s="244">
        <f t="shared" si="119"/>
        <v>0.95</v>
      </c>
      <c r="EQ79" s="211">
        <f t="shared" si="112"/>
        <v>0.89499999999999991</v>
      </c>
      <c r="ER79" s="250"/>
      <c r="ES79" s="211"/>
      <c r="ET79" s="211">
        <f t="shared" si="87"/>
        <v>-0.21855621945149861</v>
      </c>
      <c r="EU79" s="178">
        <f t="shared" si="74"/>
        <v>-19.95594980683904</v>
      </c>
      <c r="EV79" s="452">
        <f t="shared" si="54"/>
        <v>-0.21855621945149861</v>
      </c>
      <c r="EW79" s="315"/>
      <c r="EX79" s="165">
        <f t="shared" si="101"/>
        <v>-0.21855621945149861</v>
      </c>
      <c r="EZ79" s="104">
        <f t="shared" si="102"/>
        <v>-20.176091009678704</v>
      </c>
      <c r="FA79" s="185"/>
      <c r="FB79" s="186"/>
      <c r="FC79" s="36">
        <v>42321</v>
      </c>
      <c r="FD79" s="109">
        <v>3.3949999999999996</v>
      </c>
      <c r="FE79" s="109">
        <v>3.4798</v>
      </c>
      <c r="FG79" s="180">
        <f t="shared" si="75"/>
        <v>-20.005403987160001</v>
      </c>
      <c r="FH79" s="209">
        <f t="shared" si="88"/>
        <v>-0.23005917836999856</v>
      </c>
      <c r="FI79" s="239">
        <v>5.1702000000000004</v>
      </c>
      <c r="FJ79" s="243">
        <f>IF(FI79&lt;-7,1.8,IF(FI79&lt;-5,1.4,IF(FI79&lt;-4,1.3,IF(FI79&lt;-3,1.2,IF(FI79&lt;-2,1.1,IF(FI79&lt;0,1,0))))))</f>
        <v>0</v>
      </c>
      <c r="FK79" s="244">
        <f t="shared" si="120"/>
        <v>0.8</v>
      </c>
      <c r="FL79" s="211">
        <f t="shared" si="113"/>
        <v>0.89499999999999991</v>
      </c>
      <c r="FM79" s="250"/>
      <c r="FN79" s="211"/>
      <c r="FO79" s="211">
        <f t="shared" si="89"/>
        <v>-0.18404734269599887</v>
      </c>
      <c r="FP79" s="178">
        <f t="shared" si="76"/>
        <v>-18.710164101004494</v>
      </c>
      <c r="FQ79" s="452">
        <f t="shared" si="55"/>
        <v>-0.18404734269599887</v>
      </c>
      <c r="FR79" s="315"/>
      <c r="FS79" s="165">
        <f t="shared" si="103"/>
        <v>-0.18404734269599887</v>
      </c>
      <c r="FU79" s="104">
        <f t="shared" si="104"/>
        <v>-18.897356476462701</v>
      </c>
      <c r="FV79" s="185"/>
      <c r="FW79" s="186"/>
      <c r="FX79" s="36">
        <v>42321</v>
      </c>
      <c r="FY79" s="109">
        <v>3.3949999999999996</v>
      </c>
      <c r="FZ79" s="109">
        <v>3.4798</v>
      </c>
      <c r="GB79" s="180">
        <f t="shared" si="77"/>
        <v>-20.005403987160001</v>
      </c>
      <c r="GC79" s="209">
        <f t="shared" si="90"/>
        <v>-0.23005917836999856</v>
      </c>
      <c r="GD79" s="239">
        <v>3.6201999999999996</v>
      </c>
      <c r="GE79" s="243">
        <f>IF(GD79&lt;-7,1.8,IF(GD79&lt;-5,1.4,IF(GD79&lt;-4,1.3,IF(GD79&lt;-3,1.2,IF(GD79&lt;-2,1.1,IF(GD79&lt;0,1,0))))))</f>
        <v>0</v>
      </c>
      <c r="GF79" s="244">
        <f t="shared" si="121"/>
        <v>0.9</v>
      </c>
      <c r="GG79" s="211">
        <f t="shared" si="114"/>
        <v>0.89499999999999991</v>
      </c>
      <c r="GH79" s="250"/>
      <c r="GI79" s="211"/>
      <c r="GJ79" s="211">
        <f t="shared" si="91"/>
        <v>-0.20705326053299872</v>
      </c>
      <c r="GK79" s="178">
        <f t="shared" si="78"/>
        <v>-21.350206364280361</v>
      </c>
      <c r="GL79" s="452">
        <f t="shared" si="57"/>
        <v>-0.20705326053299872</v>
      </c>
      <c r="GM79" s="315"/>
      <c r="GN79" s="165">
        <f t="shared" si="105"/>
        <v>-0.20705326053299872</v>
      </c>
      <c r="GP79" s="104">
        <f t="shared" si="106"/>
        <v>-21.632356291357603</v>
      </c>
      <c r="GR79" s="186"/>
      <c r="GS79" s="36">
        <v>42321</v>
      </c>
      <c r="GT79" s="109">
        <v>3.3949999999999996</v>
      </c>
      <c r="GU79" s="109">
        <v>3.4798</v>
      </c>
      <c r="GW79" s="180">
        <f t="shared" si="79"/>
        <v>-20.005403987160001</v>
      </c>
      <c r="GX79" s="209">
        <f t="shared" si="92"/>
        <v>-0.23005917836999856</v>
      </c>
      <c r="GY79" s="239">
        <v>-0.52979999999999983</v>
      </c>
      <c r="GZ79" s="243">
        <f>IF(GY79&lt;-7,1.8,IF(GY79&lt;-5,1.4,IF(GY79&lt;-4,1.3,IF(GY79&lt;-3,1.2,IF(GY79&lt;-2,1.1,IF(GY79&lt;0,1,0))))))</f>
        <v>1</v>
      </c>
      <c r="HA79" s="244">
        <f t="shared" si="122"/>
        <v>0</v>
      </c>
      <c r="HB79" s="211">
        <f t="shared" si="115"/>
        <v>0.89499999999999991</v>
      </c>
      <c r="HC79" s="250"/>
      <c r="HD79" s="211"/>
      <c r="HE79" s="211">
        <f t="shared" si="93"/>
        <v>-0.23005917836999856</v>
      </c>
      <c r="HF79" s="178">
        <f t="shared" si="80"/>
        <v>-20.077941227453362</v>
      </c>
      <c r="HG79" s="452">
        <f t="shared" si="59"/>
        <v>-0.23005917836999856</v>
      </c>
      <c r="HH79" s="348"/>
      <c r="HI79" s="165">
        <f t="shared" si="107"/>
        <v>-0.23005917836999856</v>
      </c>
      <c r="HK79" s="104">
        <f t="shared" si="108"/>
        <v>-20.312148686268998</v>
      </c>
      <c r="HL79" s="185"/>
      <c r="HN79" s="165">
        <v>-0.17980000000000018</v>
      </c>
      <c r="HO79" s="165">
        <f t="shared" si="43"/>
        <v>-19.371165268287204</v>
      </c>
      <c r="HP79" s="165"/>
      <c r="HR79" s="165">
        <v>4.0702000000000007</v>
      </c>
      <c r="HS79" s="165">
        <f t="shared" si="44"/>
        <v>-20.741748832310101</v>
      </c>
      <c r="HT79" s="165"/>
      <c r="HV79" s="165">
        <v>-8.8797999999999995</v>
      </c>
      <c r="HW79" s="165">
        <f t="shared" si="45"/>
        <v>-18.606606487005898</v>
      </c>
      <c r="HX79" s="165"/>
      <c r="HZ79" s="165">
        <v>2.0701999999999998</v>
      </c>
      <c r="IA79" s="165">
        <f t="shared" si="46"/>
        <v>-20.176091009678704</v>
      </c>
      <c r="IB79" s="165"/>
      <c r="ID79" s="165">
        <v>5.1702000000000004</v>
      </c>
      <c r="IE79" s="165">
        <f t="shared" si="47"/>
        <v>-18.897356476462701</v>
      </c>
      <c r="IF79" s="165"/>
      <c r="IH79" s="165">
        <v>3.6201999999999996</v>
      </c>
      <c r="II79" s="165">
        <f t="shared" si="48"/>
        <v>-21.632356291357603</v>
      </c>
      <c r="IJ79" s="165"/>
      <c r="IL79" s="424">
        <v>-0.52979999999999983</v>
      </c>
      <c r="IM79" s="165">
        <f t="shared" si="49"/>
        <v>-20.312148686268998</v>
      </c>
      <c r="IN79" s="165"/>
      <c r="IO79" s="36">
        <v>42321</v>
      </c>
    </row>
    <row r="80" spans="1:249" ht="15.75" thickBot="1" x14ac:dyDescent="0.3">
      <c r="A80" s="95">
        <v>41226</v>
      </c>
      <c r="B80" s="36">
        <v>41226</v>
      </c>
      <c r="C80" s="346">
        <v>3.3</v>
      </c>
      <c r="D80" s="346">
        <v>7.5500000000000007</v>
      </c>
      <c r="E80" s="346">
        <v>-5.4</v>
      </c>
      <c r="F80" s="346">
        <v>5.55</v>
      </c>
      <c r="G80" s="346">
        <v>8.65</v>
      </c>
      <c r="H80" s="346">
        <v>7.1</v>
      </c>
      <c r="I80" s="346">
        <v>2.95</v>
      </c>
      <c r="J80" s="105"/>
      <c r="K80" s="36">
        <v>42321</v>
      </c>
      <c r="L80" s="109">
        <v>3.3949999999999996</v>
      </c>
      <c r="M80" s="98">
        <f t="shared" si="1"/>
        <v>3.4798</v>
      </c>
      <c r="N80" s="109">
        <f t="shared" si="2"/>
        <v>3.5649333333333328</v>
      </c>
      <c r="O80" s="291"/>
      <c r="P80" s="184">
        <v>42321</v>
      </c>
      <c r="Q80" s="346">
        <v>3.3</v>
      </c>
      <c r="R80" s="240">
        <v>-0.17980000000000018</v>
      </c>
      <c r="T80" s="346">
        <v>7.5500000000000007</v>
      </c>
      <c r="U80" s="240">
        <v>4.0702000000000007</v>
      </c>
      <c r="W80" s="346">
        <v>-5.4</v>
      </c>
      <c r="X80" s="240">
        <v>-8.8797999999999995</v>
      </c>
      <c r="Z80" s="346">
        <v>5.55</v>
      </c>
      <c r="AA80" s="240">
        <v>2.0701999999999998</v>
      </c>
      <c r="AC80" s="346">
        <v>8.65</v>
      </c>
      <c r="AD80" s="239">
        <v>5.1702000000000004</v>
      </c>
      <c r="AF80" s="346">
        <v>7.1</v>
      </c>
      <c r="AG80" s="239">
        <v>3.6201999999999996</v>
      </c>
      <c r="AI80" s="346">
        <v>2.95</v>
      </c>
      <c r="AJ80" s="239">
        <v>-0.52979999999999983</v>
      </c>
      <c r="AK80" s="104"/>
      <c r="AV80" s="36">
        <v>42322</v>
      </c>
      <c r="AW80" s="346">
        <v>5.25</v>
      </c>
      <c r="AX80">
        <v>-20.484721911421925</v>
      </c>
      <c r="AY80" s="346">
        <v>6.65</v>
      </c>
      <c r="BA80" s="346">
        <v>-4.6500000000000004</v>
      </c>
      <c r="BC80" s="346">
        <v>8.6</v>
      </c>
      <c r="BE80" s="346">
        <v>7.15</v>
      </c>
      <c r="BG80" s="346">
        <v>7.75</v>
      </c>
      <c r="BI80" s="346">
        <v>3.75</v>
      </c>
      <c r="BJ80" s="104"/>
      <c r="BL80" s="199"/>
      <c r="BT80" s="165"/>
      <c r="BU80" s="165"/>
      <c r="BV80" s="165"/>
      <c r="BW80" s="36">
        <v>42322</v>
      </c>
      <c r="BX80" s="109">
        <v>3.2263999999999999</v>
      </c>
      <c r="BY80" s="109">
        <v>3.3106999999999998</v>
      </c>
      <c r="CA80" s="180">
        <f t="shared" si="68"/>
        <v>-20.227170266710001</v>
      </c>
      <c r="CB80" s="209">
        <f t="shared" si="81"/>
        <v>-0.22176627954999972</v>
      </c>
      <c r="CC80" s="240">
        <v>1.9393000000000002</v>
      </c>
      <c r="CD80" s="243">
        <f t="shared" ref="CD80:CD103" si="123">IF(CC80&lt;-7,1.8,IF(CC80&lt;-5,1.4,IF(CC80&lt;-4,1.3,IF(CC80&lt;-3,1.2,IF(CC80&lt;-2,1.1,IF(CC80&lt;0,1,0))))))</f>
        <v>0</v>
      </c>
      <c r="CE80" s="244">
        <f t="shared" si="116"/>
        <v>0.98</v>
      </c>
      <c r="CF80" s="211">
        <f t="shared" si="109"/>
        <v>0.8879999999999999</v>
      </c>
      <c r="CG80" s="250"/>
      <c r="CH80" s="211"/>
      <c r="CI80" s="211">
        <f t="shared" si="94"/>
        <v>-0.21733095395899973</v>
      </c>
      <c r="CJ80" s="178">
        <f t="shared" si="51"/>
        <v>-19.328870140316116</v>
      </c>
      <c r="CK80" s="452">
        <f t="shared" si="5"/>
        <v>-0.21733095395899973</v>
      </c>
      <c r="CL80" s="188"/>
      <c r="CM80" s="165">
        <f t="shared" si="95"/>
        <v>-0.21733095395899973</v>
      </c>
      <c r="CO80" s="307">
        <f t="shared" si="96"/>
        <v>-19.588496222246203</v>
      </c>
      <c r="CP80" s="247">
        <v>-20.484721911421925</v>
      </c>
      <c r="CR80" s="36">
        <v>42322</v>
      </c>
      <c r="CS80" s="109">
        <v>3.2263999999999999</v>
      </c>
      <c r="CT80" s="109">
        <v>3.3106999999999998</v>
      </c>
      <c r="CV80" s="180">
        <f t="shared" si="69"/>
        <v>-20.227170266710001</v>
      </c>
      <c r="CW80" s="209">
        <f t="shared" si="82"/>
        <v>-0.22176627954999972</v>
      </c>
      <c r="CX80" s="240">
        <v>3.3393000000000006</v>
      </c>
      <c r="CY80" s="243">
        <f t="shared" ref="CY80:CY103" si="124">IF(CX80&lt;-7,1.8,IF(CX80&lt;-5,1.4,IF(CX80&lt;-4,1.3,IF(CX80&lt;-3,1.2,IF(CX80&lt;-2,1.1,IF(CX80&lt;0,1,0))))))</f>
        <v>0</v>
      </c>
      <c r="CZ80" s="244">
        <f t="shared" si="117"/>
        <v>0.9</v>
      </c>
      <c r="DA80" s="211">
        <f t="shared" si="110"/>
        <v>0.8879999999999999</v>
      </c>
      <c r="DB80" s="250"/>
      <c r="DC80" s="211"/>
      <c r="DD80" s="211">
        <f t="shared" si="83"/>
        <v>-0.19958965159499975</v>
      </c>
      <c r="DE80" s="249">
        <f t="shared" si="70"/>
        <v>-20.688762042255199</v>
      </c>
      <c r="DF80" s="452">
        <f t="shared" si="52"/>
        <v>-0.19958965159499975</v>
      </c>
      <c r="DG80" s="315"/>
      <c r="DH80" s="165">
        <f t="shared" si="97"/>
        <v>-0.19958965159499975</v>
      </c>
      <c r="DJ80" s="176">
        <f t="shared" si="98"/>
        <v>-20.941338483905099</v>
      </c>
      <c r="DK80" s="185"/>
      <c r="DL80" s="186"/>
      <c r="DM80" s="36">
        <v>42322</v>
      </c>
      <c r="DN80" s="109">
        <v>3.2263999999999999</v>
      </c>
      <c r="DO80" s="109">
        <v>3.3106999999999998</v>
      </c>
      <c r="DQ80" s="180">
        <f t="shared" si="71"/>
        <v>-20.227170266710001</v>
      </c>
      <c r="DR80" s="209">
        <f t="shared" si="84"/>
        <v>-0.22176627954999972</v>
      </c>
      <c r="DS80" s="240">
        <v>-7.9607000000000001</v>
      </c>
      <c r="DT80" s="243">
        <f t="shared" ref="DT80:DT103" si="125">IF(DS80&lt;-7,1.8,IF(DS80&lt;-5,1.4,IF(DS80&lt;-4,1.3,IF(DS80&lt;-3,1.2,IF(DS80&lt;-2,1.1,IF(DS80&lt;0,1,0))))))</f>
        <v>1.8</v>
      </c>
      <c r="DU80" s="244">
        <f t="shared" si="118"/>
        <v>0</v>
      </c>
      <c r="DV80" s="211">
        <f t="shared" si="111"/>
        <v>0.8879999999999999</v>
      </c>
      <c r="DW80" s="250"/>
      <c r="DX80" s="211"/>
      <c r="DY80" s="211">
        <f t="shared" si="85"/>
        <v>-0.3991793031899995</v>
      </c>
      <c r="DZ80" s="249">
        <f t="shared" si="72"/>
        <v>-18.714937044236489</v>
      </c>
      <c r="EA80" s="452">
        <f t="shared" si="53"/>
        <v>-0.3991793031899995</v>
      </c>
      <c r="EB80" s="315"/>
      <c r="EC80" s="165">
        <f t="shared" si="99"/>
        <v>-0.3991793031899995</v>
      </c>
      <c r="EE80" s="176">
        <f t="shared" si="100"/>
        <v>-19.005785790195898</v>
      </c>
      <c r="EF80" s="185"/>
      <c r="EG80" s="186"/>
      <c r="EH80" s="36">
        <v>42322</v>
      </c>
      <c r="EI80" s="109">
        <v>3.2263999999999999</v>
      </c>
      <c r="EJ80" s="109">
        <v>3.3106999999999998</v>
      </c>
      <c r="EL80" s="180">
        <f t="shared" si="73"/>
        <v>-20.227170266710001</v>
      </c>
      <c r="EM80" s="209">
        <f t="shared" si="86"/>
        <v>-0.22176627954999972</v>
      </c>
      <c r="EN80" s="240">
        <v>5.2892999999999999</v>
      </c>
      <c r="EO80" s="243">
        <f t="shared" ref="EO80:EO103" si="126">IF(EN80&lt;-7,1.8,IF(EN80&lt;-5,1.4,IF(EN80&lt;-4,1.3,IF(EN80&lt;-3,1.2,IF(EN80&lt;-2,1.1,IF(EN80&lt;0,1,0))))))</f>
        <v>0</v>
      </c>
      <c r="EP80" s="244">
        <f t="shared" si="119"/>
        <v>0.8</v>
      </c>
      <c r="EQ80" s="211">
        <f t="shared" si="112"/>
        <v>0.8879999999999999</v>
      </c>
      <c r="ER80" s="250"/>
      <c r="ES80" s="211"/>
      <c r="ET80" s="211">
        <f t="shared" si="87"/>
        <v>-0.17741302363999978</v>
      </c>
      <c r="EU80" s="249">
        <f t="shared" si="74"/>
        <v>-20.113492571831362</v>
      </c>
      <c r="EV80" s="452">
        <f t="shared" si="54"/>
        <v>-0.17741302363999978</v>
      </c>
      <c r="EW80" s="315"/>
      <c r="EX80" s="165">
        <f t="shared" si="101"/>
        <v>-0.17741302363999978</v>
      </c>
      <c r="EZ80" s="176">
        <f t="shared" si="102"/>
        <v>-20.353504033318703</v>
      </c>
      <c r="FA80" s="185"/>
      <c r="FB80" s="186"/>
      <c r="FC80" s="36">
        <v>42322</v>
      </c>
      <c r="FD80" s="109">
        <v>3.2263999999999999</v>
      </c>
      <c r="FE80" s="109">
        <v>3.3106999999999998</v>
      </c>
      <c r="FG80" s="180">
        <f t="shared" si="75"/>
        <v>-20.227170266710001</v>
      </c>
      <c r="FH80" s="209">
        <f t="shared" si="88"/>
        <v>-0.22176627954999972</v>
      </c>
      <c r="FI80" s="239">
        <v>3.8393000000000006</v>
      </c>
      <c r="FJ80" s="243">
        <f t="shared" ref="FJ80:FJ103" si="127">IF(FI80&lt;-7,1.8,IF(FI80&lt;-5,1.4,IF(FI80&lt;-4,1.3,IF(FI80&lt;-3,1.2,IF(FI80&lt;-2,1.1,IF(FI80&lt;0,1,0))))))</f>
        <v>0</v>
      </c>
      <c r="FK80" s="244">
        <f t="shared" si="120"/>
        <v>0.9</v>
      </c>
      <c r="FL80" s="211">
        <f t="shared" si="113"/>
        <v>0.8879999999999999</v>
      </c>
      <c r="FM80" s="250"/>
      <c r="FN80" s="211"/>
      <c r="FO80" s="211">
        <f t="shared" si="89"/>
        <v>-0.19958965159499975</v>
      </c>
      <c r="FP80" s="249">
        <f t="shared" si="76"/>
        <v>-18.887399711620855</v>
      </c>
      <c r="FQ80" s="452">
        <f t="shared" si="55"/>
        <v>-0.19958965159499975</v>
      </c>
      <c r="FR80" s="315"/>
      <c r="FS80" s="165">
        <f t="shared" si="103"/>
        <v>-0.19958965159499975</v>
      </c>
      <c r="FU80" s="176">
        <f t="shared" si="104"/>
        <v>-19.096946128057702</v>
      </c>
      <c r="FV80" s="185"/>
      <c r="FW80" s="186"/>
      <c r="FX80" s="36">
        <v>42322</v>
      </c>
      <c r="FY80" s="109">
        <v>3.2263999999999999</v>
      </c>
      <c r="FZ80" s="109">
        <v>3.3106999999999998</v>
      </c>
      <c r="GB80" s="180">
        <f t="shared" si="77"/>
        <v>-20.227170266710001</v>
      </c>
      <c r="GC80" s="209">
        <f t="shared" si="90"/>
        <v>-0.22176627954999972</v>
      </c>
      <c r="GD80" s="239">
        <v>4.4393000000000002</v>
      </c>
      <c r="GE80" s="243">
        <f t="shared" ref="GE80:GE103" si="128">IF(GD80&lt;-7,1.8,IF(GD80&lt;-5,1.4,IF(GD80&lt;-4,1.3,IF(GD80&lt;-3,1.2,IF(GD80&lt;-2,1.1,IF(GD80&lt;0,1,0))))))</f>
        <v>0</v>
      </c>
      <c r="GF80" s="244">
        <f t="shared" si="121"/>
        <v>0.85</v>
      </c>
      <c r="GG80" s="211">
        <f t="shared" si="114"/>
        <v>0.8879999999999999</v>
      </c>
      <c r="GH80" s="250"/>
      <c r="GI80" s="211"/>
      <c r="GJ80" s="211">
        <f t="shared" si="91"/>
        <v>-0.18850133761749976</v>
      </c>
      <c r="GK80" s="249">
        <f t="shared" si="78"/>
        <v>-21.5175955520847</v>
      </c>
      <c r="GL80" s="452">
        <f t="shared" si="57"/>
        <v>-0.18850133761749976</v>
      </c>
      <c r="GM80" s="315"/>
      <c r="GN80" s="165">
        <f t="shared" si="105"/>
        <v>-0.18850133761749976</v>
      </c>
      <c r="GP80" s="176">
        <f t="shared" si="106"/>
        <v>-21.820857628975102</v>
      </c>
      <c r="GR80" s="186"/>
      <c r="GS80" s="36">
        <v>42322</v>
      </c>
      <c r="GT80" s="109">
        <v>3.2263999999999999</v>
      </c>
      <c r="GU80" s="109">
        <v>3.3106999999999998</v>
      </c>
      <c r="GW80" s="180">
        <f t="shared" si="79"/>
        <v>-20.227170266710001</v>
      </c>
      <c r="GX80" s="209">
        <f t="shared" si="92"/>
        <v>-0.22176627954999972</v>
      </c>
      <c r="GY80" s="239">
        <v>0.43930000000000025</v>
      </c>
      <c r="GZ80" s="243">
        <f t="shared" ref="GZ80:GZ103" si="129">IF(GY80&lt;-7,1.8,IF(GY80&lt;-5,1.4,IF(GY80&lt;-4,1.3,IF(GY80&lt;-3,1.2,IF(GY80&lt;-2,1.1,IF(GY80&lt;0,1,0))))))</f>
        <v>0</v>
      </c>
      <c r="HA80" s="244">
        <f t="shared" si="122"/>
        <v>1</v>
      </c>
      <c r="HB80" s="211">
        <f t="shared" si="115"/>
        <v>0.8879999999999999</v>
      </c>
      <c r="HC80" s="250"/>
      <c r="HD80" s="211"/>
      <c r="HE80" s="211">
        <f t="shared" si="93"/>
        <v>-0.22176627954999972</v>
      </c>
      <c r="HF80" s="249">
        <f t="shared" si="80"/>
        <v>-20.274869683693762</v>
      </c>
      <c r="HG80" s="452">
        <f t="shared" si="59"/>
        <v>-0.22176627954999972</v>
      </c>
      <c r="HH80" s="348"/>
      <c r="HI80" s="165">
        <f t="shared" si="107"/>
        <v>-0.22176627954999972</v>
      </c>
      <c r="HK80" s="176">
        <f t="shared" si="108"/>
        <v>-20.533914965818997</v>
      </c>
      <c r="HL80" s="185"/>
      <c r="HM80">
        <v>2</v>
      </c>
      <c r="HN80" s="165">
        <v>1.9393000000000002</v>
      </c>
      <c r="HO80" s="165">
        <f t="shared" si="43"/>
        <v>-19.588496222246203</v>
      </c>
      <c r="HP80" s="253">
        <v>-20.484721911421925</v>
      </c>
      <c r="HR80" s="165">
        <v>3.3393000000000006</v>
      </c>
      <c r="HS80" s="165">
        <f t="shared" si="44"/>
        <v>-20.941338483905099</v>
      </c>
      <c r="HT80" s="165"/>
      <c r="HV80" s="165">
        <v>-7.9607000000000001</v>
      </c>
      <c r="HW80" s="165">
        <f t="shared" si="45"/>
        <v>-19.005785790195898</v>
      </c>
      <c r="HX80" s="165"/>
      <c r="HZ80" s="165">
        <v>5.2892999999999999</v>
      </c>
      <c r="IA80" s="165">
        <f t="shared" si="46"/>
        <v>-20.353504033318703</v>
      </c>
      <c r="IB80" s="165"/>
      <c r="ID80" s="165">
        <v>3.8393000000000006</v>
      </c>
      <c r="IE80" s="165">
        <f t="shared" si="47"/>
        <v>-19.096946128057702</v>
      </c>
      <c r="IF80" s="165"/>
      <c r="IH80" s="165">
        <v>4.4393000000000002</v>
      </c>
      <c r="II80" s="165">
        <f t="shared" si="48"/>
        <v>-21.820857628975102</v>
      </c>
      <c r="IJ80" s="165"/>
      <c r="IL80" s="424">
        <v>0.43930000000000025</v>
      </c>
      <c r="IM80" s="165">
        <f t="shared" si="49"/>
        <v>-20.533914965818997</v>
      </c>
      <c r="IN80" s="165"/>
      <c r="IO80" s="36">
        <v>42322</v>
      </c>
    </row>
    <row r="81" spans="1:249" x14ac:dyDescent="0.25">
      <c r="A81" s="95">
        <v>41227</v>
      </c>
      <c r="B81" s="36">
        <v>41227</v>
      </c>
      <c r="C81" s="346">
        <v>5.25</v>
      </c>
      <c r="D81" s="346">
        <v>6.65</v>
      </c>
      <c r="E81" s="346">
        <v>-4.6500000000000004</v>
      </c>
      <c r="F81" s="346">
        <v>8.6</v>
      </c>
      <c r="G81" s="346">
        <v>7.15</v>
      </c>
      <c r="H81" s="346">
        <v>7.75</v>
      </c>
      <c r="I81" s="346">
        <v>3.75</v>
      </c>
      <c r="J81" s="106"/>
      <c r="K81" s="36">
        <v>42322</v>
      </c>
      <c r="L81" s="109">
        <v>3.2263999999999999</v>
      </c>
      <c r="M81" s="98">
        <f t="shared" si="1"/>
        <v>3.3106999999999998</v>
      </c>
      <c r="N81" s="109">
        <f t="shared" si="2"/>
        <v>3.3953333333333333</v>
      </c>
      <c r="O81" s="291"/>
      <c r="P81" s="184">
        <v>42322</v>
      </c>
      <c r="Q81" s="346">
        <v>5.25</v>
      </c>
      <c r="R81" s="240">
        <v>1.9393000000000002</v>
      </c>
      <c r="S81" s="190">
        <v>-20.484721911421925</v>
      </c>
      <c r="T81" s="346">
        <v>6.65</v>
      </c>
      <c r="U81" s="240">
        <v>3.3393000000000006</v>
      </c>
      <c r="W81" s="346">
        <v>-4.6500000000000004</v>
      </c>
      <c r="X81" s="240">
        <v>-7.9607000000000001</v>
      </c>
      <c r="Z81" s="346">
        <v>8.6</v>
      </c>
      <c r="AA81" s="240">
        <v>5.2892999999999999</v>
      </c>
      <c r="AC81" s="346">
        <v>7.15</v>
      </c>
      <c r="AD81" s="239">
        <v>3.8393000000000006</v>
      </c>
      <c r="AF81" s="346">
        <v>7.75</v>
      </c>
      <c r="AG81" s="239">
        <v>4.4393000000000002</v>
      </c>
      <c r="AI81" s="346">
        <v>3.75</v>
      </c>
      <c r="AJ81" s="239">
        <v>0.43930000000000025</v>
      </c>
      <c r="AK81" s="104"/>
      <c r="AV81" s="36">
        <v>42323</v>
      </c>
      <c r="AW81" s="346">
        <v>5.3000000000000007</v>
      </c>
      <c r="AY81" s="346">
        <v>3</v>
      </c>
      <c r="BA81" s="346">
        <v>-4.4000000000000004</v>
      </c>
      <c r="BC81" s="346">
        <v>5.95</v>
      </c>
      <c r="BE81" s="346">
        <v>6.2</v>
      </c>
      <c r="BG81" s="346">
        <v>7.2</v>
      </c>
      <c r="BI81" s="346">
        <v>3.1500000000000004</v>
      </c>
      <c r="BJ81" s="104"/>
      <c r="BL81" s="199"/>
      <c r="BT81" s="165"/>
      <c r="BU81" s="165"/>
      <c r="BV81" s="165"/>
      <c r="BW81" s="36">
        <v>42323</v>
      </c>
      <c r="BX81" s="105">
        <v>3.1293999999999995</v>
      </c>
      <c r="BY81" s="109">
        <v>3.1778999999999997</v>
      </c>
      <c r="CA81" s="180">
        <f t="shared" si="68"/>
        <v>-20.396479722390001</v>
      </c>
      <c r="CB81" s="209">
        <f t="shared" si="81"/>
        <v>-0.16930945568000055</v>
      </c>
      <c r="CC81" s="240">
        <v>2.122100000000001</v>
      </c>
      <c r="CD81" s="243">
        <f t="shared" si="123"/>
        <v>0</v>
      </c>
      <c r="CE81" s="244">
        <f t="shared" si="116"/>
        <v>0.95</v>
      </c>
      <c r="CF81" s="211">
        <f t="shared" si="109"/>
        <v>0.88099999999999989</v>
      </c>
      <c r="CG81" s="250"/>
      <c r="CH81" s="211"/>
      <c r="CI81" s="211">
        <f t="shared" si="94"/>
        <v>-0.16084398289600052</v>
      </c>
      <c r="CJ81" s="178">
        <f t="shared" si="51"/>
        <v>-19.470573689247491</v>
      </c>
      <c r="CK81" s="452">
        <f t="shared" si="5"/>
        <v>-0.16084398289600052</v>
      </c>
      <c r="CL81" s="188"/>
      <c r="CM81" s="165">
        <f t="shared" si="95"/>
        <v>-0.16084398289600052</v>
      </c>
      <c r="CO81" s="104">
        <f t="shared" si="96"/>
        <v>-19.749340205142204</v>
      </c>
      <c r="CR81" s="36">
        <v>42323</v>
      </c>
      <c r="CS81" s="105">
        <v>3.1293999999999995</v>
      </c>
      <c r="CT81" s="109">
        <v>3.1778999999999997</v>
      </c>
      <c r="CV81" s="180">
        <f t="shared" si="69"/>
        <v>-20.396479722390001</v>
      </c>
      <c r="CW81" s="209">
        <f t="shared" si="82"/>
        <v>-0.16930945568000055</v>
      </c>
      <c r="CX81" s="240">
        <v>-0.17789999999999973</v>
      </c>
      <c r="CY81" s="243">
        <f t="shared" si="124"/>
        <v>1</v>
      </c>
      <c r="CZ81" s="244">
        <f t="shared" si="117"/>
        <v>0</v>
      </c>
      <c r="DA81" s="211">
        <f t="shared" si="110"/>
        <v>0.88099999999999989</v>
      </c>
      <c r="DB81" s="250"/>
      <c r="DC81" s="211"/>
      <c r="DD81" s="211">
        <f t="shared" si="83"/>
        <v>-0.16930945568000055</v>
      </c>
      <c r="DE81" s="178">
        <f t="shared" si="70"/>
        <v>-20.83792367270928</v>
      </c>
      <c r="DF81" s="452">
        <f t="shared" si="52"/>
        <v>-0.16930945568000055</v>
      </c>
      <c r="DG81" s="315"/>
      <c r="DH81" s="165">
        <f t="shared" si="97"/>
        <v>-0.16930945568000055</v>
      </c>
      <c r="DJ81" s="104">
        <f t="shared" si="98"/>
        <v>-21.1106479395851</v>
      </c>
      <c r="DK81" s="185"/>
      <c r="DL81" s="186"/>
      <c r="DM81" s="36">
        <v>42323</v>
      </c>
      <c r="DN81" s="105">
        <v>3.1293999999999995</v>
      </c>
      <c r="DO81" s="109">
        <v>3.1778999999999997</v>
      </c>
      <c r="DQ81" s="180">
        <f t="shared" si="71"/>
        <v>-20.396479722390001</v>
      </c>
      <c r="DR81" s="209">
        <f t="shared" si="84"/>
        <v>-0.16930945568000055</v>
      </c>
      <c r="DS81" s="240">
        <v>-7.5778999999999996</v>
      </c>
      <c r="DT81" s="243">
        <f t="shared" si="125"/>
        <v>1.8</v>
      </c>
      <c r="DU81" s="244">
        <f t="shared" si="118"/>
        <v>0</v>
      </c>
      <c r="DV81" s="211">
        <f t="shared" si="111"/>
        <v>0.88099999999999989</v>
      </c>
      <c r="DW81" s="250"/>
      <c r="DX81" s="211"/>
      <c r="DY81" s="211">
        <f t="shared" si="85"/>
        <v>-0.30475702022400103</v>
      </c>
      <c r="DZ81" s="178">
        <f t="shared" si="72"/>
        <v>-18.983427979053833</v>
      </c>
      <c r="EA81" s="452">
        <f t="shared" si="53"/>
        <v>-0.30475702022400103</v>
      </c>
      <c r="EB81" s="315"/>
      <c r="EC81" s="165">
        <f t="shared" si="99"/>
        <v>-0.30475702022400103</v>
      </c>
      <c r="EE81" s="104">
        <f t="shared" si="100"/>
        <v>-19.3105428104199</v>
      </c>
      <c r="EF81" s="185"/>
      <c r="EG81" s="186"/>
      <c r="EH81" s="36">
        <v>42323</v>
      </c>
      <c r="EI81" s="105">
        <v>3.1293999999999995</v>
      </c>
      <c r="EJ81" s="109">
        <v>3.1778999999999997</v>
      </c>
      <c r="EL81" s="180">
        <f t="shared" si="73"/>
        <v>-20.396479722390001</v>
      </c>
      <c r="EM81" s="209">
        <f t="shared" si="86"/>
        <v>-0.16930945568000055</v>
      </c>
      <c r="EN81" s="240">
        <v>2.7721000000000005</v>
      </c>
      <c r="EO81" s="243">
        <f t="shared" si="126"/>
        <v>0</v>
      </c>
      <c r="EP81" s="244">
        <f t="shared" si="119"/>
        <v>0.95</v>
      </c>
      <c r="EQ81" s="211">
        <f t="shared" si="112"/>
        <v>0.88099999999999989</v>
      </c>
      <c r="ER81" s="250"/>
      <c r="ES81" s="211"/>
      <c r="ET81" s="211">
        <f t="shared" si="87"/>
        <v>-0.16084398289600052</v>
      </c>
      <c r="EU81" s="178">
        <f t="shared" si="74"/>
        <v>-20.255196120762736</v>
      </c>
      <c r="EV81" s="452">
        <f t="shared" si="54"/>
        <v>-0.16084398289600052</v>
      </c>
      <c r="EW81" s="315"/>
      <c r="EX81" s="165">
        <f t="shared" si="101"/>
        <v>-0.16084398289600052</v>
      </c>
      <c r="EZ81" s="104">
        <f t="shared" si="102"/>
        <v>-20.514348016214704</v>
      </c>
      <c r="FA81" s="185"/>
      <c r="FB81" s="186"/>
      <c r="FC81" s="36">
        <v>42323</v>
      </c>
      <c r="FD81" s="105">
        <v>3.1293999999999995</v>
      </c>
      <c r="FE81" s="109">
        <v>3.1778999999999997</v>
      </c>
      <c r="FG81" s="180">
        <f t="shared" si="75"/>
        <v>-20.396479722390001</v>
      </c>
      <c r="FH81" s="209">
        <f t="shared" si="88"/>
        <v>-0.16930945568000055</v>
      </c>
      <c r="FI81" s="239">
        <v>3.0221000000000005</v>
      </c>
      <c r="FJ81" s="243">
        <f t="shared" si="127"/>
        <v>0</v>
      </c>
      <c r="FK81" s="244">
        <f t="shared" si="120"/>
        <v>0.9</v>
      </c>
      <c r="FL81" s="211">
        <f t="shared" si="113"/>
        <v>0.88099999999999989</v>
      </c>
      <c r="FM81" s="250"/>
      <c r="FN81" s="211"/>
      <c r="FO81" s="211">
        <f t="shared" si="89"/>
        <v>-0.15237851011200051</v>
      </c>
      <c r="FP81" s="178">
        <f t="shared" si="76"/>
        <v>-19.021645179029527</v>
      </c>
      <c r="FQ81" s="452">
        <f t="shared" si="55"/>
        <v>-0.15237851011200051</v>
      </c>
      <c r="FR81" s="315"/>
      <c r="FS81" s="165">
        <f t="shared" si="103"/>
        <v>-0.15237851011200051</v>
      </c>
      <c r="FU81" s="104">
        <f t="shared" si="104"/>
        <v>-19.249324638169703</v>
      </c>
      <c r="FV81" s="185"/>
      <c r="FW81" s="186"/>
      <c r="FX81" s="36">
        <v>42323</v>
      </c>
      <c r="FY81" s="105">
        <v>3.1293999999999995</v>
      </c>
      <c r="FZ81" s="109">
        <v>3.1778999999999997</v>
      </c>
      <c r="GB81" s="180">
        <f t="shared" si="77"/>
        <v>-20.396479722390001</v>
      </c>
      <c r="GC81" s="209">
        <f t="shared" si="90"/>
        <v>-0.16930945568000055</v>
      </c>
      <c r="GD81" s="239">
        <v>4.0221</v>
      </c>
      <c r="GE81" s="243">
        <f t="shared" si="128"/>
        <v>0</v>
      </c>
      <c r="GF81" s="244">
        <f t="shared" si="121"/>
        <v>0.85</v>
      </c>
      <c r="GG81" s="211">
        <f t="shared" si="114"/>
        <v>0.88099999999999989</v>
      </c>
      <c r="GH81" s="250"/>
      <c r="GI81" s="211"/>
      <c r="GJ81" s="211">
        <f t="shared" si="91"/>
        <v>-0.14391303732800045</v>
      </c>
      <c r="GK81" s="178">
        <f t="shared" si="78"/>
        <v>-21.644382937970668</v>
      </c>
      <c r="GL81" s="452">
        <f t="shared" si="57"/>
        <v>-0.14391303732800045</v>
      </c>
      <c r="GM81" s="315"/>
      <c r="GN81" s="165">
        <f t="shared" si="105"/>
        <v>-0.14391303732800045</v>
      </c>
      <c r="GP81" s="104">
        <f t="shared" si="106"/>
        <v>-21.964770666303103</v>
      </c>
      <c r="GR81" s="186"/>
      <c r="GS81" s="36">
        <v>42323</v>
      </c>
      <c r="GT81" s="105">
        <v>3.1293999999999995</v>
      </c>
      <c r="GU81" s="109">
        <v>3.1778999999999997</v>
      </c>
      <c r="GW81" s="180">
        <f t="shared" si="79"/>
        <v>-20.396479722390001</v>
      </c>
      <c r="GX81" s="209">
        <f t="shared" si="92"/>
        <v>-0.16930945568000055</v>
      </c>
      <c r="GY81" s="239">
        <v>-2.789999999999937E-2</v>
      </c>
      <c r="GZ81" s="243">
        <f t="shared" si="129"/>
        <v>1</v>
      </c>
      <c r="HA81" s="244">
        <f t="shared" si="122"/>
        <v>0</v>
      </c>
      <c r="HB81" s="211">
        <f t="shared" si="115"/>
        <v>0.88099999999999989</v>
      </c>
      <c r="HC81" s="250"/>
      <c r="HD81" s="211"/>
      <c r="HE81" s="211">
        <f t="shared" si="93"/>
        <v>-0.16930945568000055</v>
      </c>
      <c r="HF81" s="178">
        <f t="shared" si="80"/>
        <v>-20.424031314147843</v>
      </c>
      <c r="HG81" s="452">
        <f t="shared" si="59"/>
        <v>-0.16930945568000055</v>
      </c>
      <c r="HH81" s="348"/>
      <c r="HI81" s="165">
        <f t="shared" si="107"/>
        <v>-0.16930945568000055</v>
      </c>
      <c r="HK81" s="104">
        <f t="shared" si="108"/>
        <v>-20.703224421498998</v>
      </c>
      <c r="HL81" s="185"/>
      <c r="HN81" s="165">
        <v>2.122100000000001</v>
      </c>
      <c r="HO81" s="165">
        <f t="shared" si="43"/>
        <v>-19.749340205142204</v>
      </c>
      <c r="HP81" s="165"/>
      <c r="HR81" s="165">
        <v>-0.17789999999999973</v>
      </c>
      <c r="HS81" s="165">
        <f t="shared" si="44"/>
        <v>-21.1106479395851</v>
      </c>
      <c r="HT81" s="165"/>
      <c r="HV81" s="165">
        <v>-7.5778999999999996</v>
      </c>
      <c r="HW81" s="165">
        <f t="shared" si="45"/>
        <v>-19.3105428104199</v>
      </c>
      <c r="HX81" s="165"/>
      <c r="HZ81" s="165">
        <v>2.7721000000000005</v>
      </c>
      <c r="IA81" s="165">
        <f t="shared" si="46"/>
        <v>-20.514348016214704</v>
      </c>
      <c r="IB81" s="165"/>
      <c r="ID81" s="165">
        <v>3.0221000000000005</v>
      </c>
      <c r="IE81" s="165">
        <f t="shared" si="47"/>
        <v>-19.249324638169703</v>
      </c>
      <c r="IF81" s="165"/>
      <c r="IH81" s="165">
        <v>4.0221</v>
      </c>
      <c r="II81" s="165">
        <f t="shared" si="48"/>
        <v>-21.964770666303103</v>
      </c>
      <c r="IJ81" s="165"/>
      <c r="IL81" s="424">
        <v>-2.789999999999937E-2</v>
      </c>
      <c r="IM81" s="165">
        <f t="shared" si="49"/>
        <v>-20.703224421498998</v>
      </c>
      <c r="IN81" s="165"/>
      <c r="IO81" s="36">
        <v>42323</v>
      </c>
    </row>
    <row r="82" spans="1:249" x14ac:dyDescent="0.25">
      <c r="A82" s="95">
        <v>41228</v>
      </c>
      <c r="B82" s="36">
        <v>41228</v>
      </c>
      <c r="C82" s="346">
        <v>5.3000000000000007</v>
      </c>
      <c r="D82" s="346">
        <v>3</v>
      </c>
      <c r="E82" s="346">
        <v>-4.4000000000000004</v>
      </c>
      <c r="F82" s="346">
        <v>5.95</v>
      </c>
      <c r="G82" s="346">
        <v>6.2</v>
      </c>
      <c r="H82" s="346">
        <v>7.2</v>
      </c>
      <c r="I82" s="346">
        <v>3.1500000000000004</v>
      </c>
      <c r="J82" s="106"/>
      <c r="K82" s="36">
        <v>42323</v>
      </c>
      <c r="L82" s="105">
        <v>3.1293999999999995</v>
      </c>
      <c r="M82" s="98">
        <f t="shared" si="1"/>
        <v>3.1778999999999997</v>
      </c>
      <c r="N82" s="109">
        <f t="shared" si="2"/>
        <v>3.2502666666666662</v>
      </c>
      <c r="O82" s="291"/>
      <c r="P82" s="184">
        <v>42323</v>
      </c>
      <c r="Q82" s="346">
        <v>5.3000000000000007</v>
      </c>
      <c r="R82" s="240">
        <v>2.122100000000001</v>
      </c>
      <c r="T82" s="346">
        <v>3</v>
      </c>
      <c r="U82" s="240">
        <v>-0.17789999999999973</v>
      </c>
      <c r="W82" s="346">
        <v>-4.4000000000000004</v>
      </c>
      <c r="X82" s="240">
        <v>-7.5778999999999996</v>
      </c>
      <c r="Z82" s="346">
        <v>5.95</v>
      </c>
      <c r="AA82" s="240">
        <v>2.7721000000000005</v>
      </c>
      <c r="AC82" s="346">
        <v>6.2</v>
      </c>
      <c r="AD82" s="239">
        <v>3.0221000000000005</v>
      </c>
      <c r="AF82" s="346">
        <v>7.2</v>
      </c>
      <c r="AG82" s="239">
        <v>4.0221</v>
      </c>
      <c r="AI82" s="346">
        <v>3.1500000000000004</v>
      </c>
      <c r="AJ82" s="239">
        <v>-2.789999999999937E-2</v>
      </c>
      <c r="AK82" s="104"/>
      <c r="AV82" s="36">
        <v>42324</v>
      </c>
      <c r="AW82" s="346">
        <v>4.95</v>
      </c>
      <c r="AY82" s="346">
        <v>2.75</v>
      </c>
      <c r="BA82" s="346">
        <v>-5.15</v>
      </c>
      <c r="BC82" s="346">
        <v>3</v>
      </c>
      <c r="BE82" s="346">
        <v>3.9499999999999997</v>
      </c>
      <c r="BG82" s="346">
        <v>5.9</v>
      </c>
      <c r="BI82" s="346">
        <v>4.45</v>
      </c>
      <c r="BJ82" s="104"/>
      <c r="BL82" s="199"/>
      <c r="BT82" s="165"/>
      <c r="BU82" s="165"/>
      <c r="BV82" s="165"/>
      <c r="BW82" s="36">
        <v>42324</v>
      </c>
      <c r="BX82" s="105">
        <v>2.9365000000000006</v>
      </c>
      <c r="BY82" s="109">
        <v>3.03295</v>
      </c>
      <c r="CA82" s="180">
        <f t="shared" si="68"/>
        <v>-20.576408019997501</v>
      </c>
      <c r="CB82" s="209">
        <f t="shared" si="81"/>
        <v>-0.17992829760749984</v>
      </c>
      <c r="CC82" s="240">
        <v>1.9170500000000001</v>
      </c>
      <c r="CD82" s="243">
        <f t="shared" si="123"/>
        <v>0</v>
      </c>
      <c r="CE82" s="244">
        <f t="shared" si="116"/>
        <v>0.98</v>
      </c>
      <c r="CF82" s="211">
        <f t="shared" si="109"/>
        <v>0.87399999999999989</v>
      </c>
      <c r="CG82" s="250"/>
      <c r="CH82" s="211"/>
      <c r="CI82" s="211">
        <f t="shared" si="94"/>
        <v>-0.17632973165534985</v>
      </c>
      <c r="CJ82" s="178">
        <f t="shared" si="51"/>
        <v>-19.624685874714267</v>
      </c>
      <c r="CK82" s="452">
        <f t="shared" si="5"/>
        <v>-0.17632973165534985</v>
      </c>
      <c r="CL82" s="188"/>
      <c r="CM82" s="165">
        <f t="shared" si="95"/>
        <v>-0.17632973165534985</v>
      </c>
      <c r="CO82" s="104">
        <f t="shared" si="96"/>
        <v>-19.925669936797554</v>
      </c>
      <c r="CR82" s="36">
        <v>42324</v>
      </c>
      <c r="CS82" s="105">
        <v>2.9365000000000006</v>
      </c>
      <c r="CT82" s="109">
        <v>3.03295</v>
      </c>
      <c r="CV82" s="180">
        <f t="shared" si="69"/>
        <v>-20.576408019997501</v>
      </c>
      <c r="CW82" s="209">
        <f t="shared" si="82"/>
        <v>-0.17992829760749984</v>
      </c>
      <c r="CX82" s="240">
        <v>-0.28295000000000003</v>
      </c>
      <c r="CY82" s="243">
        <f t="shared" si="124"/>
        <v>1</v>
      </c>
      <c r="CZ82" s="244">
        <f t="shared" si="117"/>
        <v>0</v>
      </c>
      <c r="DA82" s="211">
        <f t="shared" si="110"/>
        <v>0.87399999999999989</v>
      </c>
      <c r="DB82" s="250"/>
      <c r="DC82" s="211"/>
      <c r="DD82" s="211">
        <f t="shared" si="83"/>
        <v>-0.17992829760749984</v>
      </c>
      <c r="DE82" s="178">
        <f t="shared" si="70"/>
        <v>-20.995181004818235</v>
      </c>
      <c r="DF82" s="452">
        <f t="shared" si="52"/>
        <v>-0.17992829760749984</v>
      </c>
      <c r="DG82" s="315"/>
      <c r="DH82" s="165">
        <f t="shared" si="97"/>
        <v>-0.17992829760749984</v>
      </c>
      <c r="DJ82" s="104">
        <f t="shared" si="98"/>
        <v>-21.2905762371926</v>
      </c>
      <c r="DK82" s="185"/>
      <c r="DL82" s="186"/>
      <c r="DM82" s="36">
        <v>42324</v>
      </c>
      <c r="DN82" s="105">
        <v>2.9365000000000006</v>
      </c>
      <c r="DO82" s="109">
        <v>3.03295</v>
      </c>
      <c r="DQ82" s="180">
        <f t="shared" si="71"/>
        <v>-20.576408019997501</v>
      </c>
      <c r="DR82" s="209">
        <f t="shared" si="84"/>
        <v>-0.17992829760749984</v>
      </c>
      <c r="DS82" s="240">
        <v>-8.1829499999999999</v>
      </c>
      <c r="DT82" s="243">
        <f t="shared" si="125"/>
        <v>1.8</v>
      </c>
      <c r="DU82" s="244">
        <f t="shared" si="118"/>
        <v>0</v>
      </c>
      <c r="DV82" s="211">
        <f t="shared" si="111"/>
        <v>0.87399999999999989</v>
      </c>
      <c r="DW82" s="250"/>
      <c r="DX82" s="211"/>
      <c r="DY82" s="211">
        <f t="shared" si="85"/>
        <v>-0.32387093569349973</v>
      </c>
      <c r="DZ82" s="178">
        <f t="shared" si="72"/>
        <v>-19.26649117684995</v>
      </c>
      <c r="EA82" s="452">
        <f t="shared" si="53"/>
        <v>-0.32387093569349973</v>
      </c>
      <c r="EB82" s="315"/>
      <c r="EC82" s="165">
        <f t="shared" si="99"/>
        <v>-0.32387093569349973</v>
      </c>
      <c r="EE82" s="104">
        <f t="shared" si="100"/>
        <v>-19.634413746113399</v>
      </c>
      <c r="EF82" s="185"/>
      <c r="EG82" s="186"/>
      <c r="EH82" s="36">
        <v>42324</v>
      </c>
      <c r="EI82" s="105">
        <v>2.9365000000000006</v>
      </c>
      <c r="EJ82" s="109">
        <v>3.03295</v>
      </c>
      <c r="EL82" s="180">
        <f t="shared" si="73"/>
        <v>-20.576408019997501</v>
      </c>
      <c r="EM82" s="209">
        <f t="shared" si="86"/>
        <v>-0.17992829760749984</v>
      </c>
      <c r="EN82" s="240">
        <v>-3.2950000000000035E-2</v>
      </c>
      <c r="EO82" s="243">
        <f t="shared" si="126"/>
        <v>1</v>
      </c>
      <c r="EP82" s="244">
        <f t="shared" si="119"/>
        <v>0</v>
      </c>
      <c r="EQ82" s="211">
        <f t="shared" si="112"/>
        <v>0.87399999999999989</v>
      </c>
      <c r="ER82" s="250"/>
      <c r="ES82" s="211"/>
      <c r="ET82" s="211">
        <f t="shared" si="87"/>
        <v>-0.17992829760749984</v>
      </c>
      <c r="EU82" s="178">
        <f t="shared" si="74"/>
        <v>-20.412453452871691</v>
      </c>
      <c r="EV82" s="452">
        <f t="shared" si="54"/>
        <v>-0.17992829760749984</v>
      </c>
      <c r="EW82" s="315"/>
      <c r="EX82" s="165">
        <f t="shared" si="101"/>
        <v>-0.17992829760749984</v>
      </c>
      <c r="EZ82" s="104">
        <f t="shared" si="102"/>
        <v>-20.694276313822204</v>
      </c>
      <c r="FA82" s="185"/>
      <c r="FB82" s="186"/>
      <c r="FC82" s="36">
        <v>42324</v>
      </c>
      <c r="FD82" s="105">
        <v>2.9365000000000006</v>
      </c>
      <c r="FE82" s="109">
        <v>3.03295</v>
      </c>
      <c r="FG82" s="180">
        <f t="shared" si="75"/>
        <v>-20.576408019997501</v>
      </c>
      <c r="FH82" s="209">
        <f t="shared" si="88"/>
        <v>-0.17992829760749984</v>
      </c>
      <c r="FI82" s="239">
        <v>0.9170499999999997</v>
      </c>
      <c r="FJ82" s="243">
        <f t="shared" si="127"/>
        <v>0</v>
      </c>
      <c r="FK82" s="244">
        <f t="shared" si="120"/>
        <v>1</v>
      </c>
      <c r="FL82" s="211">
        <f t="shared" si="113"/>
        <v>0.87399999999999989</v>
      </c>
      <c r="FM82" s="250"/>
      <c r="FN82" s="211"/>
      <c r="FO82" s="211">
        <f t="shared" si="89"/>
        <v>-0.17992829760749984</v>
      </c>
      <c r="FP82" s="178">
        <f t="shared" si="76"/>
        <v>-19.178902511138482</v>
      </c>
      <c r="FQ82" s="452">
        <f t="shared" si="55"/>
        <v>-0.17992829760749984</v>
      </c>
      <c r="FR82" s="315"/>
      <c r="FS82" s="165">
        <f t="shared" si="103"/>
        <v>-0.17992829760749984</v>
      </c>
      <c r="FU82" s="104">
        <f t="shared" si="104"/>
        <v>-19.429252935777203</v>
      </c>
      <c r="FV82" s="185"/>
      <c r="FW82" s="186"/>
      <c r="FX82" s="36">
        <v>42324</v>
      </c>
      <c r="FY82" s="105">
        <v>2.9365000000000006</v>
      </c>
      <c r="FZ82" s="109">
        <v>3.03295</v>
      </c>
      <c r="GB82" s="180">
        <f t="shared" si="77"/>
        <v>-20.576408019997501</v>
      </c>
      <c r="GC82" s="209">
        <f t="shared" si="90"/>
        <v>-0.17992829760749984</v>
      </c>
      <c r="GD82" s="239">
        <v>2.8670500000000003</v>
      </c>
      <c r="GE82" s="243">
        <f t="shared" si="128"/>
        <v>0</v>
      </c>
      <c r="GF82" s="244">
        <f t="shared" si="121"/>
        <v>0.95</v>
      </c>
      <c r="GG82" s="211">
        <f t="shared" si="114"/>
        <v>0.87399999999999989</v>
      </c>
      <c r="GH82" s="250"/>
      <c r="GI82" s="211"/>
      <c r="GJ82" s="211">
        <f t="shared" si="91"/>
        <v>-0.17093188272712484</v>
      </c>
      <c r="GK82" s="178">
        <f t="shared" si="78"/>
        <v>-21.793777403474177</v>
      </c>
      <c r="GL82" s="452">
        <f t="shared" si="57"/>
        <v>-0.17093188272712484</v>
      </c>
      <c r="GM82" s="315"/>
      <c r="GN82" s="165">
        <f t="shared" si="105"/>
        <v>-0.17093188272712484</v>
      </c>
      <c r="GP82" s="104">
        <f t="shared" si="106"/>
        <v>-22.135702549030228</v>
      </c>
      <c r="GR82" s="186"/>
      <c r="GS82" s="36">
        <v>42324</v>
      </c>
      <c r="GT82" s="105">
        <v>2.9365000000000006</v>
      </c>
      <c r="GU82" s="109">
        <v>3.03295</v>
      </c>
      <c r="GW82" s="180">
        <f t="shared" si="79"/>
        <v>-20.576408019997501</v>
      </c>
      <c r="GX82" s="209">
        <f t="shared" si="92"/>
        <v>-0.17992829760749984</v>
      </c>
      <c r="GY82" s="239">
        <v>1.4170500000000001</v>
      </c>
      <c r="GZ82" s="243">
        <f t="shared" si="129"/>
        <v>0</v>
      </c>
      <c r="HA82" s="244">
        <f t="shared" si="122"/>
        <v>0.98</v>
      </c>
      <c r="HB82" s="211">
        <f t="shared" si="115"/>
        <v>0.87399999999999989</v>
      </c>
      <c r="HC82" s="250"/>
      <c r="HD82" s="211"/>
      <c r="HE82" s="211">
        <f t="shared" si="93"/>
        <v>-0.17632973165534985</v>
      </c>
      <c r="HF82" s="178">
        <f t="shared" si="80"/>
        <v>-20.578143499614619</v>
      </c>
      <c r="HG82" s="452">
        <f t="shared" si="59"/>
        <v>-0.17632973165534985</v>
      </c>
      <c r="HH82" s="348"/>
      <c r="HI82" s="165">
        <f t="shared" si="107"/>
        <v>-0.17632973165534985</v>
      </c>
      <c r="HK82" s="104">
        <f t="shared" si="108"/>
        <v>-20.879554153154348</v>
      </c>
      <c r="HL82" s="185"/>
      <c r="HN82" s="165">
        <v>1.9170500000000001</v>
      </c>
      <c r="HO82" s="165">
        <f t="shared" si="43"/>
        <v>-19.925669936797554</v>
      </c>
      <c r="HP82" s="165"/>
      <c r="HR82" s="165">
        <v>-0.28295000000000003</v>
      </c>
      <c r="HS82" s="165">
        <f t="shared" si="44"/>
        <v>-21.2905762371926</v>
      </c>
      <c r="HT82" s="165"/>
      <c r="HV82" s="165">
        <v>-8.1829499999999999</v>
      </c>
      <c r="HW82" s="165">
        <f t="shared" si="45"/>
        <v>-19.634413746113399</v>
      </c>
      <c r="HX82" s="165"/>
      <c r="HZ82" s="165">
        <v>-3.2950000000000035E-2</v>
      </c>
      <c r="IA82" s="165">
        <f t="shared" si="46"/>
        <v>-20.694276313822204</v>
      </c>
      <c r="IB82" s="165"/>
      <c r="ID82" s="165">
        <v>0.9170499999999997</v>
      </c>
      <c r="IE82" s="165">
        <f t="shared" si="47"/>
        <v>-19.429252935777203</v>
      </c>
      <c r="IF82" s="165"/>
      <c r="IH82" s="165">
        <v>2.8670500000000003</v>
      </c>
      <c r="II82" s="165">
        <f t="shared" si="48"/>
        <v>-22.135702549030228</v>
      </c>
      <c r="IJ82" s="165"/>
      <c r="IL82" s="424">
        <v>1.4170500000000001</v>
      </c>
      <c r="IM82" s="165">
        <f t="shared" si="49"/>
        <v>-20.879554153154348</v>
      </c>
      <c r="IN82" s="165"/>
      <c r="IO82" s="36">
        <v>42324</v>
      </c>
    </row>
    <row r="83" spans="1:249" x14ac:dyDescent="0.25">
      <c r="A83" s="95">
        <v>41229</v>
      </c>
      <c r="B83" s="36">
        <v>41229</v>
      </c>
      <c r="C83" s="346">
        <v>4.95</v>
      </c>
      <c r="D83" s="346">
        <v>2.75</v>
      </c>
      <c r="E83" s="346">
        <v>-5.15</v>
      </c>
      <c r="F83" s="346">
        <v>3</v>
      </c>
      <c r="G83" s="346">
        <v>3.9499999999999997</v>
      </c>
      <c r="H83" s="346">
        <v>5.9</v>
      </c>
      <c r="I83" s="346">
        <v>4.45</v>
      </c>
      <c r="J83" s="106"/>
      <c r="K83" s="36">
        <v>42324</v>
      </c>
      <c r="L83" s="105">
        <v>2.9365000000000006</v>
      </c>
      <c r="M83" s="98">
        <f t="shared" si="1"/>
        <v>3.03295</v>
      </c>
      <c r="N83" s="109">
        <f t="shared" si="2"/>
        <v>3.0974333333333335</v>
      </c>
      <c r="O83" s="291"/>
      <c r="P83" s="184">
        <v>42324</v>
      </c>
      <c r="Q83" s="346">
        <v>4.95</v>
      </c>
      <c r="R83" s="240">
        <v>1.9170500000000001</v>
      </c>
      <c r="T83" s="346">
        <v>2.75</v>
      </c>
      <c r="U83" s="240">
        <v>-0.28295000000000003</v>
      </c>
      <c r="W83" s="346">
        <v>-5.15</v>
      </c>
      <c r="X83" s="240">
        <v>-8.1829499999999999</v>
      </c>
      <c r="Z83" s="346">
        <v>3</v>
      </c>
      <c r="AA83" s="240">
        <v>-3.2950000000000035E-2</v>
      </c>
      <c r="AC83" s="346">
        <v>3.9499999999999997</v>
      </c>
      <c r="AD83" s="239">
        <v>0.9170499999999997</v>
      </c>
      <c r="AF83" s="346">
        <v>5.9</v>
      </c>
      <c r="AG83" s="239">
        <v>2.8670500000000003</v>
      </c>
      <c r="AI83" s="346">
        <v>4.45</v>
      </c>
      <c r="AJ83" s="239">
        <v>1.4170500000000001</v>
      </c>
      <c r="AK83" s="104"/>
      <c r="AV83" s="36">
        <v>42325</v>
      </c>
      <c r="AW83" s="346">
        <v>6</v>
      </c>
      <c r="AY83" s="346">
        <v>3.05</v>
      </c>
      <c r="BA83" s="346">
        <v>-6</v>
      </c>
      <c r="BC83" s="346">
        <v>4.05</v>
      </c>
      <c r="BE83" s="346">
        <v>2.75</v>
      </c>
      <c r="BG83" s="346">
        <v>4.4000000000000004</v>
      </c>
      <c r="BI83" s="346">
        <v>3.8</v>
      </c>
      <c r="BJ83" s="104"/>
      <c r="BL83" s="199"/>
      <c r="BT83" s="165"/>
      <c r="BU83" s="165"/>
      <c r="BV83" s="165"/>
      <c r="BW83" s="36">
        <v>42325</v>
      </c>
      <c r="BX83" s="105">
        <v>2.7466999999999997</v>
      </c>
      <c r="BY83" s="109">
        <v>2.8416000000000001</v>
      </c>
      <c r="CA83" s="180">
        <f t="shared" si="68"/>
        <v>-20.806146762240001</v>
      </c>
      <c r="CB83" s="209">
        <f t="shared" si="81"/>
        <v>-0.22973874224249968</v>
      </c>
      <c r="CC83" s="240">
        <v>3.1583999999999999</v>
      </c>
      <c r="CD83" s="243">
        <f t="shared" si="123"/>
        <v>0</v>
      </c>
      <c r="CE83" s="244">
        <f t="shared" si="116"/>
        <v>0.9</v>
      </c>
      <c r="CF83" s="211">
        <f t="shared" si="109"/>
        <v>0.86699999999999988</v>
      </c>
      <c r="CG83" s="250"/>
      <c r="CH83" s="211"/>
      <c r="CI83" s="211">
        <f t="shared" si="94"/>
        <v>-0.20676486801824973</v>
      </c>
      <c r="CJ83" s="178">
        <f t="shared" si="51"/>
        <v>-19.803951015286088</v>
      </c>
      <c r="CK83" s="452">
        <f t="shared" si="5"/>
        <v>-0.20676486801824973</v>
      </c>
      <c r="CL83" s="188"/>
      <c r="CM83" s="165">
        <f t="shared" si="95"/>
        <v>-0.20676486801824973</v>
      </c>
      <c r="CO83" s="104">
        <f t="shared" si="96"/>
        <v>-20.132434804815805</v>
      </c>
      <c r="CR83" s="36">
        <v>42325</v>
      </c>
      <c r="CS83" s="105">
        <v>2.7466999999999997</v>
      </c>
      <c r="CT83" s="109">
        <v>2.8416000000000001</v>
      </c>
      <c r="CV83" s="180">
        <f t="shared" si="69"/>
        <v>-20.806146762240001</v>
      </c>
      <c r="CW83" s="209">
        <f t="shared" si="82"/>
        <v>-0.22973874224249968</v>
      </c>
      <c r="CX83" s="240">
        <v>0.2083999999999997</v>
      </c>
      <c r="CY83" s="243">
        <f t="shared" si="124"/>
        <v>0</v>
      </c>
      <c r="CZ83" s="244">
        <f t="shared" si="117"/>
        <v>1</v>
      </c>
      <c r="DA83" s="211">
        <f t="shared" si="110"/>
        <v>0.86699999999999988</v>
      </c>
      <c r="DB83" s="250"/>
      <c r="DC83" s="211"/>
      <c r="DD83" s="211">
        <f t="shared" si="83"/>
        <v>-0.22973874224249968</v>
      </c>
      <c r="DE83" s="178">
        <f t="shared" si="70"/>
        <v>-21.194364494342484</v>
      </c>
      <c r="DF83" s="452">
        <f t="shared" si="52"/>
        <v>-0.22973874224249968</v>
      </c>
      <c r="DG83" s="315"/>
      <c r="DH83" s="165">
        <f t="shared" si="97"/>
        <v>-0.22973874224249968</v>
      </c>
      <c r="DJ83" s="104">
        <f t="shared" si="98"/>
        <v>-21.520314979435099</v>
      </c>
      <c r="DK83" s="185"/>
      <c r="DL83" s="186"/>
      <c r="DM83" s="36">
        <v>42325</v>
      </c>
      <c r="DN83" s="105">
        <v>2.7466999999999997</v>
      </c>
      <c r="DO83" s="109">
        <v>2.8416000000000001</v>
      </c>
      <c r="DQ83" s="180">
        <f t="shared" si="71"/>
        <v>-20.806146762240001</v>
      </c>
      <c r="DR83" s="209">
        <f t="shared" si="84"/>
        <v>-0.22973874224249968</v>
      </c>
      <c r="DS83" s="240">
        <v>-8.8415999999999997</v>
      </c>
      <c r="DT83" s="243">
        <f t="shared" si="125"/>
        <v>1.8</v>
      </c>
      <c r="DU83" s="244">
        <f t="shared" si="118"/>
        <v>0</v>
      </c>
      <c r="DV83" s="211">
        <f t="shared" si="111"/>
        <v>0.86699999999999988</v>
      </c>
      <c r="DW83" s="250"/>
      <c r="DX83" s="211"/>
      <c r="DY83" s="211">
        <f t="shared" si="85"/>
        <v>-0.41352973603649945</v>
      </c>
      <c r="DZ83" s="178">
        <f t="shared" si="72"/>
        <v>-19.625021457993594</v>
      </c>
      <c r="EA83" s="452">
        <f t="shared" si="53"/>
        <v>-0.41352973603649945</v>
      </c>
      <c r="EB83" s="315"/>
      <c r="EC83" s="165">
        <f t="shared" si="99"/>
        <v>-0.41352973603649945</v>
      </c>
      <c r="EE83" s="104">
        <f t="shared" si="100"/>
        <v>-20.047943482149897</v>
      </c>
      <c r="EF83" s="185"/>
      <c r="EG83" s="186"/>
      <c r="EH83" s="36">
        <v>42325</v>
      </c>
      <c r="EI83" s="105">
        <v>2.7466999999999997</v>
      </c>
      <c r="EJ83" s="109">
        <v>2.8416000000000001</v>
      </c>
      <c r="EL83" s="180">
        <f t="shared" si="73"/>
        <v>-20.806146762240001</v>
      </c>
      <c r="EM83" s="209">
        <f t="shared" si="86"/>
        <v>-0.22973874224249968</v>
      </c>
      <c r="EN83" s="240">
        <v>1.2083999999999997</v>
      </c>
      <c r="EO83" s="243">
        <f t="shared" si="126"/>
        <v>0</v>
      </c>
      <c r="EP83" s="244">
        <f t="shared" si="119"/>
        <v>0.98</v>
      </c>
      <c r="EQ83" s="211">
        <f t="shared" si="112"/>
        <v>0.86699999999999988</v>
      </c>
      <c r="ER83" s="250"/>
      <c r="ES83" s="211"/>
      <c r="ET83" s="211">
        <f t="shared" si="87"/>
        <v>-0.22514396739764969</v>
      </c>
      <c r="EU83" s="178">
        <f t="shared" si="74"/>
        <v>-20.607653272605454</v>
      </c>
      <c r="EV83" s="452">
        <f t="shared" si="54"/>
        <v>-0.22514396739764969</v>
      </c>
      <c r="EW83" s="315"/>
      <c r="EX83" s="165">
        <f t="shared" si="101"/>
        <v>-0.22514396739764969</v>
      </c>
      <c r="EZ83" s="104">
        <f t="shared" si="102"/>
        <v>-20.919420281219853</v>
      </c>
      <c r="FA83" s="185"/>
      <c r="FB83" s="186"/>
      <c r="FC83" s="36">
        <v>42325</v>
      </c>
      <c r="FD83" s="105">
        <v>2.7466999999999997</v>
      </c>
      <c r="FE83" s="109">
        <v>2.8416000000000001</v>
      </c>
      <c r="FG83" s="180">
        <f t="shared" si="75"/>
        <v>-20.806146762240001</v>
      </c>
      <c r="FH83" s="209">
        <f t="shared" si="88"/>
        <v>-0.22973874224249968</v>
      </c>
      <c r="FI83" s="239">
        <v>-9.1600000000000126E-2</v>
      </c>
      <c r="FJ83" s="243">
        <f t="shared" si="127"/>
        <v>1</v>
      </c>
      <c r="FK83" s="244">
        <f t="shared" si="120"/>
        <v>0</v>
      </c>
      <c r="FL83" s="211">
        <f t="shared" si="113"/>
        <v>0.86699999999999988</v>
      </c>
      <c r="FM83" s="250"/>
      <c r="FN83" s="211"/>
      <c r="FO83" s="211">
        <f t="shared" si="89"/>
        <v>-0.22973874224249968</v>
      </c>
      <c r="FP83" s="178">
        <f t="shared" si="76"/>
        <v>-19.37808600066273</v>
      </c>
      <c r="FQ83" s="452">
        <f t="shared" si="55"/>
        <v>-0.22973874224249968</v>
      </c>
      <c r="FR83" s="315"/>
      <c r="FS83" s="165">
        <f t="shared" si="103"/>
        <v>-0.22973874224249968</v>
      </c>
      <c r="FU83" s="104">
        <f t="shared" si="104"/>
        <v>-19.658991678019703</v>
      </c>
      <c r="FV83" s="185"/>
      <c r="FW83" s="186"/>
      <c r="FX83" s="36">
        <v>42325</v>
      </c>
      <c r="FY83" s="105">
        <v>2.7466999999999997</v>
      </c>
      <c r="FZ83" s="109">
        <v>2.8416000000000001</v>
      </c>
      <c r="GB83" s="180">
        <f t="shared" si="77"/>
        <v>-20.806146762240001</v>
      </c>
      <c r="GC83" s="209">
        <f t="shared" si="90"/>
        <v>-0.22973874224249968</v>
      </c>
      <c r="GD83" s="239">
        <v>1.5584000000000002</v>
      </c>
      <c r="GE83" s="243">
        <f t="shared" si="128"/>
        <v>0</v>
      </c>
      <c r="GF83" s="244">
        <f t="shared" si="121"/>
        <v>0.98</v>
      </c>
      <c r="GG83" s="211">
        <f t="shared" si="114"/>
        <v>0.86699999999999988</v>
      </c>
      <c r="GH83" s="250"/>
      <c r="GI83" s="211"/>
      <c r="GJ83" s="211">
        <f t="shared" si="91"/>
        <v>-0.22514396739764969</v>
      </c>
      <c r="GK83" s="178">
        <f t="shared" si="78"/>
        <v>-21.988977223207939</v>
      </c>
      <c r="GL83" s="452">
        <f t="shared" si="57"/>
        <v>-0.22514396739764969</v>
      </c>
      <c r="GM83" s="315"/>
      <c r="GN83" s="165">
        <f t="shared" si="105"/>
        <v>-0.22514396739764969</v>
      </c>
      <c r="GP83" s="104">
        <f t="shared" si="106"/>
        <v>-22.360846516427877</v>
      </c>
      <c r="GR83" s="186"/>
      <c r="GS83" s="36">
        <v>42325</v>
      </c>
      <c r="GT83" s="105">
        <v>2.7466999999999997</v>
      </c>
      <c r="GU83" s="109">
        <v>2.8416000000000001</v>
      </c>
      <c r="GW83" s="180">
        <f t="shared" si="79"/>
        <v>-20.806146762240001</v>
      </c>
      <c r="GX83" s="209">
        <f t="shared" si="92"/>
        <v>-0.22973874224249968</v>
      </c>
      <c r="GY83" s="239">
        <v>0.9583999999999997</v>
      </c>
      <c r="GZ83" s="243">
        <f t="shared" si="129"/>
        <v>0</v>
      </c>
      <c r="HA83" s="244">
        <f t="shared" si="122"/>
        <v>1</v>
      </c>
      <c r="HB83" s="211">
        <f t="shared" si="115"/>
        <v>0.86699999999999988</v>
      </c>
      <c r="HC83" s="250"/>
      <c r="HD83" s="211"/>
      <c r="HE83" s="211">
        <f t="shared" si="93"/>
        <v>-0.22973874224249968</v>
      </c>
      <c r="HF83" s="178">
        <f t="shared" si="80"/>
        <v>-20.777326989138867</v>
      </c>
      <c r="HG83" s="452">
        <f t="shared" si="59"/>
        <v>-0.22973874224249968</v>
      </c>
      <c r="HH83" s="348"/>
      <c r="HI83" s="165">
        <f t="shared" si="107"/>
        <v>-0.22973874224249968</v>
      </c>
      <c r="HK83" s="104">
        <f t="shared" si="108"/>
        <v>-21.109292895396848</v>
      </c>
      <c r="HL83" s="185"/>
      <c r="HN83" s="165">
        <v>3.1583999999999999</v>
      </c>
      <c r="HO83" s="165">
        <f t="shared" si="43"/>
        <v>-20.132434804815805</v>
      </c>
      <c r="HP83" s="165"/>
      <c r="HR83" s="165">
        <v>0.2083999999999997</v>
      </c>
      <c r="HS83" s="165">
        <f t="shared" si="44"/>
        <v>-21.520314979435099</v>
      </c>
      <c r="HT83" s="165"/>
      <c r="HV83" s="165">
        <v>-8.8415999999999997</v>
      </c>
      <c r="HW83" s="165">
        <f t="shared" si="45"/>
        <v>-20.047943482149897</v>
      </c>
      <c r="HX83" s="165"/>
      <c r="HZ83" s="165">
        <v>1.2083999999999997</v>
      </c>
      <c r="IA83" s="165">
        <f t="shared" si="46"/>
        <v>-20.919420281219853</v>
      </c>
      <c r="IB83" s="165"/>
      <c r="ID83" s="165">
        <v>-9.1600000000000126E-2</v>
      </c>
      <c r="IE83" s="165">
        <f t="shared" si="47"/>
        <v>-19.658991678019703</v>
      </c>
      <c r="IF83" s="165"/>
      <c r="IH83" s="165">
        <v>1.5584000000000002</v>
      </c>
      <c r="II83" s="165">
        <f t="shared" si="48"/>
        <v>-22.360846516427877</v>
      </c>
      <c r="IJ83" s="165"/>
      <c r="IL83" s="424">
        <v>0.9583999999999997</v>
      </c>
      <c r="IM83" s="165">
        <f t="shared" si="49"/>
        <v>-21.109292895396848</v>
      </c>
      <c r="IN83" s="165"/>
      <c r="IO83" s="36">
        <v>42325</v>
      </c>
    </row>
    <row r="84" spans="1:249" x14ac:dyDescent="0.25">
      <c r="A84" s="95">
        <v>41230</v>
      </c>
      <c r="B84" s="36">
        <v>41230</v>
      </c>
      <c r="C84" s="346">
        <v>6</v>
      </c>
      <c r="D84" s="346">
        <v>3.05</v>
      </c>
      <c r="E84" s="346">
        <v>-6</v>
      </c>
      <c r="F84" s="346">
        <v>4.05</v>
      </c>
      <c r="G84" s="346">
        <v>2.75</v>
      </c>
      <c r="H84" s="346">
        <v>4.4000000000000004</v>
      </c>
      <c r="I84" s="346">
        <v>3.8</v>
      </c>
      <c r="J84" s="106"/>
      <c r="K84" s="36">
        <v>42325</v>
      </c>
      <c r="L84" s="105">
        <v>2.7466999999999997</v>
      </c>
      <c r="M84" s="98">
        <f t="shared" si="1"/>
        <v>2.8416000000000001</v>
      </c>
      <c r="N84" s="109">
        <f t="shared" si="2"/>
        <v>2.9375333333333331</v>
      </c>
      <c r="O84" s="291"/>
      <c r="P84" s="184">
        <v>42325</v>
      </c>
      <c r="Q84" s="346">
        <v>6</v>
      </c>
      <c r="R84" s="240">
        <v>3.1583999999999999</v>
      </c>
      <c r="T84" s="346">
        <v>3.05</v>
      </c>
      <c r="U84" s="240">
        <v>0.2083999999999997</v>
      </c>
      <c r="W84" s="346">
        <v>-6</v>
      </c>
      <c r="X84" s="240">
        <v>-8.8415999999999997</v>
      </c>
      <c r="Z84" s="346">
        <v>4.05</v>
      </c>
      <c r="AA84" s="240">
        <v>1.2083999999999997</v>
      </c>
      <c r="AC84" s="346">
        <v>2.75</v>
      </c>
      <c r="AD84" s="239">
        <v>-9.1600000000000126E-2</v>
      </c>
      <c r="AF84" s="346">
        <v>4.4000000000000004</v>
      </c>
      <c r="AG84" s="239">
        <v>1.5584000000000002</v>
      </c>
      <c r="AI84" s="346">
        <v>3.8</v>
      </c>
      <c r="AJ84" s="239">
        <v>0.9583999999999997</v>
      </c>
      <c r="AK84" s="104"/>
      <c r="AV84" s="36">
        <v>42326</v>
      </c>
      <c r="AW84" s="346">
        <v>6.5</v>
      </c>
      <c r="AY84" s="346">
        <v>4.0999999999999996</v>
      </c>
      <c r="BA84" s="346">
        <v>-5.6</v>
      </c>
      <c r="BC84" s="346">
        <v>4.8</v>
      </c>
      <c r="BE84" s="346">
        <v>3.1</v>
      </c>
      <c r="BG84" s="346">
        <v>4.75</v>
      </c>
      <c r="BI84" s="346">
        <v>0.5</v>
      </c>
      <c r="BJ84" s="104"/>
      <c r="BL84" s="199"/>
      <c r="BO84" t="s">
        <v>114</v>
      </c>
      <c r="BT84" s="165"/>
      <c r="BU84" s="165"/>
      <c r="BV84" s="165"/>
      <c r="BW84" s="36">
        <v>42326</v>
      </c>
      <c r="BX84" s="109">
        <v>2.5599999999999996</v>
      </c>
      <c r="BY84" s="109">
        <v>2.6533499999999997</v>
      </c>
      <c r="CA84" s="180">
        <f t="shared" si="68"/>
        <v>-21.023516957077501</v>
      </c>
      <c r="CB84" s="209">
        <f t="shared" si="81"/>
        <v>-0.21737019483749975</v>
      </c>
      <c r="CC84" s="240">
        <v>3.8466500000000003</v>
      </c>
      <c r="CD84" s="243">
        <f t="shared" si="123"/>
        <v>0</v>
      </c>
      <c r="CE84" s="244">
        <f t="shared" si="116"/>
        <v>0.9</v>
      </c>
      <c r="CF84" s="211">
        <f t="shared" si="109"/>
        <v>0.85999999999999988</v>
      </c>
      <c r="CG84" s="250"/>
      <c r="CH84" s="211"/>
      <c r="CI84" s="211">
        <f t="shared" si="94"/>
        <v>-0.19563317535374977</v>
      </c>
      <c r="CJ84" s="178">
        <f t="shared" si="51"/>
        <v>-19.972195546090312</v>
      </c>
      <c r="CK84" s="452">
        <f t="shared" si="5"/>
        <v>-0.19563317535374977</v>
      </c>
      <c r="CL84" s="315"/>
      <c r="CM84" s="165">
        <f t="shared" si="95"/>
        <v>-0.19563317535374977</v>
      </c>
      <c r="CO84" s="104">
        <f t="shared" si="96"/>
        <v>-20.328067980169553</v>
      </c>
      <c r="CR84" s="36">
        <v>42326</v>
      </c>
      <c r="CS84" s="109">
        <v>2.5599999999999996</v>
      </c>
      <c r="CT84" s="109">
        <v>2.6533499999999997</v>
      </c>
      <c r="CV84" s="180">
        <f t="shared" si="69"/>
        <v>-21.023516957077501</v>
      </c>
      <c r="CW84" s="209">
        <f t="shared" si="82"/>
        <v>-0.21737019483749975</v>
      </c>
      <c r="CX84" s="240">
        <v>1.44665</v>
      </c>
      <c r="CY84" s="243">
        <f t="shared" si="124"/>
        <v>0</v>
      </c>
      <c r="CZ84" s="244">
        <f t="shared" si="117"/>
        <v>0.98</v>
      </c>
      <c r="DA84" s="211">
        <f t="shared" si="110"/>
        <v>0.85999999999999988</v>
      </c>
      <c r="DB84" s="250"/>
      <c r="DC84" s="211"/>
      <c r="DD84" s="211">
        <f t="shared" si="83"/>
        <v>-0.21302279094074975</v>
      </c>
      <c r="DE84" s="178">
        <f t="shared" si="70"/>
        <v>-21.377564094551527</v>
      </c>
      <c r="DF84" s="452">
        <f t="shared" si="52"/>
        <v>-0.21302279094074975</v>
      </c>
      <c r="DG84" s="315"/>
      <c r="DH84" s="165">
        <f t="shared" si="97"/>
        <v>-0.21302279094074975</v>
      </c>
      <c r="DJ84" s="104">
        <f t="shared" si="98"/>
        <v>-21.733337770375847</v>
      </c>
      <c r="DK84" s="185"/>
      <c r="DL84" s="186"/>
      <c r="DM84" s="36">
        <v>42326</v>
      </c>
      <c r="DN84" s="109">
        <v>2.5599999999999996</v>
      </c>
      <c r="DO84" s="109">
        <v>2.6533499999999997</v>
      </c>
      <c r="DQ84" s="180">
        <f t="shared" si="71"/>
        <v>-21.023516957077501</v>
      </c>
      <c r="DR84" s="209">
        <f t="shared" si="84"/>
        <v>-0.21737019483749975</v>
      </c>
      <c r="DS84" s="240">
        <v>-8.2533499999999993</v>
      </c>
      <c r="DT84" s="243">
        <f t="shared" si="125"/>
        <v>1.8</v>
      </c>
      <c r="DU84" s="244">
        <f t="shared" si="118"/>
        <v>0</v>
      </c>
      <c r="DV84" s="211">
        <f t="shared" si="111"/>
        <v>0.85999999999999988</v>
      </c>
      <c r="DW84" s="250"/>
      <c r="DX84" s="211"/>
      <c r="DY84" s="211">
        <f t="shared" si="85"/>
        <v>-0.39126635070749954</v>
      </c>
      <c r="DZ84" s="178">
        <f t="shared" si="72"/>
        <v>-19.961510519602044</v>
      </c>
      <c r="EA84" s="452">
        <f t="shared" si="53"/>
        <v>-0.39126635070749954</v>
      </c>
      <c r="EB84" s="315"/>
      <c r="EC84" s="165">
        <f t="shared" si="99"/>
        <v>-0.39126635070749954</v>
      </c>
      <c r="EE84" s="104">
        <f t="shared" si="100"/>
        <v>-20.439209832857397</v>
      </c>
      <c r="EF84" s="185"/>
      <c r="EG84" s="186"/>
      <c r="EH84" s="36">
        <v>42326</v>
      </c>
      <c r="EI84" s="109">
        <v>2.5599999999999996</v>
      </c>
      <c r="EJ84" s="109">
        <v>2.6533499999999997</v>
      </c>
      <c r="EL84" s="180">
        <f t="shared" si="73"/>
        <v>-21.023516957077501</v>
      </c>
      <c r="EM84" s="209">
        <f t="shared" si="86"/>
        <v>-0.21737019483749975</v>
      </c>
      <c r="EN84" s="240">
        <v>2.1466500000000002</v>
      </c>
      <c r="EO84" s="243">
        <f t="shared" si="126"/>
        <v>0</v>
      </c>
      <c r="EP84" s="244">
        <f t="shared" si="119"/>
        <v>0.95</v>
      </c>
      <c r="EQ84" s="211">
        <f t="shared" si="112"/>
        <v>0.85999999999999988</v>
      </c>
      <c r="ER84" s="250"/>
      <c r="ES84" s="211"/>
      <c r="ET84" s="211">
        <f t="shared" si="87"/>
        <v>-0.20650168509562475</v>
      </c>
      <c r="EU84" s="178">
        <f t="shared" si="74"/>
        <v>-20.785244721787691</v>
      </c>
      <c r="EV84" s="452">
        <f t="shared" si="54"/>
        <v>-0.20650168509562475</v>
      </c>
      <c r="EW84" s="315"/>
      <c r="EX84" s="165">
        <f t="shared" si="101"/>
        <v>-0.20650168509562475</v>
      </c>
      <c r="EZ84" s="104">
        <f t="shared" si="102"/>
        <v>-21.125921966315477</v>
      </c>
      <c r="FA84" s="185"/>
      <c r="FB84" s="186"/>
      <c r="FC84" s="36">
        <v>42326</v>
      </c>
      <c r="FD84" s="109">
        <v>2.5599999999999996</v>
      </c>
      <c r="FE84" s="109">
        <v>2.6533499999999997</v>
      </c>
      <c r="FG84" s="180">
        <f t="shared" si="75"/>
        <v>-21.023516957077501</v>
      </c>
      <c r="FH84" s="209">
        <f t="shared" si="88"/>
        <v>-0.21737019483749975</v>
      </c>
      <c r="FI84" s="239">
        <v>0.44665000000000044</v>
      </c>
      <c r="FJ84" s="243">
        <f t="shared" si="127"/>
        <v>0</v>
      </c>
      <c r="FK84" s="244">
        <f t="shared" si="120"/>
        <v>1</v>
      </c>
      <c r="FL84" s="211">
        <f t="shared" si="113"/>
        <v>0.85999999999999988</v>
      </c>
      <c r="FM84" s="250"/>
      <c r="FN84" s="211"/>
      <c r="FO84" s="211">
        <f t="shared" si="89"/>
        <v>-0.21737019483749975</v>
      </c>
      <c r="FP84" s="178">
        <f t="shared" si="76"/>
        <v>-19.565024368222979</v>
      </c>
      <c r="FQ84" s="452">
        <f t="shared" si="55"/>
        <v>-0.21737019483749975</v>
      </c>
      <c r="FR84" s="315"/>
      <c r="FS84" s="165">
        <f t="shared" si="103"/>
        <v>-0.21737019483749975</v>
      </c>
      <c r="FU84" s="104">
        <f t="shared" si="104"/>
        <v>-19.876361872857203</v>
      </c>
      <c r="FV84" s="185"/>
      <c r="FW84" s="186"/>
      <c r="FX84" s="36">
        <v>42326</v>
      </c>
      <c r="FY84" s="109">
        <v>2.5599999999999996</v>
      </c>
      <c r="FZ84" s="109">
        <v>2.6533499999999997</v>
      </c>
      <c r="GB84" s="180">
        <f t="shared" si="77"/>
        <v>-21.023516957077501</v>
      </c>
      <c r="GC84" s="209">
        <f t="shared" si="90"/>
        <v>-0.21737019483749975</v>
      </c>
      <c r="GD84" s="239">
        <v>2.0966500000000003</v>
      </c>
      <c r="GE84" s="243">
        <f t="shared" si="128"/>
        <v>0</v>
      </c>
      <c r="GF84" s="244">
        <f t="shared" si="121"/>
        <v>0.95</v>
      </c>
      <c r="GG84" s="211">
        <f t="shared" si="114"/>
        <v>0.85999999999999988</v>
      </c>
      <c r="GH84" s="250"/>
      <c r="GI84" s="211"/>
      <c r="GJ84" s="211">
        <f t="shared" si="91"/>
        <v>-0.20650168509562475</v>
      </c>
      <c r="GK84" s="178">
        <f t="shared" si="78"/>
        <v>-22.166568672390177</v>
      </c>
      <c r="GL84" s="452">
        <f t="shared" si="57"/>
        <v>-0.20650168509562475</v>
      </c>
      <c r="GM84" s="315"/>
      <c r="GN84" s="165">
        <f t="shared" si="105"/>
        <v>-0.20650168509562475</v>
      </c>
      <c r="GP84" s="104">
        <f t="shared" si="106"/>
        <v>-22.567348201523501</v>
      </c>
      <c r="GR84" s="186"/>
      <c r="GS84" s="36">
        <v>42326</v>
      </c>
      <c r="GT84" s="109">
        <v>2.5599999999999996</v>
      </c>
      <c r="GU84" s="109">
        <v>2.6533499999999997</v>
      </c>
      <c r="GW84" s="180">
        <f t="shared" si="79"/>
        <v>-21.023516957077501</v>
      </c>
      <c r="GX84" s="209">
        <f t="shared" si="92"/>
        <v>-0.21737019483749975</v>
      </c>
      <c r="GY84" s="239">
        <v>-2.1533499999999997</v>
      </c>
      <c r="GZ84" s="243">
        <f t="shared" si="129"/>
        <v>1.1000000000000001</v>
      </c>
      <c r="HA84" s="244">
        <f t="shared" si="122"/>
        <v>0</v>
      </c>
      <c r="HB84" s="211">
        <f t="shared" si="115"/>
        <v>0.85999999999999988</v>
      </c>
      <c r="HC84" s="250"/>
      <c r="HD84" s="211"/>
      <c r="HE84" s="211">
        <f t="shared" si="93"/>
        <v>-0.23910721432124973</v>
      </c>
      <c r="HF84" s="178">
        <f t="shared" si="80"/>
        <v>-20.982959193455141</v>
      </c>
      <c r="HG84" s="452">
        <f t="shared" si="59"/>
        <v>-0.23910721432124973</v>
      </c>
      <c r="HH84" s="348"/>
      <c r="HI84" s="165">
        <f t="shared" si="107"/>
        <v>-0.23910721432124973</v>
      </c>
      <c r="HK84" s="104">
        <f t="shared" si="108"/>
        <v>-21.348400109718099</v>
      </c>
      <c r="HL84" s="185"/>
      <c r="HN84" s="165">
        <v>3.8466500000000003</v>
      </c>
      <c r="HO84" s="165">
        <f t="shared" si="43"/>
        <v>-20.328067980169553</v>
      </c>
      <c r="HP84" s="165"/>
      <c r="HR84" s="165">
        <v>1.44665</v>
      </c>
      <c r="HS84" s="165">
        <f t="shared" si="44"/>
        <v>-21.733337770375847</v>
      </c>
      <c r="HT84" s="165"/>
      <c r="HV84" s="165">
        <v>-8.2533499999999993</v>
      </c>
      <c r="HW84" s="165">
        <f t="shared" si="45"/>
        <v>-20.439209832857397</v>
      </c>
      <c r="HX84" s="165"/>
      <c r="HZ84" s="165">
        <v>2.1466500000000002</v>
      </c>
      <c r="IA84" s="165">
        <f t="shared" si="46"/>
        <v>-21.125921966315477</v>
      </c>
      <c r="IB84" s="165"/>
      <c r="ID84" s="165">
        <v>0.44665000000000044</v>
      </c>
      <c r="IE84" s="165">
        <f t="shared" si="47"/>
        <v>-19.876361872857203</v>
      </c>
      <c r="IF84" s="165"/>
      <c r="IH84" s="165">
        <v>2.0966500000000003</v>
      </c>
      <c r="II84" s="165">
        <f t="shared" si="48"/>
        <v>-22.567348201523501</v>
      </c>
      <c r="IJ84" s="165"/>
      <c r="IL84" s="424">
        <v>-2.1533499999999997</v>
      </c>
      <c r="IM84" s="165">
        <f t="shared" si="49"/>
        <v>-21.348400109718099</v>
      </c>
      <c r="IN84" s="165"/>
      <c r="IO84" s="36">
        <v>42326</v>
      </c>
    </row>
    <row r="85" spans="1:249" ht="15.75" thickBot="1" x14ac:dyDescent="0.3">
      <c r="A85" s="95">
        <v>41231</v>
      </c>
      <c r="B85" s="36">
        <v>41231</v>
      </c>
      <c r="C85" s="346">
        <v>6.5</v>
      </c>
      <c r="D85" s="346">
        <v>4.0999999999999996</v>
      </c>
      <c r="E85" s="346">
        <v>-5.6</v>
      </c>
      <c r="F85" s="346">
        <v>4.8</v>
      </c>
      <c r="G85" s="346">
        <v>3.1</v>
      </c>
      <c r="H85" s="346">
        <v>4.75</v>
      </c>
      <c r="I85" s="346">
        <v>0.5</v>
      </c>
      <c r="J85" s="106"/>
      <c r="K85" s="36">
        <v>42326</v>
      </c>
      <c r="L85" s="109">
        <v>2.5599999999999996</v>
      </c>
      <c r="M85" s="98">
        <f t="shared" si="1"/>
        <v>2.6533499999999997</v>
      </c>
      <c r="N85" s="109">
        <f t="shared" si="2"/>
        <v>2.7477333333333331</v>
      </c>
      <c r="O85" s="291"/>
      <c r="P85" s="184">
        <v>42326</v>
      </c>
      <c r="Q85" s="346">
        <v>6.5</v>
      </c>
      <c r="R85" s="240">
        <v>3.8466500000000003</v>
      </c>
      <c r="T85" s="346">
        <v>4.0999999999999996</v>
      </c>
      <c r="U85" s="240">
        <v>1.44665</v>
      </c>
      <c r="W85" s="346">
        <v>-5.6</v>
      </c>
      <c r="X85" s="240">
        <v>-8.2533499999999993</v>
      </c>
      <c r="Z85" s="346">
        <v>4.8</v>
      </c>
      <c r="AA85" s="240">
        <v>2.1466500000000002</v>
      </c>
      <c r="AC85" s="346">
        <v>3.1</v>
      </c>
      <c r="AD85" s="239">
        <v>0.44665000000000044</v>
      </c>
      <c r="AF85" s="346">
        <v>4.75</v>
      </c>
      <c r="AG85" s="239">
        <v>2.0966500000000003</v>
      </c>
      <c r="AI85" s="346">
        <v>0.5</v>
      </c>
      <c r="AJ85" s="239">
        <v>-2.1533499999999997</v>
      </c>
      <c r="AK85" s="104"/>
      <c r="AV85" s="36">
        <v>42327</v>
      </c>
      <c r="AW85" s="346">
        <v>7.25</v>
      </c>
      <c r="AY85" s="346">
        <v>5.15</v>
      </c>
      <c r="BA85" s="346">
        <v>-2.5500000000000003</v>
      </c>
      <c r="BC85" s="346">
        <v>1.8499999999999999</v>
      </c>
      <c r="BE85" s="346">
        <v>4.9000000000000004</v>
      </c>
      <c r="BG85" s="346">
        <v>5.9499999999999993</v>
      </c>
      <c r="BI85" s="346">
        <v>-0.75</v>
      </c>
      <c r="BJ85" s="104"/>
      <c r="BL85" s="199"/>
      <c r="BM85" s="98"/>
      <c r="BT85" s="165"/>
      <c r="BU85" s="165"/>
      <c r="BV85" s="165"/>
      <c r="BW85" s="36">
        <v>42327</v>
      </c>
      <c r="BX85" s="109">
        <v>2.3764000000000003</v>
      </c>
      <c r="BY85" s="109">
        <v>2.4681999999999999</v>
      </c>
      <c r="BZ85" s="123"/>
      <c r="CA85" s="180">
        <f t="shared" si="68"/>
        <v>-21.228942279960002</v>
      </c>
      <c r="CB85" s="284">
        <f t="shared" si="81"/>
        <v>-0.20542532288250115</v>
      </c>
      <c r="CC85" s="240">
        <v>4.7818000000000005</v>
      </c>
      <c r="CD85" s="243">
        <f t="shared" si="123"/>
        <v>0</v>
      </c>
      <c r="CE85" s="244">
        <f t="shared" si="116"/>
        <v>0.85</v>
      </c>
      <c r="CF85" s="310">
        <f t="shared" si="109"/>
        <v>0.85299999999999987</v>
      </c>
      <c r="CG85" s="311"/>
      <c r="CH85" s="310"/>
      <c r="CI85" s="310">
        <f t="shared" si="94"/>
        <v>-0.17461152445012598</v>
      </c>
      <c r="CJ85" s="178">
        <f t="shared" si="51"/>
        <v>-20.12113917644627</v>
      </c>
      <c r="CK85" s="452">
        <f t="shared" si="5"/>
        <v>-0.17461152445012598</v>
      </c>
      <c r="CL85" s="315"/>
      <c r="CM85" s="165">
        <f t="shared" si="95"/>
        <v>-0.17461152445012598</v>
      </c>
      <c r="CO85" s="176">
        <f t="shared" si="96"/>
        <v>-20.502679504619678</v>
      </c>
      <c r="CP85" s="252"/>
      <c r="CQ85" s="281"/>
      <c r="CR85" s="36">
        <v>42327</v>
      </c>
      <c r="CS85" s="109">
        <v>2.3764000000000003</v>
      </c>
      <c r="CT85" s="109">
        <v>2.4681999999999999</v>
      </c>
      <c r="CU85" s="123"/>
      <c r="CV85" s="180">
        <f t="shared" si="69"/>
        <v>-21.228942279960002</v>
      </c>
      <c r="CW85" s="284">
        <f t="shared" si="82"/>
        <v>-0.20542532288250115</v>
      </c>
      <c r="CX85" s="240">
        <v>2.6818000000000004</v>
      </c>
      <c r="CY85" s="243">
        <f t="shared" si="124"/>
        <v>0</v>
      </c>
      <c r="CZ85" s="244">
        <f t="shared" si="117"/>
        <v>0.95</v>
      </c>
      <c r="DA85" s="310">
        <f t="shared" si="110"/>
        <v>0.85299999999999987</v>
      </c>
      <c r="DB85" s="311"/>
      <c r="DC85" s="310"/>
      <c r="DD85" s="310">
        <f t="shared" si="83"/>
        <v>-0.19515405673837607</v>
      </c>
      <c r="DE85" s="249">
        <f t="shared" si="70"/>
        <v>-21.544030504949362</v>
      </c>
      <c r="DF85" s="452">
        <f t="shared" si="52"/>
        <v>-0.19515405673837607</v>
      </c>
      <c r="DG85" s="315"/>
      <c r="DH85" s="165">
        <f t="shared" si="97"/>
        <v>-0.19515405673837607</v>
      </c>
      <c r="DJ85" s="176">
        <f t="shared" si="98"/>
        <v>-21.928491827114222</v>
      </c>
      <c r="DK85" s="192"/>
      <c r="DL85" s="282"/>
      <c r="DM85" s="36">
        <v>42327</v>
      </c>
      <c r="DN85" s="109">
        <v>2.3764000000000003</v>
      </c>
      <c r="DO85" s="109">
        <v>2.4681999999999999</v>
      </c>
      <c r="DP85" s="123"/>
      <c r="DQ85" s="180">
        <f t="shared" si="71"/>
        <v>-21.228942279960002</v>
      </c>
      <c r="DR85" s="284">
        <f t="shared" si="84"/>
        <v>-0.20542532288250115</v>
      </c>
      <c r="DS85" s="240">
        <v>-5.0182000000000002</v>
      </c>
      <c r="DT85" s="243">
        <f t="shared" si="125"/>
        <v>1.4</v>
      </c>
      <c r="DU85" s="244">
        <f t="shared" si="118"/>
        <v>0</v>
      </c>
      <c r="DV85" s="310">
        <f t="shared" si="111"/>
        <v>0.85299999999999987</v>
      </c>
      <c r="DW85" s="311"/>
      <c r="DX85" s="310"/>
      <c r="DY85" s="310">
        <f t="shared" si="85"/>
        <v>-0.28759545203550158</v>
      </c>
      <c r="DZ85" s="249">
        <f t="shared" si="72"/>
        <v>-20.206829440188326</v>
      </c>
      <c r="EA85" s="452">
        <f t="shared" si="53"/>
        <v>-0.28759545203550158</v>
      </c>
      <c r="EB85" s="315"/>
      <c r="EC85" s="165">
        <f t="shared" si="99"/>
        <v>-0.28759545203550158</v>
      </c>
      <c r="EE85" s="176">
        <f t="shared" si="100"/>
        <v>-20.726805284892897</v>
      </c>
      <c r="EF85" s="192"/>
      <c r="EG85" s="282"/>
      <c r="EH85" s="36">
        <v>42327</v>
      </c>
      <c r="EI85" s="109">
        <v>2.3764000000000003</v>
      </c>
      <c r="EJ85" s="109">
        <v>2.4681999999999999</v>
      </c>
      <c r="EK85" s="123"/>
      <c r="EL85" s="180">
        <f t="shared" si="73"/>
        <v>-21.228942279960002</v>
      </c>
      <c r="EM85" s="284">
        <f t="shared" si="86"/>
        <v>-0.20542532288250115</v>
      </c>
      <c r="EN85" s="240">
        <v>-0.61820000000000008</v>
      </c>
      <c r="EO85" s="243">
        <f t="shared" si="126"/>
        <v>1</v>
      </c>
      <c r="EP85" s="244">
        <f t="shared" si="119"/>
        <v>0</v>
      </c>
      <c r="EQ85" s="310">
        <f t="shared" si="112"/>
        <v>0.85299999999999987</v>
      </c>
      <c r="ER85" s="311"/>
      <c r="ES85" s="310"/>
      <c r="ET85" s="310">
        <f t="shared" si="87"/>
        <v>-0.20542532288250115</v>
      </c>
      <c r="EU85" s="249">
        <f t="shared" si="74"/>
        <v>-20.960472522206466</v>
      </c>
      <c r="EV85" s="452">
        <f t="shared" si="54"/>
        <v>-0.20542532288250115</v>
      </c>
      <c r="EW85" s="315"/>
      <c r="EX85" s="165">
        <f t="shared" si="101"/>
        <v>-0.20542532288250115</v>
      </c>
      <c r="EZ85" s="176">
        <f t="shared" si="102"/>
        <v>-21.331347289197979</v>
      </c>
      <c r="FA85" s="192"/>
      <c r="FB85" s="282"/>
      <c r="FC85" s="36">
        <v>42327</v>
      </c>
      <c r="FD85" s="109">
        <v>2.3764000000000003</v>
      </c>
      <c r="FE85" s="109">
        <v>2.4681999999999999</v>
      </c>
      <c r="FF85" s="123"/>
      <c r="FG85" s="180">
        <f t="shared" si="75"/>
        <v>-21.228942279960002</v>
      </c>
      <c r="FH85" s="284">
        <f t="shared" si="88"/>
        <v>-0.20542532288250115</v>
      </c>
      <c r="FI85" s="239">
        <v>2.4318000000000004</v>
      </c>
      <c r="FJ85" s="243">
        <f t="shared" si="127"/>
        <v>0</v>
      </c>
      <c r="FK85" s="244">
        <f t="shared" si="120"/>
        <v>0.95</v>
      </c>
      <c r="FL85" s="310">
        <f t="shared" si="113"/>
        <v>0.85299999999999987</v>
      </c>
      <c r="FM85" s="311"/>
      <c r="FN85" s="310"/>
      <c r="FO85" s="310">
        <f t="shared" si="89"/>
        <v>-0.19515405673837607</v>
      </c>
      <c r="FP85" s="249">
        <f t="shared" si="76"/>
        <v>-19.731490778620813</v>
      </c>
      <c r="FQ85" s="452">
        <f t="shared" si="55"/>
        <v>-0.19515405673837607</v>
      </c>
      <c r="FR85" s="315"/>
      <c r="FS85" s="165">
        <f t="shared" si="103"/>
        <v>-0.19515405673837607</v>
      </c>
      <c r="FU85" s="176">
        <f t="shared" si="104"/>
        <v>-20.071515929595577</v>
      </c>
      <c r="FV85" s="192"/>
      <c r="FW85" s="282"/>
      <c r="FX85" s="36">
        <v>42327</v>
      </c>
      <c r="FY85" s="109">
        <v>2.3764000000000003</v>
      </c>
      <c r="FZ85" s="109">
        <v>2.4681999999999999</v>
      </c>
      <c r="GA85" s="123"/>
      <c r="GB85" s="180">
        <f t="shared" si="77"/>
        <v>-21.228942279960002</v>
      </c>
      <c r="GC85" s="284">
        <f t="shared" si="90"/>
        <v>-0.20542532288250115</v>
      </c>
      <c r="GD85" s="239">
        <v>3.4817999999999993</v>
      </c>
      <c r="GE85" s="243">
        <f t="shared" si="128"/>
        <v>0</v>
      </c>
      <c r="GF85" s="244">
        <f t="shared" si="121"/>
        <v>0.9</v>
      </c>
      <c r="GG85" s="310">
        <f t="shared" si="114"/>
        <v>0.85299999999999987</v>
      </c>
      <c r="GH85" s="311"/>
      <c r="GI85" s="310"/>
      <c r="GJ85" s="310">
        <f t="shared" si="91"/>
        <v>-0.18488279059425103</v>
      </c>
      <c r="GK85" s="249">
        <f t="shared" si="78"/>
        <v>-22.324273692767072</v>
      </c>
      <c r="GL85" s="452">
        <f t="shared" si="57"/>
        <v>-0.18488279059425103</v>
      </c>
      <c r="GM85" s="315"/>
      <c r="GN85" s="165">
        <f t="shared" si="105"/>
        <v>-0.18488279059425103</v>
      </c>
      <c r="GP85" s="176">
        <f t="shared" si="106"/>
        <v>-22.752230992117752</v>
      </c>
      <c r="GR85" s="282"/>
      <c r="GS85" s="36">
        <v>42327</v>
      </c>
      <c r="GT85" s="109">
        <v>2.3764000000000003</v>
      </c>
      <c r="GU85" s="109">
        <v>2.4681999999999999</v>
      </c>
      <c r="GV85" s="123"/>
      <c r="GW85" s="180">
        <f t="shared" si="79"/>
        <v>-21.228942279960002</v>
      </c>
      <c r="GX85" s="284">
        <f t="shared" si="92"/>
        <v>-0.20542532288250115</v>
      </c>
      <c r="GY85" s="239">
        <v>-3.2181999999999999</v>
      </c>
      <c r="GZ85" s="243">
        <f t="shared" si="129"/>
        <v>1.2</v>
      </c>
      <c r="HA85" s="244">
        <f t="shared" si="122"/>
        <v>0</v>
      </c>
      <c r="HB85" s="310">
        <f t="shared" si="115"/>
        <v>0.85299999999999987</v>
      </c>
      <c r="HC85" s="311"/>
      <c r="HD85" s="310"/>
      <c r="HE85" s="310">
        <f t="shared" si="93"/>
        <v>-0.24651038745900136</v>
      </c>
      <c r="HF85" s="249">
        <f t="shared" si="80"/>
        <v>-21.193232553957667</v>
      </c>
      <c r="HG85" s="452">
        <f t="shared" si="59"/>
        <v>-0.24651038745900136</v>
      </c>
      <c r="HH85" s="348"/>
      <c r="HI85" s="165">
        <f t="shared" si="107"/>
        <v>-0.24651038745900136</v>
      </c>
      <c r="HK85" s="176">
        <f t="shared" si="108"/>
        <v>-21.5949104971771</v>
      </c>
      <c r="HL85" s="185"/>
      <c r="HN85" s="165">
        <v>4.7818000000000005</v>
      </c>
      <c r="HO85" s="165">
        <f t="shared" si="43"/>
        <v>-20.502679504619678</v>
      </c>
      <c r="HP85" s="165"/>
      <c r="HR85" s="165">
        <v>2.6818000000000004</v>
      </c>
      <c r="HS85" s="165">
        <f t="shared" si="44"/>
        <v>-21.928491827114222</v>
      </c>
      <c r="HT85" s="165"/>
      <c r="HV85" s="165">
        <v>-5.0182000000000002</v>
      </c>
      <c r="HW85" s="165">
        <f t="shared" si="45"/>
        <v>-20.726805284892897</v>
      </c>
      <c r="HX85" s="165"/>
      <c r="HZ85" s="165">
        <v>-0.61820000000000008</v>
      </c>
      <c r="IA85" s="165">
        <f t="shared" si="46"/>
        <v>-21.331347289197979</v>
      </c>
      <c r="IB85" s="165"/>
      <c r="ID85" s="165">
        <v>2.4318000000000004</v>
      </c>
      <c r="IE85" s="165">
        <f t="shared" si="47"/>
        <v>-20.071515929595577</v>
      </c>
      <c r="IF85" s="165"/>
      <c r="IH85" s="165">
        <v>3.4817999999999993</v>
      </c>
      <c r="II85" s="165">
        <f t="shared" si="48"/>
        <v>-22.752230992117752</v>
      </c>
      <c r="IJ85" s="165"/>
      <c r="IL85" s="424">
        <v>-3.2181999999999999</v>
      </c>
      <c r="IM85" s="165">
        <f t="shared" si="49"/>
        <v>-21.5949104971771</v>
      </c>
      <c r="IN85" s="165"/>
      <c r="IO85" s="36">
        <v>42327</v>
      </c>
    </row>
    <row r="86" spans="1:249" ht="15.75" thickBot="1" x14ac:dyDescent="0.3">
      <c r="A86" s="95">
        <v>41232</v>
      </c>
      <c r="B86" s="36">
        <v>41232</v>
      </c>
      <c r="C86" s="346">
        <v>7.25</v>
      </c>
      <c r="D86" s="346">
        <v>5.15</v>
      </c>
      <c r="E86" s="346">
        <v>-2.5500000000000003</v>
      </c>
      <c r="F86" s="346">
        <v>1.8499999999999999</v>
      </c>
      <c r="G86" s="346">
        <v>4.9000000000000004</v>
      </c>
      <c r="H86" s="346">
        <v>5.9499999999999993</v>
      </c>
      <c r="I86" s="346">
        <v>-0.75</v>
      </c>
      <c r="J86" s="106"/>
      <c r="K86" s="36">
        <v>42327</v>
      </c>
      <c r="L86" s="109">
        <v>2.3764000000000003</v>
      </c>
      <c r="M86" s="98">
        <f t="shared" si="1"/>
        <v>2.4681999999999999</v>
      </c>
      <c r="N86" s="109">
        <f t="shared" si="2"/>
        <v>2.5610333333333331</v>
      </c>
      <c r="O86" s="291"/>
      <c r="P86" s="184">
        <v>42327</v>
      </c>
      <c r="Q86" s="346">
        <v>7.25</v>
      </c>
      <c r="R86" s="240">
        <v>4.7818000000000005</v>
      </c>
      <c r="T86" s="346">
        <v>5.15</v>
      </c>
      <c r="U86" s="240">
        <v>2.6818000000000004</v>
      </c>
      <c r="W86" s="346">
        <v>-2.5500000000000003</v>
      </c>
      <c r="X86" s="240">
        <v>-5.0182000000000002</v>
      </c>
      <c r="Z86" s="346">
        <v>1.8499999999999999</v>
      </c>
      <c r="AA86" s="240">
        <v>-0.61820000000000008</v>
      </c>
      <c r="AC86" s="346">
        <v>4.9000000000000004</v>
      </c>
      <c r="AD86" s="239">
        <v>2.4318000000000004</v>
      </c>
      <c r="AF86" s="346">
        <v>5.9499999999999993</v>
      </c>
      <c r="AG86" s="239">
        <v>3.4817999999999993</v>
      </c>
      <c r="AI86" s="346">
        <v>-0.75</v>
      </c>
      <c r="AJ86" s="239">
        <v>-3.2181999999999999</v>
      </c>
      <c r="AK86" s="104"/>
      <c r="AV86" s="36">
        <v>42328</v>
      </c>
      <c r="AW86" s="346">
        <v>9.1000000000000014</v>
      </c>
      <c r="AY86" s="346">
        <v>-0.55000000000000027</v>
      </c>
      <c r="BA86" s="346">
        <v>1.45</v>
      </c>
      <c r="BC86" s="346">
        <v>0.45</v>
      </c>
      <c r="BE86" s="346">
        <v>6.1999999999999993</v>
      </c>
      <c r="BG86" s="346">
        <v>4.9499999999999993</v>
      </c>
      <c r="BI86" s="346">
        <v>-1.1499999999999999</v>
      </c>
      <c r="BJ86" s="104">
        <v>-23.298981481481476</v>
      </c>
      <c r="BL86" s="199">
        <v>-0.3</v>
      </c>
      <c r="BM86">
        <v>-22.29504444444445</v>
      </c>
      <c r="BT86" s="165"/>
      <c r="BU86" s="165"/>
      <c r="BV86" s="165"/>
      <c r="BW86" s="36">
        <v>42328</v>
      </c>
      <c r="BX86" s="109">
        <v>2.1958999999999995</v>
      </c>
      <c r="BY86" s="109">
        <v>2.2861500000000001</v>
      </c>
      <c r="CA86" s="180">
        <f t="shared" si="68"/>
        <v>-21.422839429477502</v>
      </c>
      <c r="CB86" s="209">
        <f t="shared" si="81"/>
        <v>-0.19389714951750037</v>
      </c>
      <c r="CC86" s="240">
        <v>6.8138500000000013</v>
      </c>
      <c r="CD86" s="243">
        <f t="shared" si="123"/>
        <v>0</v>
      </c>
      <c r="CE86" s="244">
        <f t="shared" si="116"/>
        <v>0.8</v>
      </c>
      <c r="CF86" s="211">
        <f t="shared" si="109"/>
        <v>0.84599999999999986</v>
      </c>
      <c r="CG86" s="250"/>
      <c r="CH86" s="211"/>
      <c r="CI86" s="211">
        <f t="shared" si="94"/>
        <v>-0.15511771961400031</v>
      </c>
      <c r="CJ86" s="178">
        <f t="shared" si="51"/>
        <v>-20.252368767239716</v>
      </c>
      <c r="CK86" s="452">
        <f t="shared" si="5"/>
        <v>-0.15511771961400031</v>
      </c>
      <c r="CL86" s="188"/>
      <c r="CM86" s="165">
        <f t="shared" si="95"/>
        <v>-0.15511771961400031</v>
      </c>
      <c r="CO86" s="176">
        <f t="shared" si="96"/>
        <v>-20.657797224233679</v>
      </c>
      <c r="CP86" s="252"/>
      <c r="CR86" s="36">
        <v>42328</v>
      </c>
      <c r="CS86" s="109">
        <v>2.1958999999999995</v>
      </c>
      <c r="CT86" s="109">
        <v>2.2861500000000001</v>
      </c>
      <c r="CV86" s="180">
        <f t="shared" si="69"/>
        <v>-21.422839429477502</v>
      </c>
      <c r="CW86" s="209">
        <f t="shared" si="82"/>
        <v>-0.19389714951750037</v>
      </c>
      <c r="CX86" s="240">
        <v>-2.8361500000000004</v>
      </c>
      <c r="CY86" s="243">
        <f t="shared" si="124"/>
        <v>1.1000000000000001</v>
      </c>
      <c r="CZ86" s="244">
        <f t="shared" si="117"/>
        <v>0</v>
      </c>
      <c r="DA86" s="211">
        <f t="shared" si="110"/>
        <v>0.84599999999999986</v>
      </c>
      <c r="DB86" s="250"/>
      <c r="DC86" s="211"/>
      <c r="DD86" s="211">
        <f t="shared" si="83"/>
        <v>-0.21328686446925041</v>
      </c>
      <c r="DE86" s="178">
        <f t="shared" si="70"/>
        <v>-21.724471192290348</v>
      </c>
      <c r="DF86" s="452">
        <f t="shared" si="52"/>
        <v>-0.21328686446925041</v>
      </c>
      <c r="DG86" s="315"/>
      <c r="DH86" s="165">
        <f t="shared" si="97"/>
        <v>-0.21328686446925041</v>
      </c>
      <c r="DJ86" s="176">
        <f t="shared" si="98"/>
        <v>-22.141778691583472</v>
      </c>
      <c r="DK86" s="185"/>
      <c r="DL86" s="186"/>
      <c r="DM86" s="36">
        <v>42328</v>
      </c>
      <c r="DN86" s="109">
        <v>2.1958999999999995</v>
      </c>
      <c r="DO86" s="109">
        <v>2.2861500000000001</v>
      </c>
      <c r="DQ86" s="180">
        <f t="shared" si="71"/>
        <v>-21.422839429477502</v>
      </c>
      <c r="DR86" s="209">
        <f t="shared" si="84"/>
        <v>-0.19389714951750037</v>
      </c>
      <c r="DS86" s="240">
        <v>-0.83615000000000017</v>
      </c>
      <c r="DT86" s="243">
        <f t="shared" si="125"/>
        <v>1</v>
      </c>
      <c r="DU86" s="244">
        <f t="shared" si="118"/>
        <v>0</v>
      </c>
      <c r="DV86" s="211">
        <f t="shared" si="111"/>
        <v>0.84599999999999986</v>
      </c>
      <c r="DW86" s="250"/>
      <c r="DX86" s="211"/>
      <c r="DY86" s="211">
        <f t="shared" si="85"/>
        <v>-0.19389714951750037</v>
      </c>
      <c r="DZ86" s="178">
        <f t="shared" si="72"/>
        <v>-20.370866428680131</v>
      </c>
      <c r="EA86" s="452">
        <f t="shared" si="53"/>
        <v>-0.19389714951750037</v>
      </c>
      <c r="EB86" s="315"/>
      <c r="EC86" s="165">
        <f t="shared" si="99"/>
        <v>-0.19389714951750037</v>
      </c>
      <c r="EE86" s="176">
        <f t="shared" si="100"/>
        <v>-20.920702434410398</v>
      </c>
      <c r="EF86" s="185"/>
      <c r="EG86" s="186"/>
      <c r="EH86" s="36">
        <v>42328</v>
      </c>
      <c r="EI86" s="109">
        <v>2.1958999999999995</v>
      </c>
      <c r="EJ86" s="109">
        <v>2.2861500000000001</v>
      </c>
      <c r="EL86" s="180">
        <f t="shared" si="73"/>
        <v>-21.422839429477502</v>
      </c>
      <c r="EM86" s="209">
        <f t="shared" si="86"/>
        <v>-0.19389714951750037</v>
      </c>
      <c r="EN86" s="240">
        <v>-1.8361500000000002</v>
      </c>
      <c r="EO86" s="243">
        <f t="shared" si="126"/>
        <v>1</v>
      </c>
      <c r="EP86" s="244">
        <f t="shared" si="119"/>
        <v>0</v>
      </c>
      <c r="EQ86" s="211">
        <f t="shared" si="112"/>
        <v>0.84599999999999986</v>
      </c>
      <c r="ER86" s="250"/>
      <c r="ES86" s="211"/>
      <c r="ET86" s="211">
        <f t="shared" si="87"/>
        <v>-0.19389714951750037</v>
      </c>
      <c r="EU86" s="178">
        <f t="shared" si="74"/>
        <v>-21.124509510698271</v>
      </c>
      <c r="EV86" s="452">
        <f t="shared" si="54"/>
        <v>-0.19389714951750037</v>
      </c>
      <c r="EW86" s="315"/>
      <c r="EX86" s="165">
        <f t="shared" si="101"/>
        <v>-0.19389714951750037</v>
      </c>
      <c r="EZ86" s="176">
        <f t="shared" si="102"/>
        <v>-21.525244438715479</v>
      </c>
      <c r="FA86" s="185"/>
      <c r="FB86" s="186"/>
      <c r="FC86" s="36">
        <v>42328</v>
      </c>
      <c r="FD86" s="109">
        <v>2.1958999999999995</v>
      </c>
      <c r="FE86" s="109">
        <v>2.2861500000000001</v>
      </c>
      <c r="FG86" s="180">
        <f t="shared" si="75"/>
        <v>-21.422839429477502</v>
      </c>
      <c r="FH86" s="209">
        <f t="shared" si="88"/>
        <v>-0.19389714951750037</v>
      </c>
      <c r="FI86" s="239">
        <v>3.9138499999999992</v>
      </c>
      <c r="FJ86" s="243">
        <f t="shared" si="127"/>
        <v>0</v>
      </c>
      <c r="FK86" s="244">
        <f t="shared" si="120"/>
        <v>0.9</v>
      </c>
      <c r="FL86" s="211">
        <f t="shared" si="113"/>
        <v>0.84599999999999986</v>
      </c>
      <c r="FM86" s="250"/>
      <c r="FN86" s="211"/>
      <c r="FO86" s="211">
        <f t="shared" si="89"/>
        <v>-0.17450743456575032</v>
      </c>
      <c r="FP86" s="178">
        <f t="shared" si="76"/>
        <v>-19.879124068263437</v>
      </c>
      <c r="FQ86" s="452">
        <f t="shared" si="55"/>
        <v>-0.17450743456575032</v>
      </c>
      <c r="FR86" s="315"/>
      <c r="FS86" s="165">
        <f t="shared" si="103"/>
        <v>-0.17450743456575032</v>
      </c>
      <c r="FU86" s="176">
        <f t="shared" si="104"/>
        <v>-20.246023364161328</v>
      </c>
      <c r="FV86" s="185"/>
      <c r="FW86" s="186"/>
      <c r="FX86" s="36">
        <v>42328</v>
      </c>
      <c r="FY86" s="109">
        <v>2.1958999999999995</v>
      </c>
      <c r="FZ86" s="109">
        <v>2.2861500000000001</v>
      </c>
      <c r="GB86" s="180">
        <f t="shared" si="77"/>
        <v>-21.422839429477502</v>
      </c>
      <c r="GC86" s="209">
        <f t="shared" si="90"/>
        <v>-0.19389714951750037</v>
      </c>
      <c r="GD86" s="239">
        <v>2.6638499999999992</v>
      </c>
      <c r="GE86" s="243">
        <f t="shared" si="128"/>
        <v>0</v>
      </c>
      <c r="GF86" s="244">
        <f t="shared" si="121"/>
        <v>0.95</v>
      </c>
      <c r="GG86" s="211">
        <f t="shared" si="114"/>
        <v>0.84599999999999986</v>
      </c>
      <c r="GH86" s="250"/>
      <c r="GI86" s="211"/>
      <c r="GJ86" s="211">
        <f t="shared" si="91"/>
        <v>-0.18420229204162533</v>
      </c>
      <c r="GK86" s="178">
        <f t="shared" si="78"/>
        <v>-22.480108831834286</v>
      </c>
      <c r="GL86" s="452">
        <f t="shared" si="57"/>
        <v>-0.18420229204162533</v>
      </c>
      <c r="GM86" s="315"/>
      <c r="GN86" s="165">
        <f t="shared" si="105"/>
        <v>-0.18420229204162533</v>
      </c>
      <c r="GP86" s="176">
        <f t="shared" si="106"/>
        <v>-22.936433284159378</v>
      </c>
      <c r="GR86" s="186"/>
      <c r="GS86" s="36">
        <v>42328</v>
      </c>
      <c r="GT86" s="109">
        <v>2.1958999999999995</v>
      </c>
      <c r="GU86" s="109">
        <v>2.2861500000000001</v>
      </c>
      <c r="GW86" s="180">
        <f t="shared" si="79"/>
        <v>-21.422839429477502</v>
      </c>
      <c r="GX86" s="209">
        <f t="shared" si="92"/>
        <v>-0.19389714951750037</v>
      </c>
      <c r="GY86" s="239">
        <v>-3.43615</v>
      </c>
      <c r="GZ86" s="243">
        <f t="shared" si="129"/>
        <v>1.2</v>
      </c>
      <c r="HA86" s="244">
        <f t="shared" si="122"/>
        <v>0</v>
      </c>
      <c r="HB86" s="211">
        <f t="shared" si="115"/>
        <v>0.84599999999999986</v>
      </c>
      <c r="HC86" s="250"/>
      <c r="HD86" s="211"/>
      <c r="HE86" s="211">
        <f t="shared" si="93"/>
        <v>-0.23267657942100042</v>
      </c>
      <c r="HF86" s="245">
        <f t="shared" si="80"/>
        <v>-21.390076940147832</v>
      </c>
      <c r="HG86" s="452">
        <f t="shared" si="59"/>
        <v>-0.23267657942100042</v>
      </c>
      <c r="HH86" s="348"/>
      <c r="HI86" s="165">
        <f t="shared" si="107"/>
        <v>-0.23267657942100042</v>
      </c>
      <c r="HK86" s="246">
        <f t="shared" si="108"/>
        <v>-21.8275870765981</v>
      </c>
      <c r="HL86" s="104">
        <v>-23.298981481481476</v>
      </c>
      <c r="HN86" s="165">
        <v>6.8138500000000013</v>
      </c>
      <c r="HO86" s="165">
        <f t="shared" si="43"/>
        <v>-20.657797224233679</v>
      </c>
      <c r="HP86" s="165"/>
      <c r="HR86" s="165">
        <v>-2.8361500000000004</v>
      </c>
      <c r="HS86" s="165">
        <f t="shared" si="44"/>
        <v>-22.141778691583472</v>
      </c>
      <c r="HT86" s="165"/>
      <c r="HV86" s="165">
        <v>-0.83615000000000017</v>
      </c>
      <c r="HW86" s="165">
        <f t="shared" si="45"/>
        <v>-20.920702434410398</v>
      </c>
      <c r="HX86" s="165"/>
      <c r="HZ86" s="165">
        <v>-1.8361500000000002</v>
      </c>
      <c r="IA86" s="165">
        <f t="shared" si="46"/>
        <v>-21.525244438715479</v>
      </c>
      <c r="IB86" s="165"/>
      <c r="ID86" s="165">
        <v>3.9138499999999992</v>
      </c>
      <c r="IE86" s="165">
        <f t="shared" si="47"/>
        <v>-20.246023364161328</v>
      </c>
      <c r="IF86" s="165"/>
      <c r="IH86" s="165">
        <v>2.6638499999999992</v>
      </c>
      <c r="II86" s="165">
        <f t="shared" si="48"/>
        <v>-22.936433284159378</v>
      </c>
      <c r="IJ86" s="165"/>
      <c r="IL86" s="424">
        <v>-3.43615</v>
      </c>
      <c r="IM86" s="165">
        <f t="shared" si="49"/>
        <v>-21.8275870765981</v>
      </c>
      <c r="IN86" s="253">
        <v>-23.298981481481476</v>
      </c>
      <c r="IO86" s="36">
        <v>42328</v>
      </c>
    </row>
    <row r="87" spans="1:249" ht="15.75" thickBot="1" x14ac:dyDescent="0.3">
      <c r="A87" s="95">
        <v>41233</v>
      </c>
      <c r="B87" s="36">
        <v>41233</v>
      </c>
      <c r="C87" s="346">
        <v>9.1000000000000014</v>
      </c>
      <c r="D87" s="346">
        <v>-0.55000000000000027</v>
      </c>
      <c r="E87" s="346">
        <v>1.45</v>
      </c>
      <c r="F87" s="346">
        <v>0.45</v>
      </c>
      <c r="G87" s="346">
        <v>6.1999999999999993</v>
      </c>
      <c r="H87" s="346">
        <v>4.9499999999999993</v>
      </c>
      <c r="I87" s="346">
        <v>-1.1499999999999999</v>
      </c>
      <c r="J87" s="106"/>
      <c r="K87" s="36">
        <v>42328</v>
      </c>
      <c r="L87" s="109">
        <v>2.1958999999999995</v>
      </c>
      <c r="M87" s="98">
        <f t="shared" ref="M87:M150" si="130">AVERAGE(L86:L87)</f>
        <v>2.2861500000000001</v>
      </c>
      <c r="N87" s="109">
        <f t="shared" si="2"/>
        <v>2.3774333333333328</v>
      </c>
      <c r="O87" s="291"/>
      <c r="P87" s="184">
        <v>42328</v>
      </c>
      <c r="Q87" s="346">
        <v>9.1000000000000014</v>
      </c>
      <c r="R87" s="240">
        <v>6.8138500000000013</v>
      </c>
      <c r="T87" s="346">
        <v>-0.55000000000000027</v>
      </c>
      <c r="U87" s="240">
        <v>-2.8361500000000004</v>
      </c>
      <c r="W87" s="346">
        <v>1.45</v>
      </c>
      <c r="X87" s="240">
        <v>-0.83615000000000017</v>
      </c>
      <c r="Z87" s="346">
        <v>0.45</v>
      </c>
      <c r="AA87" s="240">
        <v>-1.8361500000000002</v>
      </c>
      <c r="AC87" s="346">
        <v>6.1999999999999993</v>
      </c>
      <c r="AD87" s="239">
        <v>3.9138499999999992</v>
      </c>
      <c r="AF87" s="346">
        <v>4.9499999999999993</v>
      </c>
      <c r="AG87" s="239">
        <v>2.6638499999999992</v>
      </c>
      <c r="AI87" s="346">
        <v>-1.1499999999999999</v>
      </c>
      <c r="AJ87" s="239">
        <v>-3.43615</v>
      </c>
      <c r="AK87" s="104">
        <v>-23.298981481481476</v>
      </c>
      <c r="AV87" s="36">
        <v>42329</v>
      </c>
      <c r="AW87" s="346">
        <v>7.95</v>
      </c>
      <c r="AY87" s="346">
        <v>-5.8000000000000007</v>
      </c>
      <c r="AZ87" s="98"/>
      <c r="BA87" s="346">
        <v>2.95</v>
      </c>
      <c r="BC87" s="346">
        <v>-1.25</v>
      </c>
      <c r="BE87" s="346">
        <v>7.5</v>
      </c>
      <c r="BG87" s="346">
        <v>4.1999999999999993</v>
      </c>
      <c r="BH87" s="117">
        <v>-22.176916666666667</v>
      </c>
      <c r="BI87" s="346">
        <v>-0.5</v>
      </c>
      <c r="BJ87" s="104"/>
      <c r="BL87" s="199">
        <v>-5.5</v>
      </c>
      <c r="BM87">
        <v>-22.870133333333335</v>
      </c>
      <c r="BR87" s="101"/>
      <c r="BT87" s="165"/>
      <c r="BU87" s="165"/>
      <c r="BV87" s="165"/>
      <c r="BW87" s="36">
        <v>42329</v>
      </c>
      <c r="BX87" s="109">
        <v>2.0184999999999995</v>
      </c>
      <c r="BY87" s="109">
        <v>2.1071999999999997</v>
      </c>
      <c r="CA87" s="180">
        <f t="shared" si="68"/>
        <v>-21.60561812736</v>
      </c>
      <c r="CB87" s="209">
        <f t="shared" si="81"/>
        <v>-0.18277869788249745</v>
      </c>
      <c r="CC87" s="240">
        <v>5.8428000000000004</v>
      </c>
      <c r="CD87" s="243">
        <f t="shared" si="123"/>
        <v>0</v>
      </c>
      <c r="CE87" s="244">
        <f t="shared" si="116"/>
        <v>0.8</v>
      </c>
      <c r="CF87" s="211">
        <f t="shared" si="109"/>
        <v>0.83899999999999986</v>
      </c>
      <c r="CG87" s="250"/>
      <c r="CH87" s="211"/>
      <c r="CI87" s="211">
        <f t="shared" si="94"/>
        <v>-0.14622295830599796</v>
      </c>
      <c r="CJ87" s="178">
        <f t="shared" si="51"/>
        <v>-20.375049829258447</v>
      </c>
      <c r="CK87" s="452">
        <f t="shared" si="5"/>
        <v>-0.14622295830599796</v>
      </c>
      <c r="CL87" s="188"/>
      <c r="CM87" s="165">
        <f t="shared" si="95"/>
        <v>-0.14622295830599796</v>
      </c>
      <c r="CO87" s="176">
        <f t="shared" si="96"/>
        <v>-20.804020182539677</v>
      </c>
      <c r="CP87" s="252"/>
      <c r="CR87" s="36">
        <v>42329</v>
      </c>
      <c r="CS87" s="109">
        <v>2.0184999999999995</v>
      </c>
      <c r="CT87" s="109">
        <v>2.1071999999999997</v>
      </c>
      <c r="CV87" s="180">
        <f t="shared" si="69"/>
        <v>-21.60561812736</v>
      </c>
      <c r="CW87" s="209">
        <f t="shared" si="82"/>
        <v>-0.18277869788249745</v>
      </c>
      <c r="CX87" s="240">
        <v>-7.9072000000000005</v>
      </c>
      <c r="CY87" s="243">
        <f t="shared" si="124"/>
        <v>1.8</v>
      </c>
      <c r="CZ87" s="244">
        <f t="shared" si="117"/>
        <v>0</v>
      </c>
      <c r="DA87" s="211">
        <f t="shared" si="110"/>
        <v>0.83899999999999986</v>
      </c>
      <c r="DB87" s="250"/>
      <c r="DC87" s="211"/>
      <c r="DD87" s="211">
        <f t="shared" si="83"/>
        <v>-0.32900165618849542</v>
      </c>
      <c r="DE87" s="178">
        <f t="shared" si="70"/>
        <v>-22.000503581832497</v>
      </c>
      <c r="DF87" s="452">
        <f t="shared" si="52"/>
        <v>-0.32900165618849542</v>
      </c>
      <c r="DG87" s="315"/>
      <c r="DH87" s="165">
        <f t="shared" si="97"/>
        <v>-0.32900165618849542</v>
      </c>
      <c r="DJ87" s="176">
        <f t="shared" si="98"/>
        <v>-22.470780347771967</v>
      </c>
      <c r="DK87" s="185"/>
      <c r="DL87" s="186"/>
      <c r="DM87" s="36">
        <v>42329</v>
      </c>
      <c r="DN87" s="109">
        <v>2.0184999999999995</v>
      </c>
      <c r="DO87" s="109">
        <v>2.1071999999999997</v>
      </c>
      <c r="DQ87" s="180">
        <f t="shared" si="71"/>
        <v>-21.60561812736</v>
      </c>
      <c r="DR87" s="209">
        <f t="shared" si="84"/>
        <v>-0.18277869788249745</v>
      </c>
      <c r="DS87" s="240">
        <v>0.84280000000000044</v>
      </c>
      <c r="DT87" s="243">
        <f t="shared" si="125"/>
        <v>0</v>
      </c>
      <c r="DU87" s="244">
        <f t="shared" si="118"/>
        <v>1</v>
      </c>
      <c r="DV87" s="211">
        <f t="shared" si="111"/>
        <v>0.83899999999999986</v>
      </c>
      <c r="DW87" s="250"/>
      <c r="DX87" s="211"/>
      <c r="DY87" s="211">
        <f t="shared" si="85"/>
        <v>-0.18277869788249745</v>
      </c>
      <c r="DZ87" s="178">
        <f t="shared" si="72"/>
        <v>-20.524217756203548</v>
      </c>
      <c r="EA87" s="452">
        <f t="shared" si="53"/>
        <v>-0.18277869788249745</v>
      </c>
      <c r="EB87" s="315"/>
      <c r="EC87" s="165">
        <f t="shared" si="99"/>
        <v>-0.18277869788249745</v>
      </c>
      <c r="EE87" s="176">
        <f t="shared" si="100"/>
        <v>-21.103481132292895</v>
      </c>
      <c r="EF87" s="185"/>
      <c r="EG87" s="186"/>
      <c r="EH87" s="36">
        <v>42329</v>
      </c>
      <c r="EI87" s="109">
        <v>2.0184999999999995</v>
      </c>
      <c r="EJ87" s="109">
        <v>2.1071999999999997</v>
      </c>
      <c r="EL87" s="180">
        <f t="shared" si="73"/>
        <v>-21.60561812736</v>
      </c>
      <c r="EM87" s="209">
        <f t="shared" si="86"/>
        <v>-0.18277869788249745</v>
      </c>
      <c r="EN87" s="240">
        <v>-3.3571999999999997</v>
      </c>
      <c r="EO87" s="243">
        <f t="shared" si="126"/>
        <v>1.2</v>
      </c>
      <c r="EP87" s="244">
        <f t="shared" si="119"/>
        <v>0</v>
      </c>
      <c r="EQ87" s="211">
        <f t="shared" si="112"/>
        <v>0.83899999999999986</v>
      </c>
      <c r="ER87" s="250"/>
      <c r="ES87" s="211"/>
      <c r="ET87" s="211">
        <f t="shared" si="87"/>
        <v>-0.21933443745899694</v>
      </c>
      <c r="EU87" s="178">
        <f t="shared" si="74"/>
        <v>-21.30853110372637</v>
      </c>
      <c r="EV87" s="452">
        <f t="shared" si="54"/>
        <v>-0.21933443745899694</v>
      </c>
      <c r="EW87" s="315"/>
      <c r="EX87" s="165">
        <f t="shared" si="101"/>
        <v>-0.21933443745899694</v>
      </c>
      <c r="EZ87" s="176">
        <f t="shared" si="102"/>
        <v>-21.744578876174476</v>
      </c>
      <c r="FA87" s="185"/>
      <c r="FB87" s="186"/>
      <c r="FC87" s="36">
        <v>42329</v>
      </c>
      <c r="FD87" s="109">
        <v>2.0184999999999995</v>
      </c>
      <c r="FE87" s="109">
        <v>2.1071999999999997</v>
      </c>
      <c r="FG87" s="180">
        <f t="shared" si="75"/>
        <v>-21.60561812736</v>
      </c>
      <c r="FH87" s="209">
        <f t="shared" si="88"/>
        <v>-0.18277869788249745</v>
      </c>
      <c r="FI87" s="239">
        <v>5.3928000000000003</v>
      </c>
      <c r="FJ87" s="243">
        <f t="shared" si="127"/>
        <v>0</v>
      </c>
      <c r="FK87" s="244">
        <f t="shared" si="120"/>
        <v>0.8</v>
      </c>
      <c r="FL87" s="211">
        <f t="shared" si="113"/>
        <v>0.83899999999999986</v>
      </c>
      <c r="FM87" s="250"/>
      <c r="FN87" s="211"/>
      <c r="FO87" s="211">
        <f t="shared" si="89"/>
        <v>-0.14622295830599796</v>
      </c>
      <c r="FP87" s="178">
        <f t="shared" si="76"/>
        <v>-20.001805130282168</v>
      </c>
      <c r="FQ87" s="452">
        <f t="shared" si="55"/>
        <v>-0.14622295830599796</v>
      </c>
      <c r="FR87" s="315"/>
      <c r="FS87" s="165">
        <f t="shared" si="103"/>
        <v>-0.14622295830599796</v>
      </c>
      <c r="FU87" s="176">
        <f t="shared" si="104"/>
        <v>-20.392246322467326</v>
      </c>
      <c r="FV87" s="185"/>
      <c r="FW87" s="186"/>
      <c r="FX87" s="36">
        <v>42329</v>
      </c>
      <c r="FY87" s="109">
        <v>2.0184999999999995</v>
      </c>
      <c r="FZ87" s="109">
        <v>2.1071999999999997</v>
      </c>
      <c r="GB87" s="180">
        <f t="shared" si="77"/>
        <v>-21.60561812736</v>
      </c>
      <c r="GC87" s="209">
        <f t="shared" si="90"/>
        <v>-0.18277869788249745</v>
      </c>
      <c r="GD87" s="239">
        <v>2.0927999999999995</v>
      </c>
      <c r="GE87" s="243">
        <f t="shared" si="128"/>
        <v>0</v>
      </c>
      <c r="GF87" s="244">
        <f t="shared" si="121"/>
        <v>0.95</v>
      </c>
      <c r="GG87" s="211">
        <f t="shared" si="114"/>
        <v>0.83899999999999986</v>
      </c>
      <c r="GH87" s="250"/>
      <c r="GI87" s="211"/>
      <c r="GJ87" s="211">
        <f t="shared" si="91"/>
        <v>-0.17363976298837258</v>
      </c>
      <c r="GK87" s="245">
        <f t="shared" si="78"/>
        <v>-22.625792592981529</v>
      </c>
      <c r="GL87" s="452">
        <f t="shared" si="57"/>
        <v>-0.17363976298837258</v>
      </c>
      <c r="GM87" s="315"/>
      <c r="GN87" s="165">
        <f t="shared" si="105"/>
        <v>-0.17363976298837258</v>
      </c>
      <c r="GP87" s="246">
        <f t="shared" si="106"/>
        <v>-23.11007304714775</v>
      </c>
      <c r="GQ87" s="319">
        <v>-22.176916666666667</v>
      </c>
      <c r="GR87" s="186"/>
      <c r="GS87" s="36">
        <v>42329</v>
      </c>
      <c r="GT87" s="109">
        <v>2.0184999999999995</v>
      </c>
      <c r="GU87" s="109">
        <v>2.1071999999999997</v>
      </c>
      <c r="GW87" s="180">
        <f t="shared" si="79"/>
        <v>-21.60561812736</v>
      </c>
      <c r="GX87" s="209">
        <f t="shared" si="92"/>
        <v>-0.18277869788249745</v>
      </c>
      <c r="GY87" s="239">
        <v>-2.6071999999999997</v>
      </c>
      <c r="GZ87" s="243">
        <f t="shared" si="129"/>
        <v>1.1000000000000001</v>
      </c>
      <c r="HA87" s="244">
        <f t="shared" si="122"/>
        <v>0</v>
      </c>
      <c r="HB87" s="211">
        <f t="shared" si="115"/>
        <v>0.83899999999999986</v>
      </c>
      <c r="HC87" s="250"/>
      <c r="HD87" s="211"/>
      <c r="HE87" s="211">
        <f t="shared" si="93"/>
        <v>-0.20105656767074723</v>
      </c>
      <c r="HF87" s="178">
        <f t="shared" si="80"/>
        <v>-21.55876340042359</v>
      </c>
      <c r="HG87" s="452">
        <f t="shared" si="59"/>
        <v>-0.20105656767074723</v>
      </c>
      <c r="HH87" s="348"/>
      <c r="HI87" s="165">
        <f t="shared" si="107"/>
        <v>-0.20105656767074723</v>
      </c>
      <c r="HK87" s="176">
        <f t="shared" si="108"/>
        <v>-22.028643644268847</v>
      </c>
      <c r="HL87" s="185"/>
      <c r="HN87" s="165">
        <v>5.8428000000000004</v>
      </c>
      <c r="HO87" s="165">
        <f t="shared" si="43"/>
        <v>-20.804020182539677</v>
      </c>
      <c r="HP87" s="165"/>
      <c r="HR87" s="165">
        <v>-7.9072000000000005</v>
      </c>
      <c r="HS87" s="165">
        <f t="shared" si="44"/>
        <v>-22.470780347771967</v>
      </c>
      <c r="HT87" s="165"/>
      <c r="HV87" s="165">
        <v>0.84280000000000044</v>
      </c>
      <c r="HW87" s="165">
        <f t="shared" si="45"/>
        <v>-21.103481132292895</v>
      </c>
      <c r="HX87" s="165"/>
      <c r="HZ87" s="165">
        <v>-3.3571999999999997</v>
      </c>
      <c r="IA87" s="165">
        <f t="shared" si="46"/>
        <v>-21.744578876174476</v>
      </c>
      <c r="IB87" s="165"/>
      <c r="ID87" s="165">
        <v>5.3928000000000003</v>
      </c>
      <c r="IE87" s="165">
        <f t="shared" si="47"/>
        <v>-20.392246322467326</v>
      </c>
      <c r="IF87" s="165"/>
      <c r="IH87" s="165">
        <v>2.0927999999999995</v>
      </c>
      <c r="II87" s="165">
        <f t="shared" si="48"/>
        <v>-23.11007304714775</v>
      </c>
      <c r="IJ87" s="253">
        <v>-22.176916666666667</v>
      </c>
      <c r="IL87" s="424">
        <v>-2.6071999999999997</v>
      </c>
      <c r="IM87" s="165">
        <f t="shared" si="49"/>
        <v>-22.028643644268847</v>
      </c>
      <c r="IN87" s="165"/>
      <c r="IO87" s="36">
        <v>42329</v>
      </c>
    </row>
    <row r="88" spans="1:249" ht="15.75" thickBot="1" x14ac:dyDescent="0.3">
      <c r="A88" s="95">
        <v>41234</v>
      </c>
      <c r="B88" s="36">
        <v>41234</v>
      </c>
      <c r="C88" s="346">
        <v>7.95</v>
      </c>
      <c r="D88" s="346">
        <v>-5.8000000000000007</v>
      </c>
      <c r="E88" s="346">
        <v>2.95</v>
      </c>
      <c r="F88" s="346">
        <v>-1.25</v>
      </c>
      <c r="G88" s="346">
        <v>7.5</v>
      </c>
      <c r="H88" s="346">
        <v>4.1999999999999993</v>
      </c>
      <c r="I88" s="346">
        <v>-0.5</v>
      </c>
      <c r="J88" s="106"/>
      <c r="K88" s="36">
        <v>42329</v>
      </c>
      <c r="L88" s="109">
        <v>2.0184999999999995</v>
      </c>
      <c r="M88" s="98">
        <f t="shared" si="130"/>
        <v>2.1071999999999997</v>
      </c>
      <c r="N88" s="109">
        <f t="shared" ref="N88:N151" si="131">AVERAGE(L86:L88)</f>
        <v>2.1969333333333334</v>
      </c>
      <c r="O88" s="291"/>
      <c r="P88" s="184">
        <v>42329</v>
      </c>
      <c r="Q88" s="346">
        <v>7.95</v>
      </c>
      <c r="R88" s="240">
        <v>5.8428000000000004</v>
      </c>
      <c r="T88" s="346">
        <v>-5.8000000000000007</v>
      </c>
      <c r="U88" s="240">
        <v>-7.9072000000000005</v>
      </c>
      <c r="W88" s="346">
        <v>2.95</v>
      </c>
      <c r="X88" s="240">
        <v>0.84280000000000044</v>
      </c>
      <c r="Z88" s="346">
        <v>-1.25</v>
      </c>
      <c r="AA88" s="240">
        <v>-3.3571999999999997</v>
      </c>
      <c r="AC88" s="346">
        <v>7.5</v>
      </c>
      <c r="AD88" s="239">
        <v>5.3928000000000003</v>
      </c>
      <c r="AF88" s="346">
        <v>4.1999999999999993</v>
      </c>
      <c r="AG88" s="239">
        <v>2.0927999999999995</v>
      </c>
      <c r="AH88" s="104">
        <v>-22.176916666666667</v>
      </c>
      <c r="AI88" s="346">
        <v>-0.5</v>
      </c>
      <c r="AJ88" s="239">
        <v>-2.6071999999999997</v>
      </c>
      <c r="AK88" s="104"/>
      <c r="AV88" s="36">
        <v>42330</v>
      </c>
      <c r="AW88" s="346">
        <v>3.75</v>
      </c>
      <c r="AY88" s="346">
        <v>-5.5</v>
      </c>
      <c r="AZ88">
        <v>-22.870133333333335</v>
      </c>
      <c r="BA88" s="346">
        <v>3.6</v>
      </c>
      <c r="BC88" s="346">
        <v>-2.0499999999999998</v>
      </c>
      <c r="BE88" s="346">
        <v>7.5</v>
      </c>
      <c r="BF88">
        <v>-20.983666666666668</v>
      </c>
      <c r="BG88" s="346">
        <v>6.45</v>
      </c>
      <c r="BH88" s="98"/>
      <c r="BI88" s="346">
        <v>3.05</v>
      </c>
      <c r="BJ88" s="104"/>
      <c r="BL88" s="199">
        <v>2.2000000000000002</v>
      </c>
      <c r="BM88">
        <v>-21.299455555555557</v>
      </c>
      <c r="BR88" s="101"/>
      <c r="BT88" s="165"/>
      <c r="BU88" s="165"/>
      <c r="BV88" s="165"/>
      <c r="BW88" s="36">
        <v>42330</v>
      </c>
      <c r="BX88" s="109">
        <v>1.8441999999999994</v>
      </c>
      <c r="BY88" s="109">
        <v>1.9313499999999995</v>
      </c>
      <c r="CA88" s="180">
        <f t="shared" si="68"/>
        <v>-21.777681118477503</v>
      </c>
      <c r="CB88" s="209">
        <f t="shared" si="81"/>
        <v>-0.17206299111750312</v>
      </c>
      <c r="CC88" s="240">
        <v>1.8186500000000005</v>
      </c>
      <c r="CD88" s="243">
        <f t="shared" si="123"/>
        <v>0</v>
      </c>
      <c r="CE88" s="244">
        <f t="shared" si="116"/>
        <v>0.98</v>
      </c>
      <c r="CF88" s="211">
        <f t="shared" si="109"/>
        <v>0.83199999999999985</v>
      </c>
      <c r="CG88" s="250"/>
      <c r="CH88" s="211"/>
      <c r="CI88" s="211">
        <f t="shared" si="94"/>
        <v>-0.16862173129515304</v>
      </c>
      <c r="CJ88" s="178">
        <f t="shared" si="51"/>
        <v>-20.515343109696015</v>
      </c>
      <c r="CK88" s="452">
        <f t="shared" si="5"/>
        <v>-0.16862173129515304</v>
      </c>
      <c r="CL88" s="188"/>
      <c r="CM88" s="165">
        <f t="shared" si="95"/>
        <v>-0.16862173129515304</v>
      </c>
      <c r="CO88" s="176">
        <f t="shared" si="96"/>
        <v>-20.972641913834831</v>
      </c>
      <c r="CP88" s="252"/>
      <c r="CR88" s="36">
        <v>42330</v>
      </c>
      <c r="CS88" s="105">
        <v>1.8441999999999994</v>
      </c>
      <c r="CT88" s="109">
        <v>1.9313499999999995</v>
      </c>
      <c r="CV88" s="180">
        <f t="shared" si="69"/>
        <v>-21.777681118477503</v>
      </c>
      <c r="CW88" s="209">
        <f t="shared" si="82"/>
        <v>-0.17206299111750312</v>
      </c>
      <c r="CX88" s="240">
        <v>-7.4313499999999992</v>
      </c>
      <c r="CY88" s="243">
        <f t="shared" si="124"/>
        <v>1.8</v>
      </c>
      <c r="CZ88" s="244">
        <f t="shared" si="117"/>
        <v>0</v>
      </c>
      <c r="DA88" s="211">
        <f t="shared" si="110"/>
        <v>0.83199999999999985</v>
      </c>
      <c r="DB88" s="250"/>
      <c r="DC88" s="211"/>
      <c r="DD88" s="211">
        <f t="shared" si="83"/>
        <v>-0.30971338401150561</v>
      </c>
      <c r="DE88" s="245">
        <f t="shared" si="70"/>
        <v>-22.258185117330068</v>
      </c>
      <c r="DF88" s="452">
        <f t="shared" si="52"/>
        <v>-0.30971338401150561</v>
      </c>
      <c r="DG88" s="315"/>
      <c r="DH88" s="165">
        <f t="shared" si="97"/>
        <v>-0.30971338401150561</v>
      </c>
      <c r="DJ88" s="246">
        <f t="shared" si="98"/>
        <v>-22.780493731783473</v>
      </c>
      <c r="DK88" s="254">
        <v>-22.870133333333335</v>
      </c>
      <c r="DL88" s="186"/>
      <c r="DM88" s="36">
        <v>42330</v>
      </c>
      <c r="DN88" s="105">
        <v>1.8441999999999994</v>
      </c>
      <c r="DO88" s="109">
        <v>1.9313499999999995</v>
      </c>
      <c r="DQ88" s="180">
        <f t="shared" si="71"/>
        <v>-21.777681118477503</v>
      </c>
      <c r="DR88" s="209">
        <f t="shared" si="84"/>
        <v>-0.17206299111750312</v>
      </c>
      <c r="DS88" s="240">
        <v>1.6686500000000006</v>
      </c>
      <c r="DT88" s="243">
        <f t="shared" si="125"/>
        <v>0</v>
      </c>
      <c r="DU88" s="244">
        <f t="shared" si="118"/>
        <v>0.98</v>
      </c>
      <c r="DV88" s="211">
        <f t="shared" si="111"/>
        <v>0.83199999999999985</v>
      </c>
      <c r="DW88" s="250"/>
      <c r="DX88" s="211"/>
      <c r="DY88" s="211">
        <f t="shared" si="85"/>
        <v>-0.16862173129515304</v>
      </c>
      <c r="DZ88" s="249">
        <f t="shared" si="72"/>
        <v>-20.664511036641116</v>
      </c>
      <c r="EA88" s="452">
        <f t="shared" si="53"/>
        <v>-0.16862173129515304</v>
      </c>
      <c r="EB88" s="315"/>
      <c r="EC88" s="165">
        <f t="shared" si="99"/>
        <v>-0.16862173129515304</v>
      </c>
      <c r="EE88" s="176">
        <f t="shared" si="100"/>
        <v>-21.272102863588049</v>
      </c>
      <c r="EF88" s="185"/>
      <c r="EG88" s="186"/>
      <c r="EH88" s="36">
        <v>42330</v>
      </c>
      <c r="EI88" s="105">
        <v>1.8441999999999994</v>
      </c>
      <c r="EJ88" s="109">
        <v>1.9313499999999995</v>
      </c>
      <c r="EL88" s="180">
        <f t="shared" si="73"/>
        <v>-21.777681118477503</v>
      </c>
      <c r="EM88" s="209">
        <f t="shared" si="86"/>
        <v>-0.17206299111750312</v>
      </c>
      <c r="EN88" s="240">
        <v>-3.9813499999999991</v>
      </c>
      <c r="EO88" s="243">
        <f t="shared" si="126"/>
        <v>1.2</v>
      </c>
      <c r="EP88" s="244">
        <f t="shared" si="119"/>
        <v>0</v>
      </c>
      <c r="EQ88" s="211">
        <f t="shared" si="112"/>
        <v>0.83199999999999985</v>
      </c>
      <c r="ER88" s="250"/>
      <c r="ES88" s="211"/>
      <c r="ET88" s="211">
        <f t="shared" si="87"/>
        <v>-0.20647558934100374</v>
      </c>
      <c r="EU88" s="249">
        <f t="shared" si="74"/>
        <v>-21.480318794058086</v>
      </c>
      <c r="EV88" s="452">
        <f t="shared" si="54"/>
        <v>-0.20647558934100374</v>
      </c>
      <c r="EW88" s="315"/>
      <c r="EX88" s="165">
        <f t="shared" si="101"/>
        <v>-0.20647558934100374</v>
      </c>
      <c r="EZ88" s="176">
        <f t="shared" si="102"/>
        <v>-21.95105446551548</v>
      </c>
      <c r="FA88" s="185"/>
      <c r="FB88" s="186"/>
      <c r="FC88" s="36">
        <v>42330</v>
      </c>
      <c r="FD88" s="105">
        <v>1.8441999999999994</v>
      </c>
      <c r="FE88" s="109">
        <v>1.9313499999999995</v>
      </c>
      <c r="FG88" s="180">
        <f t="shared" si="75"/>
        <v>-21.777681118477503</v>
      </c>
      <c r="FH88" s="209">
        <f t="shared" si="88"/>
        <v>-0.17206299111750312</v>
      </c>
      <c r="FI88" s="239">
        <v>5.5686500000000008</v>
      </c>
      <c r="FJ88" s="243">
        <f t="shared" si="127"/>
        <v>0</v>
      </c>
      <c r="FK88" s="244">
        <f t="shared" si="120"/>
        <v>0.8</v>
      </c>
      <c r="FL88" s="211">
        <f t="shared" si="113"/>
        <v>0.83199999999999985</v>
      </c>
      <c r="FM88" s="250"/>
      <c r="FN88" s="211"/>
      <c r="FO88" s="211">
        <f t="shared" si="89"/>
        <v>-0.13765039289400249</v>
      </c>
      <c r="FP88" s="245">
        <f t="shared" si="76"/>
        <v>-20.116330257169977</v>
      </c>
      <c r="FQ88" s="452">
        <f t="shared" si="55"/>
        <v>-0.13765039289400249</v>
      </c>
      <c r="FR88" s="315"/>
      <c r="FS88" s="165">
        <f t="shared" si="103"/>
        <v>-0.13765039289400249</v>
      </c>
      <c r="FU88" s="246">
        <f t="shared" si="104"/>
        <v>-20.529896715361328</v>
      </c>
      <c r="FV88" s="254">
        <v>-20.983666666666668</v>
      </c>
      <c r="FW88" s="186"/>
      <c r="FX88" s="36">
        <v>42330</v>
      </c>
      <c r="FY88" s="105">
        <v>1.8441999999999994</v>
      </c>
      <c r="FZ88" s="109">
        <v>1.9313499999999995</v>
      </c>
      <c r="GB88" s="180">
        <f t="shared" si="77"/>
        <v>-21.777681118477503</v>
      </c>
      <c r="GC88" s="209">
        <f t="shared" si="90"/>
        <v>-0.17206299111750312</v>
      </c>
      <c r="GD88" s="239">
        <v>4.5186500000000009</v>
      </c>
      <c r="GE88" s="243">
        <f t="shared" si="128"/>
        <v>0</v>
      </c>
      <c r="GF88" s="244">
        <f t="shared" si="121"/>
        <v>0.85</v>
      </c>
      <c r="GG88" s="211">
        <f t="shared" si="114"/>
        <v>0.83199999999999985</v>
      </c>
      <c r="GH88" s="250"/>
      <c r="GI88" s="211"/>
      <c r="GJ88" s="211">
        <f t="shared" si="91"/>
        <v>-0.14625354244987765</v>
      </c>
      <c r="GK88" s="249">
        <f t="shared" si="78"/>
        <v>-22.747475540299828</v>
      </c>
      <c r="GL88" s="452">
        <f t="shared" si="57"/>
        <v>-0.14625354244987765</v>
      </c>
      <c r="GM88" s="315"/>
      <c r="GN88" s="165">
        <f t="shared" si="105"/>
        <v>-0.14625354244987765</v>
      </c>
      <c r="GP88" s="176">
        <f t="shared" si="106"/>
        <v>-23.256326589597627</v>
      </c>
      <c r="GQ88" s="98"/>
      <c r="GR88" s="186"/>
      <c r="GS88" s="36">
        <v>42330</v>
      </c>
      <c r="GT88" s="105">
        <v>1.8441999999999994</v>
      </c>
      <c r="GU88" s="109">
        <v>1.9313499999999995</v>
      </c>
      <c r="GW88" s="180">
        <f t="shared" si="79"/>
        <v>-21.777681118477503</v>
      </c>
      <c r="GX88" s="209">
        <f t="shared" si="92"/>
        <v>-0.17206299111750312</v>
      </c>
      <c r="GY88" s="239">
        <v>1.1186500000000004</v>
      </c>
      <c r="GZ88" s="243">
        <f t="shared" si="129"/>
        <v>0</v>
      </c>
      <c r="HA88" s="244">
        <f t="shared" si="122"/>
        <v>0.98</v>
      </c>
      <c r="HB88" s="211">
        <f t="shared" si="115"/>
        <v>0.83199999999999985</v>
      </c>
      <c r="HC88" s="250"/>
      <c r="HD88" s="211"/>
      <c r="HE88" s="211">
        <f t="shared" si="93"/>
        <v>-0.16862173129515304</v>
      </c>
      <c r="HF88" s="249">
        <f t="shared" si="80"/>
        <v>-21.699056680861158</v>
      </c>
      <c r="HG88" s="452">
        <f t="shared" si="59"/>
        <v>-0.16862173129515304</v>
      </c>
      <c r="HH88" s="348"/>
      <c r="HI88" s="165">
        <f t="shared" si="107"/>
        <v>-0.16862173129515304</v>
      </c>
      <c r="HK88" s="176">
        <f t="shared" si="108"/>
        <v>-22.197265375564001</v>
      </c>
      <c r="HL88" s="185"/>
      <c r="HN88" s="165">
        <v>1.8186500000000005</v>
      </c>
      <c r="HO88" s="165">
        <f t="shared" si="43"/>
        <v>-20.972641913834831</v>
      </c>
      <c r="HP88" s="165"/>
      <c r="HR88" s="165">
        <v>-7.4313499999999992</v>
      </c>
      <c r="HS88" s="165">
        <f t="shared" si="44"/>
        <v>-22.780493731783473</v>
      </c>
      <c r="HT88" s="253">
        <v>-22.870133333333335</v>
      </c>
      <c r="HV88" s="165">
        <v>1.6686500000000006</v>
      </c>
      <c r="HW88" s="165">
        <f t="shared" si="45"/>
        <v>-21.272102863588049</v>
      </c>
      <c r="HX88" s="165"/>
      <c r="HZ88" s="165">
        <v>-3.9813499999999991</v>
      </c>
      <c r="IA88" s="165">
        <f t="shared" si="46"/>
        <v>-21.95105446551548</v>
      </c>
      <c r="IB88" s="165"/>
      <c r="ID88" s="165">
        <v>5.5686500000000008</v>
      </c>
      <c r="IE88" s="165">
        <f t="shared" si="47"/>
        <v>-20.529896715361328</v>
      </c>
      <c r="IF88" s="253">
        <v>-20.983666666666668</v>
      </c>
      <c r="IH88" s="165">
        <v>4.5186500000000009</v>
      </c>
      <c r="II88" s="165">
        <f t="shared" si="48"/>
        <v>-23.256326589597627</v>
      </c>
      <c r="IJ88" s="165"/>
      <c r="IL88" s="424">
        <v>1.1186500000000004</v>
      </c>
      <c r="IM88" s="165">
        <f t="shared" si="49"/>
        <v>-22.197265375564001</v>
      </c>
      <c r="IN88" s="165"/>
      <c r="IO88" s="36">
        <v>42330</v>
      </c>
    </row>
    <row r="89" spans="1:249" ht="15.75" thickBot="1" x14ac:dyDescent="0.3">
      <c r="A89" s="95">
        <v>41235</v>
      </c>
      <c r="B89" s="36">
        <v>41235</v>
      </c>
      <c r="C89" s="346">
        <v>3.75</v>
      </c>
      <c r="D89" s="346">
        <v>-5.5</v>
      </c>
      <c r="E89" s="346">
        <v>3.6</v>
      </c>
      <c r="F89" s="346">
        <v>-2.0499999999999998</v>
      </c>
      <c r="G89" s="346">
        <v>7.5</v>
      </c>
      <c r="H89" s="346">
        <v>6.45</v>
      </c>
      <c r="I89" s="346">
        <v>3.05</v>
      </c>
      <c r="J89" s="106"/>
      <c r="K89" s="36">
        <v>42330</v>
      </c>
      <c r="L89" s="105">
        <v>1.8441999999999994</v>
      </c>
      <c r="M89" s="98">
        <f t="shared" si="130"/>
        <v>1.9313499999999995</v>
      </c>
      <c r="N89" s="109">
        <f t="shared" si="131"/>
        <v>2.019533333333333</v>
      </c>
      <c r="O89" s="291"/>
      <c r="P89" s="184">
        <v>42330</v>
      </c>
      <c r="Q89" s="346">
        <v>3.75</v>
      </c>
      <c r="R89" s="240">
        <v>1.8186500000000005</v>
      </c>
      <c r="T89" s="346">
        <v>-5.5</v>
      </c>
      <c r="U89" s="240">
        <v>-7.4313499999999992</v>
      </c>
      <c r="V89" s="190">
        <v>-22.870133333333335</v>
      </c>
      <c r="W89" s="346">
        <v>3.6</v>
      </c>
      <c r="X89" s="240">
        <v>1.6686500000000006</v>
      </c>
      <c r="Z89" s="346">
        <v>-2.0499999999999998</v>
      </c>
      <c r="AA89" s="240">
        <v>-3.9813499999999991</v>
      </c>
      <c r="AC89" s="346">
        <v>7.5</v>
      </c>
      <c r="AD89" s="239">
        <v>5.5686500000000008</v>
      </c>
      <c r="AE89" s="190">
        <v>-20.983666666666668</v>
      </c>
      <c r="AF89" s="346">
        <v>6.45</v>
      </c>
      <c r="AG89" s="239">
        <v>4.5186500000000009</v>
      </c>
      <c r="AI89" s="346">
        <v>3.05</v>
      </c>
      <c r="AJ89" s="239">
        <v>1.1186500000000004</v>
      </c>
      <c r="AK89" s="104"/>
      <c r="AV89" s="36">
        <v>42331</v>
      </c>
      <c r="AW89" s="346">
        <v>3.55</v>
      </c>
      <c r="AY89" s="346">
        <v>-4.6999999999999993</v>
      </c>
      <c r="BA89" s="346">
        <v>3.5</v>
      </c>
      <c r="BB89" s="98"/>
      <c r="BC89" s="346">
        <v>-5.0000000000000044E-2</v>
      </c>
      <c r="BD89" s="98"/>
      <c r="BE89" s="346">
        <v>7.05</v>
      </c>
      <c r="BG89" s="346">
        <v>7.5500000000000007</v>
      </c>
      <c r="BI89" s="346">
        <v>4.0999999999999996</v>
      </c>
      <c r="BJ89" s="104"/>
      <c r="BL89" s="199">
        <v>0.6</v>
      </c>
      <c r="BM89">
        <v>-22.506366666666668</v>
      </c>
      <c r="BR89" s="101"/>
      <c r="BT89" s="165"/>
      <c r="BU89" s="165"/>
      <c r="BV89" s="165"/>
      <c r="BW89" s="36">
        <v>42331</v>
      </c>
      <c r="BX89" s="109">
        <v>1.6729999999999996</v>
      </c>
      <c r="BY89" s="109">
        <v>1.7585999999999995</v>
      </c>
      <c r="CA89" s="180">
        <f t="shared" si="68"/>
        <v>-21.939424170840002</v>
      </c>
      <c r="CB89" s="209">
        <f t="shared" si="81"/>
        <v>-0.16174305236249964</v>
      </c>
      <c r="CC89" s="240">
        <v>1.7914000000000003</v>
      </c>
      <c r="CD89" s="243">
        <f t="shared" si="123"/>
        <v>0</v>
      </c>
      <c r="CE89" s="244">
        <f t="shared" si="116"/>
        <v>0.98</v>
      </c>
      <c r="CF89" s="211">
        <f t="shared" si="109"/>
        <v>0.82499999999999984</v>
      </c>
      <c r="CG89" s="250"/>
      <c r="CH89" s="211"/>
      <c r="CI89" s="211">
        <f t="shared" si="94"/>
        <v>-0.15850819131524965</v>
      </c>
      <c r="CJ89" s="178">
        <f t="shared" si="51"/>
        <v>-20.646112367531096</v>
      </c>
      <c r="CK89" s="452">
        <f t="shared" si="5"/>
        <v>-0.15850819131524965</v>
      </c>
      <c r="CL89" s="188"/>
      <c r="CM89" s="165">
        <f t="shared" si="95"/>
        <v>-0.15850819131524965</v>
      </c>
      <c r="CO89" s="176">
        <f t="shared" si="96"/>
        <v>-21.131150105150081</v>
      </c>
      <c r="CP89" s="252"/>
      <c r="CR89" s="36">
        <v>42331</v>
      </c>
      <c r="CS89" s="105">
        <v>1.6729999999999996</v>
      </c>
      <c r="CT89" s="109">
        <v>1.7585999999999995</v>
      </c>
      <c r="CV89" s="180">
        <f t="shared" si="69"/>
        <v>-21.939424170840002</v>
      </c>
      <c r="CW89" s="209">
        <f t="shared" si="82"/>
        <v>-0.16174305236249964</v>
      </c>
      <c r="CX89" s="240">
        <v>-6.4585999999999988</v>
      </c>
      <c r="CY89" s="243">
        <f t="shared" si="124"/>
        <v>1.4</v>
      </c>
      <c r="CZ89" s="244">
        <f t="shared" si="117"/>
        <v>0</v>
      </c>
      <c r="DA89" s="211">
        <f t="shared" si="110"/>
        <v>0.82499999999999984</v>
      </c>
      <c r="DB89" s="250"/>
      <c r="DC89" s="211"/>
      <c r="DD89" s="211">
        <f t="shared" si="83"/>
        <v>-0.22644027330749947</v>
      </c>
      <c r="DE89" s="178">
        <f t="shared" si="70"/>
        <v>-22.444998342808756</v>
      </c>
      <c r="DF89" s="452">
        <f t="shared" si="52"/>
        <v>-0.22644027330749947</v>
      </c>
      <c r="DG89" s="315"/>
      <c r="DH89" s="165">
        <f t="shared" si="97"/>
        <v>-0.22644027330749947</v>
      </c>
      <c r="DJ89" s="176">
        <f t="shared" si="98"/>
        <v>-23.006934005090972</v>
      </c>
      <c r="DK89" s="192"/>
      <c r="DL89" s="186"/>
      <c r="DM89" s="36">
        <v>42331</v>
      </c>
      <c r="DN89" s="105">
        <v>1.6729999999999996</v>
      </c>
      <c r="DO89" s="109">
        <v>1.7585999999999995</v>
      </c>
      <c r="DQ89" s="180">
        <f t="shared" si="71"/>
        <v>-21.939424170840002</v>
      </c>
      <c r="DR89" s="209">
        <f t="shared" si="84"/>
        <v>-0.16174305236249964</v>
      </c>
      <c r="DS89" s="240">
        <v>1.7414000000000005</v>
      </c>
      <c r="DT89" s="243">
        <f t="shared" si="125"/>
        <v>0</v>
      </c>
      <c r="DU89" s="244">
        <f t="shared" si="118"/>
        <v>0.98</v>
      </c>
      <c r="DV89" s="211">
        <f t="shared" si="111"/>
        <v>0.82499999999999984</v>
      </c>
      <c r="DW89" s="250"/>
      <c r="DX89" s="211"/>
      <c r="DY89" s="211">
        <f t="shared" si="85"/>
        <v>-0.15850819131524965</v>
      </c>
      <c r="DZ89" s="178">
        <f t="shared" si="72"/>
        <v>-20.795280294476196</v>
      </c>
      <c r="EA89" s="452">
        <f t="shared" si="53"/>
        <v>-0.15850819131524965</v>
      </c>
      <c r="EB89" s="315"/>
      <c r="EC89" s="165">
        <f t="shared" si="99"/>
        <v>-0.15850819131524965</v>
      </c>
      <c r="EE89" s="176">
        <f t="shared" si="100"/>
        <v>-21.430611054903299</v>
      </c>
      <c r="EF89" s="185"/>
      <c r="EG89" s="186"/>
      <c r="EH89" s="36">
        <v>42331</v>
      </c>
      <c r="EI89" s="105">
        <v>1.6729999999999996</v>
      </c>
      <c r="EJ89" s="109">
        <v>1.7585999999999995</v>
      </c>
      <c r="EL89" s="180">
        <f t="shared" si="73"/>
        <v>-21.939424170840002</v>
      </c>
      <c r="EM89" s="209">
        <f t="shared" si="86"/>
        <v>-0.16174305236249964</v>
      </c>
      <c r="EN89" s="240">
        <v>-1.8085999999999995</v>
      </c>
      <c r="EO89" s="243">
        <f t="shared" si="126"/>
        <v>1</v>
      </c>
      <c r="EP89" s="244">
        <f t="shared" si="119"/>
        <v>0</v>
      </c>
      <c r="EQ89" s="211">
        <f t="shared" si="112"/>
        <v>0.82499999999999984</v>
      </c>
      <c r="ER89" s="250"/>
      <c r="ES89" s="211"/>
      <c r="ET89" s="211">
        <f t="shared" si="87"/>
        <v>-0.16174305236249964</v>
      </c>
      <c r="EU89" s="178">
        <f t="shared" si="74"/>
        <v>-21.613756812257147</v>
      </c>
      <c r="EV89" s="452">
        <f t="shared" si="54"/>
        <v>-0.16174305236249964</v>
      </c>
      <c r="EW89" s="315"/>
      <c r="EX89" s="165">
        <f t="shared" si="101"/>
        <v>-0.16174305236249964</v>
      </c>
      <c r="EZ89" s="176">
        <f t="shared" si="102"/>
        <v>-22.112797517877979</v>
      </c>
      <c r="FA89" s="185"/>
      <c r="FB89" s="186"/>
      <c r="FC89" s="36">
        <v>42331</v>
      </c>
      <c r="FD89" s="105">
        <v>1.6729999999999996</v>
      </c>
      <c r="FE89" s="109">
        <v>1.7585999999999995</v>
      </c>
      <c r="FG89" s="180">
        <f t="shared" si="75"/>
        <v>-21.939424170840002</v>
      </c>
      <c r="FH89" s="209">
        <f t="shared" si="88"/>
        <v>-0.16174305236249964</v>
      </c>
      <c r="FI89" s="239">
        <v>5.2914000000000003</v>
      </c>
      <c r="FJ89" s="243">
        <f t="shared" si="127"/>
        <v>0</v>
      </c>
      <c r="FK89" s="244">
        <f t="shared" si="120"/>
        <v>0.8</v>
      </c>
      <c r="FL89" s="211">
        <f t="shared" si="113"/>
        <v>0.82499999999999984</v>
      </c>
      <c r="FM89" s="250"/>
      <c r="FN89" s="211"/>
      <c r="FO89" s="211">
        <f t="shared" si="89"/>
        <v>-0.12939444188999971</v>
      </c>
      <c r="FP89" s="178">
        <f t="shared" si="76"/>
        <v>-20.223080671729228</v>
      </c>
      <c r="FQ89" s="452">
        <f t="shared" si="55"/>
        <v>-0.12939444188999971</v>
      </c>
      <c r="FR89" s="315"/>
      <c r="FS89" s="165">
        <f t="shared" si="103"/>
        <v>-0.12939444188999971</v>
      </c>
      <c r="FU89" s="176">
        <f t="shared" si="104"/>
        <v>-20.659291157251328</v>
      </c>
      <c r="FV89" s="185"/>
      <c r="FW89" s="186"/>
      <c r="FX89" s="36">
        <v>42331</v>
      </c>
      <c r="FY89" s="105">
        <v>1.6729999999999996</v>
      </c>
      <c r="FZ89" s="109">
        <v>1.7585999999999995</v>
      </c>
      <c r="GB89" s="180">
        <f t="shared" si="77"/>
        <v>-21.939424170840002</v>
      </c>
      <c r="GC89" s="209">
        <f t="shared" si="90"/>
        <v>-0.16174305236249964</v>
      </c>
      <c r="GD89" s="239">
        <v>5.7914000000000012</v>
      </c>
      <c r="GE89" s="243">
        <f t="shared" si="128"/>
        <v>0</v>
      </c>
      <c r="GF89" s="244">
        <f t="shared" si="121"/>
        <v>0.8</v>
      </c>
      <c r="GG89" s="211">
        <f t="shared" si="114"/>
        <v>0.82499999999999984</v>
      </c>
      <c r="GH89" s="250"/>
      <c r="GI89" s="211"/>
      <c r="GJ89" s="211">
        <f t="shared" si="91"/>
        <v>-0.12939444188999971</v>
      </c>
      <c r="GK89" s="178">
        <f t="shared" si="78"/>
        <v>-22.854225954859078</v>
      </c>
      <c r="GL89" s="452">
        <f t="shared" si="57"/>
        <v>-0.12939444188999971</v>
      </c>
      <c r="GM89" s="315"/>
      <c r="GN89" s="165">
        <f t="shared" si="105"/>
        <v>-0.12939444188999971</v>
      </c>
      <c r="GP89" s="176">
        <f t="shared" si="106"/>
        <v>-23.385721031487627</v>
      </c>
      <c r="GR89" s="186"/>
      <c r="GS89" s="36">
        <v>42331</v>
      </c>
      <c r="GT89" s="105">
        <v>1.6729999999999996</v>
      </c>
      <c r="GU89" s="109">
        <v>1.7585999999999995</v>
      </c>
      <c r="GW89" s="180">
        <f t="shared" si="79"/>
        <v>-21.939424170840002</v>
      </c>
      <c r="GX89" s="209">
        <f t="shared" si="92"/>
        <v>-0.16174305236249964</v>
      </c>
      <c r="GY89" s="239">
        <v>2.3414000000000001</v>
      </c>
      <c r="GZ89" s="243">
        <f t="shared" si="129"/>
        <v>0</v>
      </c>
      <c r="HA89" s="244">
        <f t="shared" si="122"/>
        <v>0.95</v>
      </c>
      <c r="HB89" s="211">
        <f t="shared" si="115"/>
        <v>0.82499999999999984</v>
      </c>
      <c r="HC89" s="250"/>
      <c r="HD89" s="211"/>
      <c r="HE89" s="211">
        <f t="shared" si="93"/>
        <v>-0.15365589974437466</v>
      </c>
      <c r="HF89" s="178">
        <f t="shared" si="80"/>
        <v>-21.825822798150266</v>
      </c>
      <c r="HG89" s="452">
        <f t="shared" si="59"/>
        <v>-0.15365589974437466</v>
      </c>
      <c r="HH89" s="348"/>
      <c r="HI89" s="165">
        <f t="shared" si="107"/>
        <v>-0.15365589974437466</v>
      </c>
      <c r="HK89" s="176">
        <f t="shared" si="108"/>
        <v>-22.350921275308377</v>
      </c>
      <c r="HL89" s="185"/>
      <c r="HN89" s="165">
        <v>1.7914000000000003</v>
      </c>
      <c r="HO89" s="165">
        <f t="shared" si="43"/>
        <v>-21.131150105150081</v>
      </c>
      <c r="HP89" s="165"/>
      <c r="HR89" s="165">
        <v>-6.4585999999999988</v>
      </c>
      <c r="HS89" s="165">
        <f t="shared" si="44"/>
        <v>-23.006934005090972</v>
      </c>
      <c r="HT89" s="165"/>
      <c r="HV89" s="165">
        <v>1.7414000000000005</v>
      </c>
      <c r="HW89" s="165">
        <f t="shared" si="45"/>
        <v>-21.430611054903299</v>
      </c>
      <c r="HX89" s="165"/>
      <c r="HZ89" s="165">
        <v>-1.8085999999999995</v>
      </c>
      <c r="IA89" s="165">
        <f t="shared" si="46"/>
        <v>-22.112797517877979</v>
      </c>
      <c r="IB89" s="165"/>
      <c r="ID89" s="165">
        <v>5.2914000000000003</v>
      </c>
      <c r="IE89" s="165">
        <f t="shared" si="47"/>
        <v>-20.659291157251328</v>
      </c>
      <c r="IF89" s="165"/>
      <c r="IH89" s="165">
        <v>5.7914000000000012</v>
      </c>
      <c r="II89" s="165">
        <f t="shared" si="48"/>
        <v>-23.385721031487627</v>
      </c>
      <c r="IJ89" s="165"/>
      <c r="IL89" s="424">
        <v>2.3414000000000001</v>
      </c>
      <c r="IM89" s="165">
        <f t="shared" si="49"/>
        <v>-22.350921275308377</v>
      </c>
      <c r="IN89" s="165"/>
      <c r="IO89" s="36">
        <v>42331</v>
      </c>
    </row>
    <row r="90" spans="1:249" ht="15.75" thickBot="1" x14ac:dyDescent="0.3">
      <c r="A90" s="95">
        <v>41236</v>
      </c>
      <c r="B90" s="36">
        <v>41236</v>
      </c>
      <c r="C90" s="346">
        <v>3.55</v>
      </c>
      <c r="D90" s="346">
        <v>-4.6999999999999993</v>
      </c>
      <c r="E90" s="346">
        <v>3.5</v>
      </c>
      <c r="F90" s="346">
        <v>-5.0000000000000044E-2</v>
      </c>
      <c r="G90" s="346">
        <v>7.05</v>
      </c>
      <c r="H90" s="346">
        <v>7.5500000000000007</v>
      </c>
      <c r="I90" s="346">
        <v>4.0999999999999996</v>
      </c>
      <c r="J90" s="106"/>
      <c r="K90" s="36">
        <v>42331</v>
      </c>
      <c r="L90" s="105">
        <v>1.6729999999999996</v>
      </c>
      <c r="M90" s="98">
        <f t="shared" si="130"/>
        <v>1.7585999999999995</v>
      </c>
      <c r="N90" s="109">
        <f t="shared" si="131"/>
        <v>1.8452333333333328</v>
      </c>
      <c r="O90" s="291"/>
      <c r="P90" s="184">
        <v>42331</v>
      </c>
      <c r="Q90" s="346">
        <v>3.55</v>
      </c>
      <c r="R90" s="240">
        <v>1.7914000000000003</v>
      </c>
      <c r="T90" s="346">
        <v>-4.6999999999999993</v>
      </c>
      <c r="U90" s="240">
        <v>-6.4585999999999988</v>
      </c>
      <c r="W90" s="346">
        <v>3.5</v>
      </c>
      <c r="X90" s="240">
        <v>1.7414000000000005</v>
      </c>
      <c r="Z90" s="346">
        <v>-5.0000000000000044E-2</v>
      </c>
      <c r="AA90" s="240">
        <v>-1.8085999999999995</v>
      </c>
      <c r="AC90" s="346">
        <v>7.05</v>
      </c>
      <c r="AD90" s="239">
        <v>5.2914000000000003</v>
      </c>
      <c r="AF90" s="346">
        <v>7.5500000000000007</v>
      </c>
      <c r="AG90" s="239">
        <v>5.7914000000000012</v>
      </c>
      <c r="AI90" s="346">
        <v>4.0999999999999996</v>
      </c>
      <c r="AJ90" s="239">
        <v>2.3414000000000001</v>
      </c>
      <c r="AK90" s="104"/>
      <c r="AV90" s="36">
        <v>42332</v>
      </c>
      <c r="AW90" s="346">
        <v>4.1999999999999993</v>
      </c>
      <c r="AX90" s="128">
        <v>-21</v>
      </c>
      <c r="AY90" s="346">
        <v>-2.8499999999999996</v>
      </c>
      <c r="AZ90" s="128">
        <v>-23.2</v>
      </c>
      <c r="BA90" s="346">
        <v>2.15</v>
      </c>
      <c r="BB90" s="128">
        <v>-21.299455555555557</v>
      </c>
      <c r="BC90" s="346">
        <v>0.6</v>
      </c>
      <c r="BD90">
        <v>-22.506366666666668</v>
      </c>
      <c r="BE90" s="346">
        <v>6.6</v>
      </c>
      <c r="BF90" s="128">
        <v>-21.2</v>
      </c>
      <c r="BG90" s="346">
        <v>6.25</v>
      </c>
      <c r="BH90" s="128">
        <v>-22.4</v>
      </c>
      <c r="BI90" s="346">
        <v>2.35</v>
      </c>
      <c r="BJ90" s="130">
        <v>-23.4</v>
      </c>
      <c r="BL90" s="199">
        <v>7.5</v>
      </c>
      <c r="BM90">
        <v>-20.983666666666668</v>
      </c>
      <c r="BR90" s="101"/>
      <c r="BT90" s="165"/>
      <c r="BU90" s="165"/>
      <c r="BV90" s="165"/>
      <c r="BW90" s="36">
        <v>42332</v>
      </c>
      <c r="BX90" s="109">
        <v>1.504899999999999</v>
      </c>
      <c r="BY90" s="109">
        <v>1.5889499999999992</v>
      </c>
      <c r="BZ90">
        <v>-22.1</v>
      </c>
      <c r="CA90" s="180">
        <f t="shared" si="68"/>
        <v>-22.0912360755975</v>
      </c>
      <c r="CB90" s="209">
        <f t="shared" si="81"/>
        <v>-0.15181190475749773</v>
      </c>
      <c r="CC90" s="240">
        <v>2.6110500000000001</v>
      </c>
      <c r="CD90" s="243">
        <f t="shared" si="123"/>
        <v>0</v>
      </c>
      <c r="CE90" s="244">
        <f t="shared" si="116"/>
        <v>0.95</v>
      </c>
      <c r="CF90" s="211">
        <f t="shared" si="109"/>
        <v>0.81799999999999984</v>
      </c>
      <c r="CG90" s="250"/>
      <c r="CH90" s="211"/>
      <c r="CI90" s="211">
        <f t="shared" ref="CI90:CI103" si="132">((CE90+CD90)*CB90)</f>
        <v>-0.14422130951962284</v>
      </c>
      <c r="CJ90" s="178">
        <f t="shared" si="51"/>
        <v>-20.764085398718148</v>
      </c>
      <c r="CK90" s="452">
        <f t="shared" ref="CK90:CK153" si="133">IF(AND(CJ89&lt;-23.5,CI90&lt;0),CI90*0.5,CI90)</f>
        <v>-0.14422130951962284</v>
      </c>
      <c r="CL90" s="188"/>
      <c r="CM90" s="165">
        <f t="shared" ref="CM90:CM121" si="134">IF(AND(CO89&lt;-24.5,CC90&gt;0),(CK90+0.2),CK90)</f>
        <v>-0.14422130951962284</v>
      </c>
      <c r="CO90" s="176">
        <f t="shared" ref="CO90:CO121" si="135">(CO89+CM90)</f>
        <v>-21.275371414669703</v>
      </c>
      <c r="CP90" s="252"/>
      <c r="CR90" s="36">
        <v>42332</v>
      </c>
      <c r="CS90" s="105">
        <v>1.504899999999999</v>
      </c>
      <c r="CT90" s="109">
        <v>1.5889499999999992</v>
      </c>
      <c r="CU90">
        <v>-22.1</v>
      </c>
      <c r="CV90" s="180">
        <f t="shared" si="69"/>
        <v>-22.0912360755975</v>
      </c>
      <c r="CW90" s="209">
        <f t="shared" si="82"/>
        <v>-0.15181190475749773</v>
      </c>
      <c r="CX90" s="240">
        <v>-4.4389499999999984</v>
      </c>
      <c r="CY90" s="243">
        <f t="shared" si="124"/>
        <v>1.3</v>
      </c>
      <c r="CZ90" s="244">
        <f t="shared" si="117"/>
        <v>0</v>
      </c>
      <c r="DA90" s="211">
        <f t="shared" si="110"/>
        <v>0.81799999999999984</v>
      </c>
      <c r="DB90" s="250"/>
      <c r="DC90" s="211"/>
      <c r="DD90" s="211">
        <f t="shared" si="83"/>
        <v>-0.19735547618474705</v>
      </c>
      <c r="DE90" s="178">
        <f t="shared" si="70"/>
        <v>-22.606435122327877</v>
      </c>
      <c r="DF90" s="452">
        <f t="shared" si="52"/>
        <v>-0.19735547618474705</v>
      </c>
      <c r="DG90" s="315"/>
      <c r="DH90" s="165">
        <f t="shared" ref="DH90:DH121" si="136">IF(AND(DJ89&lt;-24.5,CX90&gt;0),(DF90+0.2),DF90)</f>
        <v>-0.19735547618474705</v>
      </c>
      <c r="DJ90" s="176">
        <f t="shared" ref="DJ90:DJ121" si="137">(DJ89+DH90)</f>
        <v>-23.204289481275719</v>
      </c>
      <c r="DK90" s="192"/>
      <c r="DL90" s="186"/>
      <c r="DM90" s="36">
        <v>42332</v>
      </c>
      <c r="DN90" s="105">
        <v>1.504899999999999</v>
      </c>
      <c r="DO90" s="109">
        <v>1.5889499999999992</v>
      </c>
      <c r="DP90">
        <v>-22.1</v>
      </c>
      <c r="DQ90" s="180">
        <f t="shared" si="71"/>
        <v>-22.0912360755975</v>
      </c>
      <c r="DR90" s="209">
        <f t="shared" si="84"/>
        <v>-0.15181190475749773</v>
      </c>
      <c r="DS90" s="240">
        <v>0.56105000000000071</v>
      </c>
      <c r="DT90" s="243">
        <f t="shared" si="125"/>
        <v>0</v>
      </c>
      <c r="DU90" s="244">
        <f t="shared" si="118"/>
        <v>1</v>
      </c>
      <c r="DV90" s="211">
        <f t="shared" si="111"/>
        <v>0.81799999999999984</v>
      </c>
      <c r="DW90" s="250"/>
      <c r="DX90" s="211"/>
      <c r="DY90" s="211">
        <f t="shared" si="85"/>
        <v>-0.15181190475749773</v>
      </c>
      <c r="DZ90" s="245">
        <f t="shared" si="72"/>
        <v>-20.91946243256783</v>
      </c>
      <c r="EA90" s="452">
        <f t="shared" si="53"/>
        <v>-0.15181190475749773</v>
      </c>
      <c r="EB90" s="315"/>
      <c r="EC90" s="165">
        <f t="shared" ref="EC90:EC121" si="138">IF(AND(EE89&lt;-24.5,DS90&gt;0),(EA90+0.2),EA90)</f>
        <v>-0.15181190475749773</v>
      </c>
      <c r="EE90" s="246">
        <f t="shared" ref="EE90:EE121" si="139">(EE89+EC90)</f>
        <v>-21.582422959660796</v>
      </c>
      <c r="EF90" s="254">
        <v>-21.299455555555557</v>
      </c>
      <c r="EG90" s="186"/>
      <c r="EH90" s="36">
        <v>42332</v>
      </c>
      <c r="EI90" s="105">
        <v>1.504899999999999</v>
      </c>
      <c r="EJ90" s="109">
        <v>1.5889499999999992</v>
      </c>
      <c r="EK90">
        <v>-22.1</v>
      </c>
      <c r="EL90" s="180">
        <f t="shared" si="73"/>
        <v>-22.0912360755975</v>
      </c>
      <c r="EM90" s="209">
        <f t="shared" si="86"/>
        <v>-0.15181190475749773</v>
      </c>
      <c r="EN90" s="240">
        <v>-0.98894999999999922</v>
      </c>
      <c r="EO90" s="243">
        <f t="shared" si="126"/>
        <v>1</v>
      </c>
      <c r="EP90" s="244">
        <f t="shared" si="119"/>
        <v>0</v>
      </c>
      <c r="EQ90" s="211">
        <f t="shared" si="112"/>
        <v>0.81799999999999984</v>
      </c>
      <c r="ER90" s="250"/>
      <c r="ES90" s="211"/>
      <c r="ET90" s="211">
        <f t="shared" si="87"/>
        <v>-0.15181190475749773</v>
      </c>
      <c r="EU90" s="245">
        <f t="shared" si="74"/>
        <v>-21.737938950348781</v>
      </c>
      <c r="EV90" s="452">
        <f t="shared" si="54"/>
        <v>-0.15181190475749773</v>
      </c>
      <c r="EW90" s="315"/>
      <c r="EX90" s="165">
        <f t="shared" ref="EX90:EX121" si="140">IF(AND(EZ89&lt;-24.5,EN90&gt;0),(EV90+0.2),EV90)</f>
        <v>-0.15181190475749773</v>
      </c>
      <c r="EZ90" s="246">
        <f t="shared" ref="EZ90:EZ121" si="141">(EZ89+EX90)</f>
        <v>-22.264609422635477</v>
      </c>
      <c r="FA90" s="254">
        <v>-22.506366666666668</v>
      </c>
      <c r="FB90" s="186"/>
      <c r="FC90" s="36">
        <v>42332</v>
      </c>
      <c r="FD90" s="105">
        <v>1.504899999999999</v>
      </c>
      <c r="FE90" s="109">
        <v>1.5889499999999992</v>
      </c>
      <c r="FF90">
        <v>-22.1</v>
      </c>
      <c r="FG90" s="180">
        <f t="shared" si="75"/>
        <v>-22.0912360755975</v>
      </c>
      <c r="FH90" s="209">
        <f t="shared" si="88"/>
        <v>-0.15181190475749773</v>
      </c>
      <c r="FI90" s="239">
        <v>5.0110500000000009</v>
      </c>
      <c r="FJ90" s="243">
        <f t="shared" si="127"/>
        <v>0</v>
      </c>
      <c r="FK90" s="244">
        <f t="shared" si="120"/>
        <v>0.8</v>
      </c>
      <c r="FL90" s="211">
        <f t="shared" si="113"/>
        <v>0.81799999999999984</v>
      </c>
      <c r="FM90" s="250"/>
      <c r="FN90" s="211"/>
      <c r="FO90" s="211">
        <f t="shared" si="89"/>
        <v>-0.12144952380599819</v>
      </c>
      <c r="FP90" s="178">
        <f t="shared" si="76"/>
        <v>-20.322426382202536</v>
      </c>
      <c r="FQ90" s="452">
        <f t="shared" si="55"/>
        <v>-0.12144952380599819</v>
      </c>
      <c r="FR90" s="315"/>
      <c r="FS90" s="165">
        <f t="shared" ref="FS90:FS121" si="142">IF(AND(FU89&lt;-24.5,FI90&gt;0),(FQ90+0.2),FQ90)</f>
        <v>-0.12144952380599819</v>
      </c>
      <c r="FU90" s="176">
        <f t="shared" ref="FU90:FU121" si="143">(FU89+FS90)</f>
        <v>-20.780740681057328</v>
      </c>
      <c r="FV90" s="185"/>
      <c r="FW90" s="186"/>
      <c r="FX90" s="36">
        <v>42332</v>
      </c>
      <c r="FY90" s="105">
        <v>1.504899999999999</v>
      </c>
      <c r="FZ90" s="109">
        <v>1.5889499999999992</v>
      </c>
      <c r="GA90">
        <v>-22.1</v>
      </c>
      <c r="GB90" s="180">
        <f t="shared" si="77"/>
        <v>-22.0912360755975</v>
      </c>
      <c r="GC90" s="209">
        <f t="shared" si="90"/>
        <v>-0.15181190475749773</v>
      </c>
      <c r="GD90" s="239">
        <v>4.6610500000000012</v>
      </c>
      <c r="GE90" s="243">
        <f t="shared" si="128"/>
        <v>0</v>
      </c>
      <c r="GF90" s="244">
        <f t="shared" si="121"/>
        <v>0.85</v>
      </c>
      <c r="GG90" s="211">
        <f t="shared" si="114"/>
        <v>0.81799999999999984</v>
      </c>
      <c r="GH90" s="250"/>
      <c r="GI90" s="211"/>
      <c r="GJ90" s="211">
        <f t="shared" si="91"/>
        <v>-0.12904011904387305</v>
      </c>
      <c r="GK90" s="178">
        <f t="shared" si="78"/>
        <v>-22.959780772236968</v>
      </c>
      <c r="GL90" s="452">
        <f t="shared" si="57"/>
        <v>-0.12904011904387305</v>
      </c>
      <c r="GM90" s="315"/>
      <c r="GN90" s="165">
        <f t="shared" ref="GN90:GN121" si="144">IF(AND(GP89&lt;-24.5,GD90&gt;0),(GL90+0.2),GL90)</f>
        <v>-0.12904011904387305</v>
      </c>
      <c r="GP90" s="176">
        <f t="shared" ref="GP90:GP121" si="145">(GP89+GN90)</f>
        <v>-23.514761150531498</v>
      </c>
      <c r="GR90" s="186"/>
      <c r="GS90" s="36">
        <v>42332</v>
      </c>
      <c r="GT90" s="105">
        <v>1.504899999999999</v>
      </c>
      <c r="GU90" s="109">
        <v>1.5889499999999992</v>
      </c>
      <c r="GV90">
        <v>-22.1</v>
      </c>
      <c r="GW90" s="180">
        <f t="shared" si="79"/>
        <v>-22.0912360755975</v>
      </c>
      <c r="GX90" s="209">
        <f t="shared" si="92"/>
        <v>-0.15181190475749773</v>
      </c>
      <c r="GY90" s="239">
        <v>0.76105000000000089</v>
      </c>
      <c r="GZ90" s="243">
        <f t="shared" si="129"/>
        <v>0</v>
      </c>
      <c r="HA90" s="244">
        <f t="shared" si="122"/>
        <v>1</v>
      </c>
      <c r="HB90" s="211">
        <f t="shared" si="115"/>
        <v>0.81799999999999984</v>
      </c>
      <c r="HC90" s="250"/>
      <c r="HD90" s="211"/>
      <c r="HE90" s="211">
        <f t="shared" si="93"/>
        <v>-0.15181190475749773</v>
      </c>
      <c r="HF90" s="178">
        <f t="shared" si="80"/>
        <v>-21.9500049362419</v>
      </c>
      <c r="HG90" s="452">
        <f t="shared" si="59"/>
        <v>-0.15181190475749773</v>
      </c>
      <c r="HH90" s="348"/>
      <c r="HI90" s="165">
        <f t="shared" ref="HI90:HI121" si="146">IF(AND(HK89&lt;-24.5,GY90&gt;0),(HG90+0.2),HG90)</f>
        <v>-0.15181190475749773</v>
      </c>
      <c r="HK90" s="176">
        <f t="shared" ref="HK90:HK121" si="147">(HK89+HI90)</f>
        <v>-22.502733180065874</v>
      </c>
      <c r="HL90" s="185"/>
      <c r="HN90" s="165">
        <v>2.6110500000000001</v>
      </c>
      <c r="HO90" s="165">
        <f t="shared" ref="HO90:HO153" si="148">(CO90)</f>
        <v>-21.275371414669703</v>
      </c>
      <c r="HP90" s="165"/>
      <c r="HR90" s="165">
        <v>-4.4389499999999984</v>
      </c>
      <c r="HS90" s="165">
        <f t="shared" ref="HS90:HS153" si="149">(DJ90)</f>
        <v>-23.204289481275719</v>
      </c>
      <c r="HT90" s="165"/>
      <c r="HV90" s="165">
        <v>0.56105000000000071</v>
      </c>
      <c r="HW90" s="165">
        <f t="shared" ref="HW90:HW153" si="150">(EE90)</f>
        <v>-21.582422959660796</v>
      </c>
      <c r="HX90" s="253">
        <v>-21.299455555555557</v>
      </c>
      <c r="HZ90" s="165">
        <v>-0.98894999999999922</v>
      </c>
      <c r="IA90" s="165">
        <f t="shared" ref="IA90:IA153" si="151">(EZ90)</f>
        <v>-22.264609422635477</v>
      </c>
      <c r="IB90" s="253">
        <v>-22.506366666666668</v>
      </c>
      <c r="ID90" s="165">
        <v>5.0110500000000009</v>
      </c>
      <c r="IE90" s="165">
        <f t="shared" ref="IE90:IE153" si="152">(FU90)</f>
        <v>-20.780740681057328</v>
      </c>
      <c r="IF90" s="165"/>
      <c r="IH90" s="165">
        <v>4.6610500000000012</v>
      </c>
      <c r="II90" s="165">
        <f t="shared" ref="II90:II153" si="153">(GP90)</f>
        <v>-23.514761150531498</v>
      </c>
      <c r="IJ90" s="165"/>
      <c r="IL90" s="424">
        <v>0.76105000000000089</v>
      </c>
      <c r="IM90" s="165">
        <f t="shared" ref="IM90:IM153" si="154">(HK90)</f>
        <v>-22.502733180065874</v>
      </c>
      <c r="IN90" s="165"/>
      <c r="IO90" s="36">
        <v>42332</v>
      </c>
    </row>
    <row r="91" spans="1:249" x14ac:dyDescent="0.25">
      <c r="A91" s="95">
        <v>41237</v>
      </c>
      <c r="B91" s="36">
        <v>41237</v>
      </c>
      <c r="C91" s="346">
        <v>4.1999999999999993</v>
      </c>
      <c r="D91" s="346">
        <v>-2.8499999999999996</v>
      </c>
      <c r="E91" s="346">
        <v>2.15</v>
      </c>
      <c r="F91" s="346">
        <v>0.6</v>
      </c>
      <c r="G91" s="346">
        <v>6.6</v>
      </c>
      <c r="H91" s="346">
        <v>6.25</v>
      </c>
      <c r="I91" s="346">
        <v>2.35</v>
      </c>
      <c r="J91" s="106"/>
      <c r="K91" s="36">
        <v>42332</v>
      </c>
      <c r="L91" s="105">
        <v>1.504899999999999</v>
      </c>
      <c r="M91" s="98">
        <f t="shared" si="130"/>
        <v>1.5889499999999992</v>
      </c>
      <c r="N91" s="109">
        <f t="shared" si="131"/>
        <v>1.6740333333333328</v>
      </c>
      <c r="O91" s="291"/>
      <c r="P91" s="184">
        <v>42332</v>
      </c>
      <c r="Q91" s="346">
        <v>4.1999999999999993</v>
      </c>
      <c r="R91" s="240">
        <v>2.6110500000000001</v>
      </c>
      <c r="T91" s="346">
        <v>-2.8499999999999996</v>
      </c>
      <c r="U91" s="240">
        <v>-4.4389499999999984</v>
      </c>
      <c r="W91" s="346">
        <v>2.15</v>
      </c>
      <c r="X91" s="240">
        <v>0.56105000000000071</v>
      </c>
      <c r="Y91" s="190">
        <v>-21.299455555555557</v>
      </c>
      <c r="Z91" s="346">
        <v>0.6</v>
      </c>
      <c r="AA91" s="240">
        <v>-0.98894999999999922</v>
      </c>
      <c r="AB91" s="190">
        <v>-22.506366666666668</v>
      </c>
      <c r="AC91" s="346">
        <v>6.6</v>
      </c>
      <c r="AD91" s="239">
        <v>5.0110500000000009</v>
      </c>
      <c r="AF91" s="346">
        <v>6.25</v>
      </c>
      <c r="AG91" s="239">
        <v>4.6610500000000012</v>
      </c>
      <c r="AI91" s="346">
        <v>2.35</v>
      </c>
      <c r="AJ91" s="239">
        <v>0.76105000000000089</v>
      </c>
      <c r="AK91" s="104"/>
      <c r="AV91" s="36">
        <v>42333</v>
      </c>
      <c r="AW91" s="346">
        <v>1.45</v>
      </c>
      <c r="AY91" s="346">
        <v>-0.75</v>
      </c>
      <c r="BA91" s="346">
        <v>2.0499999999999998</v>
      </c>
      <c r="BC91" s="346">
        <v>-1.7</v>
      </c>
      <c r="BE91" s="346">
        <v>7.3000000000000007</v>
      </c>
      <c r="BG91" s="346">
        <v>6.25</v>
      </c>
      <c r="BI91" s="346">
        <v>1.85</v>
      </c>
      <c r="BJ91" s="104"/>
      <c r="BL91" s="199">
        <v>4.2</v>
      </c>
      <c r="BM91" s="117">
        <v>-22.176916666666667</v>
      </c>
      <c r="BR91" s="101"/>
      <c r="BT91" s="165"/>
      <c r="BU91" s="165"/>
      <c r="BV91" s="165"/>
      <c r="BW91" s="36">
        <v>42333</v>
      </c>
      <c r="BX91" s="109">
        <v>1.3398999999999996</v>
      </c>
      <c r="BY91" s="109">
        <v>1.4223999999999992</v>
      </c>
      <c r="CA91" s="180">
        <f t="shared" si="68"/>
        <v>-22.233498647040001</v>
      </c>
      <c r="CB91" s="209">
        <f t="shared" si="81"/>
        <v>-0.14226257144250098</v>
      </c>
      <c r="CC91" s="240">
        <v>2.7600000000000735E-2</v>
      </c>
      <c r="CD91" s="243">
        <f t="shared" si="123"/>
        <v>0</v>
      </c>
      <c r="CE91" s="244">
        <f t="shared" si="116"/>
        <v>1</v>
      </c>
      <c r="CF91" s="211">
        <f t="shared" si="109"/>
        <v>0.81099999999999983</v>
      </c>
      <c r="CG91" s="250"/>
      <c r="CH91" s="211"/>
      <c r="CI91" s="211">
        <f t="shared" si="132"/>
        <v>-0.14226257144250098</v>
      </c>
      <c r="CJ91" s="178">
        <f t="shared" ref="CJ91:CJ103" si="155">(CJ90+((CD91+CE91)*CB91)*CF91)</f>
        <v>-20.879460344158016</v>
      </c>
      <c r="CK91" s="452">
        <f t="shared" si="133"/>
        <v>-0.14226257144250098</v>
      </c>
      <c r="CL91" s="188"/>
      <c r="CM91" s="165">
        <f t="shared" si="134"/>
        <v>-0.14226257144250098</v>
      </c>
      <c r="CO91" s="176">
        <f t="shared" si="135"/>
        <v>-21.417633986112204</v>
      </c>
      <c r="CP91" s="252"/>
      <c r="CR91" s="36">
        <v>42333</v>
      </c>
      <c r="CS91" s="105">
        <v>1.3398999999999996</v>
      </c>
      <c r="CT91" s="109">
        <v>1.4223999999999992</v>
      </c>
      <c r="CV91" s="180">
        <f t="shared" si="69"/>
        <v>-22.233498647040001</v>
      </c>
      <c r="CW91" s="209">
        <f t="shared" si="82"/>
        <v>-0.14226257144250098</v>
      </c>
      <c r="CX91" s="240">
        <v>-2.1723999999999992</v>
      </c>
      <c r="CY91" s="243">
        <f t="shared" si="124"/>
        <v>1.1000000000000001</v>
      </c>
      <c r="CZ91" s="244">
        <f t="shared" si="117"/>
        <v>0</v>
      </c>
      <c r="DA91" s="211">
        <f t="shared" si="110"/>
        <v>0.81099999999999983</v>
      </c>
      <c r="DB91" s="250"/>
      <c r="DC91" s="211"/>
      <c r="DD91" s="211">
        <f t="shared" si="83"/>
        <v>-0.15648882858675109</v>
      </c>
      <c r="DE91" s="178">
        <f t="shared" si="70"/>
        <v>-22.733347562311732</v>
      </c>
      <c r="DF91" s="452">
        <f t="shared" ref="DF91:DF154" si="156">IF(AND(DE90&lt;-23.5,DD91&lt;0),DD91*0.5,DD91)</f>
        <v>-0.15648882858675109</v>
      </c>
      <c r="DG91" s="315"/>
      <c r="DH91" s="165">
        <f t="shared" si="136"/>
        <v>-0.15648882858675109</v>
      </c>
      <c r="DJ91" s="176">
        <f t="shared" si="137"/>
        <v>-23.360778309862472</v>
      </c>
      <c r="DK91" s="192"/>
      <c r="DL91" s="186"/>
      <c r="DM91" s="36">
        <v>42333</v>
      </c>
      <c r="DN91" s="105">
        <v>1.3398999999999996</v>
      </c>
      <c r="DO91" s="109">
        <v>1.4223999999999992</v>
      </c>
      <c r="DQ91" s="180">
        <f t="shared" si="71"/>
        <v>-22.233498647040001</v>
      </c>
      <c r="DR91" s="209">
        <f t="shared" si="84"/>
        <v>-0.14226257144250098</v>
      </c>
      <c r="DS91" s="240">
        <v>0.6276000000000006</v>
      </c>
      <c r="DT91" s="243">
        <f t="shared" si="125"/>
        <v>0</v>
      </c>
      <c r="DU91" s="244">
        <f t="shared" si="118"/>
        <v>1</v>
      </c>
      <c r="DV91" s="211">
        <f t="shared" si="111"/>
        <v>0.81099999999999983</v>
      </c>
      <c r="DW91" s="250"/>
      <c r="DX91" s="211"/>
      <c r="DY91" s="211">
        <f t="shared" si="85"/>
        <v>-0.14226257144250098</v>
      </c>
      <c r="DZ91" s="178">
        <f t="shared" si="72"/>
        <v>-21.034837378007698</v>
      </c>
      <c r="EA91" s="452">
        <f t="shared" ref="EA91:EA154" si="157">IF(AND(DZ90&lt;-23.5,DY91&lt;0),DY91*0.5,DY91)</f>
        <v>-0.14226257144250098</v>
      </c>
      <c r="EB91" s="315"/>
      <c r="EC91" s="165">
        <f t="shared" si="138"/>
        <v>-0.14226257144250098</v>
      </c>
      <c r="EE91" s="176">
        <f t="shared" si="139"/>
        <v>-21.724685531103297</v>
      </c>
      <c r="EF91" s="185"/>
      <c r="EG91" s="186"/>
      <c r="EH91" s="36">
        <v>42333</v>
      </c>
      <c r="EI91" s="105">
        <v>1.3398999999999996</v>
      </c>
      <c r="EJ91" s="109">
        <v>1.4223999999999992</v>
      </c>
      <c r="EL91" s="180">
        <f t="shared" si="73"/>
        <v>-22.233498647040001</v>
      </c>
      <c r="EM91" s="209">
        <f t="shared" si="86"/>
        <v>-0.14226257144250098</v>
      </c>
      <c r="EN91" s="240">
        <v>-3.122399999999999</v>
      </c>
      <c r="EO91" s="243">
        <f t="shared" si="126"/>
        <v>1.2</v>
      </c>
      <c r="EP91" s="244">
        <f t="shared" si="119"/>
        <v>0</v>
      </c>
      <c r="EQ91" s="211">
        <f t="shared" si="112"/>
        <v>0.81099999999999983</v>
      </c>
      <c r="ER91" s="250"/>
      <c r="ES91" s="211"/>
      <c r="ET91" s="211">
        <f t="shared" si="87"/>
        <v>-0.17071508573100116</v>
      </c>
      <c r="EU91" s="178">
        <f t="shared" si="74"/>
        <v>-21.876388884876622</v>
      </c>
      <c r="EV91" s="452">
        <f t="shared" ref="EV91:EV154" si="158">IF(AND(EU90&lt;-23.5,ET91&lt;0),ET91*0.5,ET91)</f>
        <v>-0.17071508573100116</v>
      </c>
      <c r="EW91" s="315"/>
      <c r="EX91" s="165">
        <f t="shared" si="140"/>
        <v>-0.17071508573100116</v>
      </c>
      <c r="EZ91" s="176">
        <f t="shared" si="141"/>
        <v>-22.435324508366477</v>
      </c>
      <c r="FA91" s="185"/>
      <c r="FB91" s="186"/>
      <c r="FC91" s="36">
        <v>42333</v>
      </c>
      <c r="FD91" s="105">
        <v>1.3398999999999996</v>
      </c>
      <c r="FE91" s="109">
        <v>1.4223999999999992</v>
      </c>
      <c r="FG91" s="180">
        <f t="shared" si="75"/>
        <v>-22.233498647040001</v>
      </c>
      <c r="FH91" s="209">
        <f t="shared" si="88"/>
        <v>-0.14226257144250098</v>
      </c>
      <c r="FI91" s="239">
        <v>5.877600000000001</v>
      </c>
      <c r="FJ91" s="243">
        <f t="shared" si="127"/>
        <v>0</v>
      </c>
      <c r="FK91" s="244">
        <f t="shared" si="120"/>
        <v>0.8</v>
      </c>
      <c r="FL91" s="211">
        <f t="shared" si="113"/>
        <v>0.81099999999999983</v>
      </c>
      <c r="FM91" s="250"/>
      <c r="FN91" s="211"/>
      <c r="FO91" s="211">
        <f t="shared" si="89"/>
        <v>-0.11381005715400079</v>
      </c>
      <c r="FP91" s="178">
        <f t="shared" si="76"/>
        <v>-20.414726338554431</v>
      </c>
      <c r="FQ91" s="452">
        <f t="shared" ref="FQ91:FQ154" si="159">IF(AND(FP90&lt;-23.5,FO91&lt;0),FO91*0.5,FO91)</f>
        <v>-0.11381005715400079</v>
      </c>
      <c r="FR91" s="315"/>
      <c r="FS91" s="165">
        <f t="shared" si="142"/>
        <v>-0.11381005715400079</v>
      </c>
      <c r="FU91" s="176">
        <f t="shared" si="143"/>
        <v>-20.894550738211329</v>
      </c>
      <c r="FV91" s="185"/>
      <c r="FW91" s="186"/>
      <c r="FX91" s="36">
        <v>42333</v>
      </c>
      <c r="FY91" s="105">
        <v>1.3398999999999996</v>
      </c>
      <c r="FZ91" s="109">
        <v>1.4223999999999992</v>
      </c>
      <c r="GB91" s="180">
        <f t="shared" si="77"/>
        <v>-22.233498647040001</v>
      </c>
      <c r="GC91" s="209">
        <f t="shared" si="90"/>
        <v>-0.14226257144250098</v>
      </c>
      <c r="GD91" s="239">
        <v>4.8276000000000003</v>
      </c>
      <c r="GE91" s="243">
        <f t="shared" si="128"/>
        <v>0</v>
      </c>
      <c r="GF91" s="244">
        <f t="shared" si="121"/>
        <v>0.85</v>
      </c>
      <c r="GG91" s="211">
        <f t="shared" si="114"/>
        <v>0.81099999999999983</v>
      </c>
      <c r="GH91" s="250"/>
      <c r="GI91" s="211"/>
      <c r="GJ91" s="211">
        <f t="shared" si="91"/>
        <v>-0.12092318572612583</v>
      </c>
      <c r="GK91" s="178">
        <f t="shared" si="78"/>
        <v>-23.057849475860856</v>
      </c>
      <c r="GL91" s="452">
        <f t="shared" ref="GL91:GL154" si="160">IF(AND(GK90&lt;-23.5,GJ91&lt;0),GJ91*0.5,GJ91)</f>
        <v>-0.12092318572612583</v>
      </c>
      <c r="GM91" s="315"/>
      <c r="GN91" s="165">
        <f t="shared" si="144"/>
        <v>-0.12092318572612583</v>
      </c>
      <c r="GP91" s="176">
        <f t="shared" si="145"/>
        <v>-23.635684336257626</v>
      </c>
      <c r="GR91" s="186"/>
      <c r="GS91" s="36">
        <v>42333</v>
      </c>
      <c r="GT91" s="105">
        <v>1.3398999999999996</v>
      </c>
      <c r="GU91" s="109">
        <v>1.4223999999999992</v>
      </c>
      <c r="GW91" s="180">
        <f t="shared" si="79"/>
        <v>-22.233498647040001</v>
      </c>
      <c r="GX91" s="209">
        <f t="shared" si="92"/>
        <v>-0.14226257144250098</v>
      </c>
      <c r="GY91" s="239">
        <v>0.42760000000000087</v>
      </c>
      <c r="GZ91" s="243">
        <f t="shared" si="129"/>
        <v>0</v>
      </c>
      <c r="HA91" s="244">
        <f t="shared" si="122"/>
        <v>1</v>
      </c>
      <c r="HB91" s="211">
        <f t="shared" si="115"/>
        <v>0.81099999999999983</v>
      </c>
      <c r="HC91" s="250"/>
      <c r="HD91" s="211"/>
      <c r="HE91" s="211">
        <f t="shared" si="93"/>
        <v>-0.14226257144250098</v>
      </c>
      <c r="HF91" s="178">
        <f t="shared" si="80"/>
        <v>-22.065379881681768</v>
      </c>
      <c r="HG91" s="452">
        <f t="shared" ref="HG91:HG154" si="161">IF(AND(HF90&lt;-23.5,HE91&lt;0),HE91*0.5,HE91)</f>
        <v>-0.14226257144250098</v>
      </c>
      <c r="HH91" s="348"/>
      <c r="HI91" s="165">
        <f t="shared" si="146"/>
        <v>-0.14226257144250098</v>
      </c>
      <c r="HK91" s="176">
        <f t="shared" si="147"/>
        <v>-22.644995751508375</v>
      </c>
      <c r="HL91" s="185"/>
      <c r="HN91" s="165">
        <v>2.7600000000000735E-2</v>
      </c>
      <c r="HO91" s="165">
        <f t="shared" si="148"/>
        <v>-21.417633986112204</v>
      </c>
      <c r="HP91" s="165"/>
      <c r="HR91" s="165">
        <v>-2.1723999999999992</v>
      </c>
      <c r="HS91" s="165">
        <f t="shared" si="149"/>
        <v>-23.360778309862472</v>
      </c>
      <c r="HT91" s="165"/>
      <c r="HV91" s="165">
        <v>0.6276000000000006</v>
      </c>
      <c r="HW91" s="165">
        <f t="shared" si="150"/>
        <v>-21.724685531103297</v>
      </c>
      <c r="HX91" s="165"/>
      <c r="HZ91" s="165">
        <v>-3.122399999999999</v>
      </c>
      <c r="IA91" s="165">
        <f t="shared" si="151"/>
        <v>-22.435324508366477</v>
      </c>
      <c r="IB91" s="165"/>
      <c r="ID91" s="165">
        <v>5.877600000000001</v>
      </c>
      <c r="IE91" s="165">
        <f t="shared" si="152"/>
        <v>-20.894550738211329</v>
      </c>
      <c r="IF91" s="165"/>
      <c r="IH91" s="165">
        <v>4.8276000000000003</v>
      </c>
      <c r="II91" s="165">
        <f t="shared" si="153"/>
        <v>-23.635684336257626</v>
      </c>
      <c r="IJ91" s="165"/>
      <c r="IL91" s="424">
        <v>0.42760000000000087</v>
      </c>
      <c r="IM91" s="165">
        <f t="shared" si="154"/>
        <v>-22.644995751508375</v>
      </c>
      <c r="IN91" s="165"/>
      <c r="IO91" s="36">
        <v>42333</v>
      </c>
    </row>
    <row r="92" spans="1:249" x14ac:dyDescent="0.25">
      <c r="A92" s="95">
        <v>41238</v>
      </c>
      <c r="B92" s="36">
        <v>41238</v>
      </c>
      <c r="C92" s="346">
        <v>1.45</v>
      </c>
      <c r="D92" s="346">
        <v>-0.75</v>
      </c>
      <c r="E92" s="346">
        <v>2.0499999999999998</v>
      </c>
      <c r="F92" s="346">
        <v>-1.7</v>
      </c>
      <c r="G92" s="346">
        <v>7.3000000000000007</v>
      </c>
      <c r="H92" s="346">
        <v>6.25</v>
      </c>
      <c r="I92" s="346">
        <v>1.85</v>
      </c>
      <c r="J92" s="106"/>
      <c r="K92" s="36">
        <v>42333</v>
      </c>
      <c r="L92" s="105">
        <v>1.3398999999999996</v>
      </c>
      <c r="M92" s="98">
        <f t="shared" si="130"/>
        <v>1.4223999999999992</v>
      </c>
      <c r="N92" s="109">
        <f t="shared" si="131"/>
        <v>1.5059333333333325</v>
      </c>
      <c r="O92" s="291"/>
      <c r="P92" s="184">
        <v>42333</v>
      </c>
      <c r="Q92" s="346">
        <v>1.45</v>
      </c>
      <c r="R92" s="240">
        <v>2.7600000000000735E-2</v>
      </c>
      <c r="T92" s="346">
        <v>-0.75</v>
      </c>
      <c r="U92" s="240">
        <v>-2.1723999999999992</v>
      </c>
      <c r="W92" s="346">
        <v>2.0499999999999998</v>
      </c>
      <c r="X92" s="240">
        <v>0.6276000000000006</v>
      </c>
      <c r="Z92" s="346">
        <v>-1.7</v>
      </c>
      <c r="AA92" s="240">
        <v>-3.122399999999999</v>
      </c>
      <c r="AC92" s="346">
        <v>7.3000000000000007</v>
      </c>
      <c r="AD92" s="239">
        <v>5.877600000000001</v>
      </c>
      <c r="AF92" s="346">
        <v>6.25</v>
      </c>
      <c r="AG92" s="239">
        <v>4.8276000000000003</v>
      </c>
      <c r="AI92" s="346">
        <v>1.85</v>
      </c>
      <c r="AJ92" s="239">
        <v>0.42760000000000087</v>
      </c>
      <c r="AK92" s="104"/>
      <c r="AV92" s="36">
        <v>42334</v>
      </c>
      <c r="AW92" s="346">
        <v>-0.89999999999999991</v>
      </c>
      <c r="AY92" s="346">
        <v>-0.75</v>
      </c>
      <c r="BA92" s="346">
        <v>2.2000000000000002</v>
      </c>
      <c r="BC92" s="346">
        <v>-3.5999999999999996</v>
      </c>
      <c r="BE92" s="346">
        <v>8.1999999999999993</v>
      </c>
      <c r="BG92" s="346">
        <v>6.6999999999999993</v>
      </c>
      <c r="BI92" s="346">
        <v>3.8000000000000003</v>
      </c>
      <c r="BJ92" s="104"/>
      <c r="BL92" s="199"/>
      <c r="BR92" s="101"/>
      <c r="BT92" s="165"/>
      <c r="BU92" s="165"/>
      <c r="BV92" s="165"/>
      <c r="BW92" s="36">
        <v>42334</v>
      </c>
      <c r="BX92" s="109">
        <v>1.1779999999999999</v>
      </c>
      <c r="BY92" s="109">
        <v>1.2589499999999998</v>
      </c>
      <c r="CA92" s="180">
        <f t="shared" si="68"/>
        <v>-22.3665867225975</v>
      </c>
      <c r="CB92" s="209">
        <f t="shared" si="81"/>
        <v>-0.1330880755574988</v>
      </c>
      <c r="CC92" s="240">
        <v>-2.1589499999999999</v>
      </c>
      <c r="CD92" s="243">
        <f t="shared" si="123"/>
        <v>1.1000000000000001</v>
      </c>
      <c r="CE92" s="244">
        <f t="shared" si="116"/>
        <v>0</v>
      </c>
      <c r="CF92" s="211">
        <f t="shared" si="109"/>
        <v>0.80399999999999983</v>
      </c>
      <c r="CG92" s="250"/>
      <c r="CH92" s="211"/>
      <c r="CI92" s="211">
        <f t="shared" si="132"/>
        <v>-0.14639688311324869</v>
      </c>
      <c r="CJ92" s="178">
        <f t="shared" si="155"/>
        <v>-20.997163438181069</v>
      </c>
      <c r="CK92" s="452">
        <f t="shared" si="133"/>
        <v>-0.14639688311324869</v>
      </c>
      <c r="CL92" s="188"/>
      <c r="CM92" s="165">
        <f t="shared" si="134"/>
        <v>-0.14639688311324869</v>
      </c>
      <c r="CO92" s="176">
        <f t="shared" si="135"/>
        <v>-21.564030869225451</v>
      </c>
      <c r="CP92" s="252"/>
      <c r="CR92" s="36">
        <v>42334</v>
      </c>
      <c r="CS92" s="105">
        <v>1.1779999999999999</v>
      </c>
      <c r="CT92" s="109">
        <v>1.2589499999999998</v>
      </c>
      <c r="CV92" s="180">
        <f t="shared" si="69"/>
        <v>-22.3665867225975</v>
      </c>
      <c r="CW92" s="209">
        <f t="shared" si="82"/>
        <v>-0.1330880755574988</v>
      </c>
      <c r="CX92" s="240">
        <v>-2.0089499999999996</v>
      </c>
      <c r="CY92" s="243">
        <f t="shared" si="124"/>
        <v>1.1000000000000001</v>
      </c>
      <c r="CZ92" s="244">
        <f t="shared" si="117"/>
        <v>0</v>
      </c>
      <c r="DA92" s="211">
        <f t="shared" si="110"/>
        <v>0.80399999999999983</v>
      </c>
      <c r="DB92" s="250"/>
      <c r="DC92" s="211"/>
      <c r="DD92" s="211">
        <f t="shared" si="83"/>
        <v>-0.14639688311324869</v>
      </c>
      <c r="DE92" s="178">
        <f t="shared" si="70"/>
        <v>-22.851050656334785</v>
      </c>
      <c r="DF92" s="452">
        <f t="shared" si="156"/>
        <v>-0.14639688311324869</v>
      </c>
      <c r="DG92" s="315"/>
      <c r="DH92" s="165">
        <f t="shared" si="136"/>
        <v>-0.14639688311324869</v>
      </c>
      <c r="DJ92" s="176">
        <f t="shared" si="137"/>
        <v>-23.507175192975719</v>
      </c>
      <c r="DK92" s="192"/>
      <c r="DL92" s="186"/>
      <c r="DM92" s="36">
        <v>42334</v>
      </c>
      <c r="DN92" s="105">
        <v>1.1779999999999999</v>
      </c>
      <c r="DO92" s="109">
        <v>1.2589499999999998</v>
      </c>
      <c r="DQ92" s="180">
        <f t="shared" si="71"/>
        <v>-22.3665867225975</v>
      </c>
      <c r="DR92" s="209">
        <f t="shared" si="84"/>
        <v>-0.1330880755574988</v>
      </c>
      <c r="DS92" s="240">
        <v>0.94105000000000039</v>
      </c>
      <c r="DT92" s="243">
        <f t="shared" si="125"/>
        <v>0</v>
      </c>
      <c r="DU92" s="244">
        <f t="shared" si="118"/>
        <v>1</v>
      </c>
      <c r="DV92" s="211">
        <f t="shared" si="111"/>
        <v>0.80399999999999983</v>
      </c>
      <c r="DW92" s="250"/>
      <c r="DX92" s="211"/>
      <c r="DY92" s="211">
        <f t="shared" si="85"/>
        <v>-0.1330880755574988</v>
      </c>
      <c r="DZ92" s="178">
        <f t="shared" si="72"/>
        <v>-21.141840190755925</v>
      </c>
      <c r="EA92" s="452">
        <f t="shared" si="157"/>
        <v>-0.1330880755574988</v>
      </c>
      <c r="EB92" s="315"/>
      <c r="EC92" s="165">
        <f t="shared" si="138"/>
        <v>-0.1330880755574988</v>
      </c>
      <c r="EE92" s="176">
        <f t="shared" si="139"/>
        <v>-21.857773606660796</v>
      </c>
      <c r="EF92" s="185"/>
      <c r="EG92" s="186"/>
      <c r="EH92" s="36">
        <v>42334</v>
      </c>
      <c r="EI92" s="105">
        <v>1.1779999999999999</v>
      </c>
      <c r="EJ92" s="109">
        <v>1.2589499999999998</v>
      </c>
      <c r="EL92" s="180">
        <f t="shared" si="73"/>
        <v>-22.3665867225975</v>
      </c>
      <c r="EM92" s="209">
        <f t="shared" si="86"/>
        <v>-0.1330880755574988</v>
      </c>
      <c r="EN92" s="240">
        <v>-4.8589499999999992</v>
      </c>
      <c r="EO92" s="243">
        <f t="shared" si="126"/>
        <v>1.3</v>
      </c>
      <c r="EP92" s="244">
        <f t="shared" si="119"/>
        <v>0</v>
      </c>
      <c r="EQ92" s="211">
        <f t="shared" si="112"/>
        <v>0.80399999999999983</v>
      </c>
      <c r="ER92" s="250"/>
      <c r="ES92" s="211"/>
      <c r="ET92" s="211">
        <f t="shared" si="87"/>
        <v>-0.17301449822474843</v>
      </c>
      <c r="EU92" s="178">
        <f t="shared" si="74"/>
        <v>-22.015492541449319</v>
      </c>
      <c r="EV92" s="452">
        <f t="shared" si="158"/>
        <v>-0.17301449822474843</v>
      </c>
      <c r="EW92" s="315"/>
      <c r="EX92" s="165">
        <f t="shared" si="140"/>
        <v>-0.17301449822474843</v>
      </c>
      <c r="EZ92" s="176">
        <f t="shared" si="141"/>
        <v>-22.608339006591226</v>
      </c>
      <c r="FA92" s="185"/>
      <c r="FB92" s="186"/>
      <c r="FC92" s="36">
        <v>42334</v>
      </c>
      <c r="FD92" s="105">
        <v>1.1779999999999999</v>
      </c>
      <c r="FE92" s="109">
        <v>1.2589499999999998</v>
      </c>
      <c r="FG92" s="180">
        <f t="shared" si="75"/>
        <v>-22.3665867225975</v>
      </c>
      <c r="FH92" s="209">
        <f t="shared" si="88"/>
        <v>-0.1330880755574988</v>
      </c>
      <c r="FI92" s="239">
        <v>6.9410499999999997</v>
      </c>
      <c r="FJ92" s="243">
        <f t="shared" si="127"/>
        <v>0</v>
      </c>
      <c r="FK92" s="244">
        <f t="shared" si="120"/>
        <v>0.8</v>
      </c>
      <c r="FL92" s="211">
        <f t="shared" si="113"/>
        <v>0.80399999999999983</v>
      </c>
      <c r="FM92" s="250"/>
      <c r="FN92" s="211"/>
      <c r="FO92" s="211">
        <f t="shared" si="89"/>
        <v>-0.10647046044599905</v>
      </c>
      <c r="FP92" s="178">
        <f t="shared" si="76"/>
        <v>-20.500328588753014</v>
      </c>
      <c r="FQ92" s="452">
        <f t="shared" si="159"/>
        <v>-0.10647046044599905</v>
      </c>
      <c r="FR92" s="315"/>
      <c r="FS92" s="165">
        <f t="shared" si="142"/>
        <v>-0.10647046044599905</v>
      </c>
      <c r="FU92" s="176">
        <f t="shared" si="143"/>
        <v>-21.001021198657327</v>
      </c>
      <c r="FV92" s="185"/>
      <c r="FW92" s="186"/>
      <c r="FX92" s="36">
        <v>42334</v>
      </c>
      <c r="FY92" s="105">
        <v>1.1779999999999999</v>
      </c>
      <c r="FZ92" s="109">
        <v>1.2589499999999998</v>
      </c>
      <c r="GB92" s="180">
        <f t="shared" si="77"/>
        <v>-22.3665867225975</v>
      </c>
      <c r="GC92" s="209">
        <f t="shared" si="90"/>
        <v>-0.1330880755574988</v>
      </c>
      <c r="GD92" s="239">
        <v>5.4410499999999997</v>
      </c>
      <c r="GE92" s="243">
        <f t="shared" si="128"/>
        <v>0</v>
      </c>
      <c r="GF92" s="244">
        <f t="shared" si="121"/>
        <v>0.8</v>
      </c>
      <c r="GG92" s="211">
        <f t="shared" si="114"/>
        <v>0.80399999999999983</v>
      </c>
      <c r="GH92" s="250"/>
      <c r="GI92" s="211"/>
      <c r="GJ92" s="211">
        <f t="shared" si="91"/>
        <v>-0.10647046044599905</v>
      </c>
      <c r="GK92" s="178">
        <f t="shared" si="78"/>
        <v>-23.143451726059439</v>
      </c>
      <c r="GL92" s="452">
        <f t="shared" si="160"/>
        <v>-0.10647046044599905</v>
      </c>
      <c r="GM92" s="315"/>
      <c r="GN92" s="165">
        <f t="shared" si="144"/>
        <v>-0.10647046044599905</v>
      </c>
      <c r="GP92" s="176">
        <f t="shared" si="145"/>
        <v>-23.742154796703623</v>
      </c>
      <c r="GR92" s="186"/>
      <c r="GS92" s="36">
        <v>42334</v>
      </c>
      <c r="GT92" s="105">
        <v>1.1779999999999999</v>
      </c>
      <c r="GU92" s="109">
        <v>1.2589499999999998</v>
      </c>
      <c r="GW92" s="180">
        <f t="shared" si="79"/>
        <v>-22.3665867225975</v>
      </c>
      <c r="GX92" s="209">
        <f t="shared" si="92"/>
        <v>-0.1330880755574988</v>
      </c>
      <c r="GY92" s="239">
        <v>2.5410500000000003</v>
      </c>
      <c r="GZ92" s="243">
        <f t="shared" si="129"/>
        <v>0</v>
      </c>
      <c r="HA92" s="244">
        <f t="shared" si="122"/>
        <v>0.95</v>
      </c>
      <c r="HB92" s="211">
        <f t="shared" si="115"/>
        <v>0.80399999999999983</v>
      </c>
      <c r="HC92" s="250"/>
      <c r="HD92" s="211"/>
      <c r="HE92" s="211">
        <f t="shared" si="93"/>
        <v>-0.12643367177962386</v>
      </c>
      <c r="HF92" s="178">
        <f t="shared" si="80"/>
        <v>-22.167032553792584</v>
      </c>
      <c r="HG92" s="452">
        <f t="shared" si="161"/>
        <v>-0.12643367177962386</v>
      </c>
      <c r="HH92" s="348"/>
      <c r="HI92" s="165">
        <f t="shared" si="146"/>
        <v>-0.12643367177962386</v>
      </c>
      <c r="HK92" s="176">
        <f t="shared" si="147"/>
        <v>-22.771429423287998</v>
      </c>
      <c r="HL92" s="185"/>
      <c r="HN92" s="165">
        <v>-2.1589499999999999</v>
      </c>
      <c r="HO92" s="165">
        <f t="shared" si="148"/>
        <v>-21.564030869225451</v>
      </c>
      <c r="HP92" s="165"/>
      <c r="HR92" s="165">
        <v>-2.0089499999999996</v>
      </c>
      <c r="HS92" s="165">
        <f t="shared" si="149"/>
        <v>-23.507175192975719</v>
      </c>
      <c r="HT92" s="165"/>
      <c r="HV92" s="165">
        <v>0.94105000000000039</v>
      </c>
      <c r="HW92" s="165">
        <f t="shared" si="150"/>
        <v>-21.857773606660796</v>
      </c>
      <c r="HX92" s="165"/>
      <c r="HZ92" s="165">
        <v>-4.8589499999999992</v>
      </c>
      <c r="IA92" s="165">
        <f t="shared" si="151"/>
        <v>-22.608339006591226</v>
      </c>
      <c r="IB92" s="165"/>
      <c r="ID92" s="165">
        <v>6.9410499999999997</v>
      </c>
      <c r="IE92" s="165">
        <f t="shared" si="152"/>
        <v>-21.001021198657327</v>
      </c>
      <c r="IF92" s="165"/>
      <c r="IH92" s="165">
        <v>5.4410499999999997</v>
      </c>
      <c r="II92" s="165">
        <f t="shared" si="153"/>
        <v>-23.742154796703623</v>
      </c>
      <c r="IJ92" s="165"/>
      <c r="IL92" s="424">
        <v>2.5410500000000003</v>
      </c>
      <c r="IM92" s="165">
        <f t="shared" si="154"/>
        <v>-22.771429423287998</v>
      </c>
      <c r="IN92" s="165"/>
      <c r="IO92" s="36">
        <v>42334</v>
      </c>
    </row>
    <row r="93" spans="1:249" ht="15.75" thickBot="1" x14ac:dyDescent="0.3">
      <c r="A93" s="95">
        <v>41239</v>
      </c>
      <c r="B93" s="36">
        <v>41239</v>
      </c>
      <c r="C93" s="346">
        <v>-0.89999999999999991</v>
      </c>
      <c r="D93" s="346">
        <v>-0.75</v>
      </c>
      <c r="E93" s="346">
        <v>2.2000000000000002</v>
      </c>
      <c r="F93" s="346">
        <v>-3.5999999999999996</v>
      </c>
      <c r="G93" s="346">
        <v>8.1999999999999993</v>
      </c>
      <c r="H93" s="346">
        <v>6.6999999999999993</v>
      </c>
      <c r="I93" s="346">
        <v>3.8000000000000003</v>
      </c>
      <c r="J93" s="106"/>
      <c r="K93" s="36">
        <v>42334</v>
      </c>
      <c r="L93" s="105">
        <v>1.1779999999999999</v>
      </c>
      <c r="M93" s="98">
        <f t="shared" si="130"/>
        <v>1.2589499999999998</v>
      </c>
      <c r="N93" s="109">
        <f t="shared" si="131"/>
        <v>1.3409333333333329</v>
      </c>
      <c r="O93" s="291"/>
      <c r="P93" s="184">
        <v>42334</v>
      </c>
      <c r="Q93" s="346">
        <v>-0.89999999999999991</v>
      </c>
      <c r="R93" s="240">
        <v>-2.1589499999999999</v>
      </c>
      <c r="T93" s="346">
        <v>-0.75</v>
      </c>
      <c r="U93" s="240">
        <v>-2.0089499999999996</v>
      </c>
      <c r="W93" s="346">
        <v>2.2000000000000002</v>
      </c>
      <c r="X93" s="240">
        <v>0.94105000000000039</v>
      </c>
      <c r="Z93" s="346">
        <v>-3.5999999999999996</v>
      </c>
      <c r="AA93" s="240">
        <v>-4.8589499999999992</v>
      </c>
      <c r="AC93" s="346">
        <v>8.1999999999999993</v>
      </c>
      <c r="AD93" s="239">
        <v>6.9410499999999997</v>
      </c>
      <c r="AF93" s="346">
        <v>6.6999999999999993</v>
      </c>
      <c r="AG93" s="239">
        <v>5.4410499999999997</v>
      </c>
      <c r="AI93" s="346">
        <v>3.8000000000000003</v>
      </c>
      <c r="AJ93" s="239">
        <v>2.5410500000000003</v>
      </c>
      <c r="AK93" s="104"/>
      <c r="AV93" s="36">
        <v>42335</v>
      </c>
      <c r="AW93" s="346">
        <v>-1.85</v>
      </c>
      <c r="AX93" s="98"/>
      <c r="AY93" s="346">
        <v>-1.7</v>
      </c>
      <c r="BA93" s="346">
        <v>4.1500000000000004</v>
      </c>
      <c r="BC93" s="346">
        <v>-4.25</v>
      </c>
      <c r="BE93" s="346">
        <v>6.75</v>
      </c>
      <c r="BG93" s="346">
        <v>5.9</v>
      </c>
      <c r="BI93" s="346">
        <v>6.35</v>
      </c>
      <c r="BJ93" s="104"/>
      <c r="BL93" s="199"/>
      <c r="BR93" s="101"/>
      <c r="BW93" s="36">
        <v>42335</v>
      </c>
      <c r="BX93" s="109">
        <v>1.0192000000000001</v>
      </c>
      <c r="BY93" s="109">
        <v>1.0986</v>
      </c>
      <c r="CA93" s="180">
        <f t="shared" si="68"/>
        <v>-22.490868162840002</v>
      </c>
      <c r="CB93" s="209">
        <f t="shared" si="81"/>
        <v>-0.12428144024250187</v>
      </c>
      <c r="CC93" s="240">
        <v>-2.9485999999999999</v>
      </c>
      <c r="CD93" s="243">
        <f t="shared" si="123"/>
        <v>1.1000000000000001</v>
      </c>
      <c r="CE93" s="244">
        <f t="shared" si="116"/>
        <v>0</v>
      </c>
      <c r="CF93" s="211">
        <f t="shared" si="109"/>
        <v>0.79699999999999982</v>
      </c>
      <c r="CG93" s="250"/>
      <c r="CH93" s="211"/>
      <c r="CI93" s="211">
        <f t="shared" si="132"/>
        <v>-0.13670958426675206</v>
      </c>
      <c r="CJ93" s="178">
        <f t="shared" si="155"/>
        <v>-21.10612097684167</v>
      </c>
      <c r="CK93" s="452">
        <f t="shared" si="133"/>
        <v>-0.13670958426675206</v>
      </c>
      <c r="CL93" s="188"/>
      <c r="CM93" s="165">
        <f t="shared" si="134"/>
        <v>-0.13670958426675206</v>
      </c>
      <c r="CO93" s="176">
        <f t="shared" si="135"/>
        <v>-21.700740453492202</v>
      </c>
      <c r="CP93" s="252"/>
      <c r="CR93" s="36">
        <v>42335</v>
      </c>
      <c r="CS93" s="109">
        <v>1.0192000000000001</v>
      </c>
      <c r="CT93" s="109">
        <v>1.0986</v>
      </c>
      <c r="CV93" s="180">
        <f t="shared" si="69"/>
        <v>-22.490868162840002</v>
      </c>
      <c r="CW93" s="209">
        <f t="shared" si="82"/>
        <v>-0.12428144024250187</v>
      </c>
      <c r="CX93" s="240">
        <v>-2.7986</v>
      </c>
      <c r="CY93" s="243">
        <f t="shared" si="124"/>
        <v>1.1000000000000001</v>
      </c>
      <c r="CZ93" s="244">
        <f t="shared" si="117"/>
        <v>0</v>
      </c>
      <c r="DA93" s="211">
        <f t="shared" si="110"/>
        <v>0.79699999999999982</v>
      </c>
      <c r="DB93" s="250"/>
      <c r="DC93" s="211"/>
      <c r="DD93" s="211">
        <f t="shared" si="83"/>
        <v>-0.13670958426675206</v>
      </c>
      <c r="DE93" s="178">
        <f t="shared" si="70"/>
        <v>-22.960008194995385</v>
      </c>
      <c r="DF93" s="452">
        <f t="shared" si="156"/>
        <v>-0.13670958426675206</v>
      </c>
      <c r="DG93" s="315"/>
      <c r="DH93" s="165">
        <f t="shared" si="136"/>
        <v>-0.13670958426675206</v>
      </c>
      <c r="DJ93" s="176">
        <f t="shared" si="137"/>
        <v>-23.643884777242469</v>
      </c>
      <c r="DK93" s="192"/>
      <c r="DL93" s="186"/>
      <c r="DM93" s="36">
        <v>42335</v>
      </c>
      <c r="DN93" s="109">
        <v>1.0192000000000001</v>
      </c>
      <c r="DO93" s="109">
        <v>1.0986</v>
      </c>
      <c r="DQ93" s="180">
        <f t="shared" si="71"/>
        <v>-22.490868162840002</v>
      </c>
      <c r="DR93" s="209">
        <f t="shared" si="84"/>
        <v>-0.12428144024250187</v>
      </c>
      <c r="DS93" s="240">
        <v>3.0514000000000001</v>
      </c>
      <c r="DT93" s="243">
        <f t="shared" si="125"/>
        <v>0</v>
      </c>
      <c r="DU93" s="244">
        <f t="shared" si="118"/>
        <v>0.9</v>
      </c>
      <c r="DV93" s="211">
        <f t="shared" si="111"/>
        <v>0.79699999999999982</v>
      </c>
      <c r="DW93" s="250"/>
      <c r="DX93" s="211"/>
      <c r="DY93" s="211">
        <f t="shared" si="85"/>
        <v>-0.11185329621825169</v>
      </c>
      <c r="DZ93" s="178">
        <f t="shared" si="72"/>
        <v>-21.230987267841872</v>
      </c>
      <c r="EA93" s="452">
        <f t="shared" si="157"/>
        <v>-0.11185329621825169</v>
      </c>
      <c r="EB93" s="315"/>
      <c r="EC93" s="165">
        <f t="shared" si="138"/>
        <v>-0.11185329621825169</v>
      </c>
      <c r="EE93" s="176">
        <f t="shared" si="139"/>
        <v>-21.96962690287905</v>
      </c>
      <c r="EF93" s="185"/>
      <c r="EG93" s="186"/>
      <c r="EH93" s="36">
        <v>42335</v>
      </c>
      <c r="EI93" s="105">
        <v>1.0192000000000001</v>
      </c>
      <c r="EJ93" s="109">
        <v>1.0986</v>
      </c>
      <c r="EL93" s="180">
        <f t="shared" si="73"/>
        <v>-22.490868162840002</v>
      </c>
      <c r="EM93" s="209">
        <f t="shared" si="86"/>
        <v>-0.12428144024250187</v>
      </c>
      <c r="EN93" s="240">
        <v>-5.3486000000000002</v>
      </c>
      <c r="EO93" s="243">
        <f t="shared" si="126"/>
        <v>1.4</v>
      </c>
      <c r="EP93" s="244">
        <f t="shared" si="119"/>
        <v>0</v>
      </c>
      <c r="EQ93" s="211">
        <f t="shared" si="112"/>
        <v>0.79699999999999982</v>
      </c>
      <c r="ER93" s="250"/>
      <c r="ES93" s="211"/>
      <c r="ET93" s="211">
        <f t="shared" si="87"/>
        <v>-0.17399401633950262</v>
      </c>
      <c r="EU93" s="178">
        <f t="shared" si="74"/>
        <v>-22.154165772471902</v>
      </c>
      <c r="EV93" s="452">
        <f t="shared" si="158"/>
        <v>-0.17399401633950262</v>
      </c>
      <c r="EW93" s="315"/>
      <c r="EX93" s="165">
        <f t="shared" si="140"/>
        <v>-0.17399401633950262</v>
      </c>
      <c r="EZ93" s="176">
        <f t="shared" si="141"/>
        <v>-22.782333022930729</v>
      </c>
      <c r="FA93" s="185"/>
      <c r="FB93" s="186"/>
      <c r="FC93" s="36">
        <v>42335</v>
      </c>
      <c r="FD93" s="105">
        <v>1.0192000000000001</v>
      </c>
      <c r="FE93" s="109">
        <v>1.0986</v>
      </c>
      <c r="FG93" s="180">
        <f t="shared" si="75"/>
        <v>-22.490868162840002</v>
      </c>
      <c r="FH93" s="209">
        <f t="shared" si="88"/>
        <v>-0.12428144024250187</v>
      </c>
      <c r="FI93" s="239">
        <v>5.6513999999999998</v>
      </c>
      <c r="FJ93" s="243">
        <f t="shared" si="127"/>
        <v>0</v>
      </c>
      <c r="FK93" s="244">
        <f t="shared" si="120"/>
        <v>0.8</v>
      </c>
      <c r="FL93" s="211">
        <f t="shared" si="113"/>
        <v>0.79699999999999982</v>
      </c>
      <c r="FM93" s="250"/>
      <c r="FN93" s="211"/>
      <c r="FO93" s="211">
        <f t="shared" si="89"/>
        <v>-9.9425152194001498E-2</v>
      </c>
      <c r="FP93" s="178">
        <f t="shared" si="76"/>
        <v>-20.579570435051632</v>
      </c>
      <c r="FQ93" s="452">
        <f t="shared" si="159"/>
        <v>-9.9425152194001498E-2</v>
      </c>
      <c r="FR93" s="315"/>
      <c r="FS93" s="165">
        <f t="shared" si="142"/>
        <v>-9.9425152194001498E-2</v>
      </c>
      <c r="FU93" s="176">
        <f t="shared" si="143"/>
        <v>-21.100446350851328</v>
      </c>
      <c r="FV93" s="185"/>
      <c r="FW93" s="186"/>
      <c r="FX93" s="36">
        <v>42335</v>
      </c>
      <c r="FY93" s="109">
        <v>1.0192000000000001</v>
      </c>
      <c r="FZ93" s="109">
        <v>1.0986</v>
      </c>
      <c r="GB93" s="180">
        <f t="shared" si="77"/>
        <v>-22.490868162840002</v>
      </c>
      <c r="GC93" s="209">
        <f t="shared" si="90"/>
        <v>-0.12428144024250187</v>
      </c>
      <c r="GD93" s="239">
        <v>4.8014000000000001</v>
      </c>
      <c r="GE93" s="243">
        <f t="shared" si="128"/>
        <v>0</v>
      </c>
      <c r="GF93" s="244">
        <f t="shared" si="121"/>
        <v>0.85</v>
      </c>
      <c r="GG93" s="211">
        <f t="shared" si="114"/>
        <v>0.79699999999999982</v>
      </c>
      <c r="GH93" s="250"/>
      <c r="GI93" s="211"/>
      <c r="GJ93" s="211">
        <f t="shared" si="91"/>
        <v>-0.10563922420612659</v>
      </c>
      <c r="GK93" s="178">
        <f t="shared" si="78"/>
        <v>-23.227646187751724</v>
      </c>
      <c r="GL93" s="452">
        <f t="shared" si="160"/>
        <v>-0.10563922420612659</v>
      </c>
      <c r="GM93" s="315"/>
      <c r="GN93" s="165">
        <f t="shared" si="144"/>
        <v>-0.10563922420612659</v>
      </c>
      <c r="GP93" s="176">
        <f t="shared" si="145"/>
        <v>-23.847794020909749</v>
      </c>
      <c r="GR93" s="186"/>
      <c r="GS93" s="36">
        <v>42335</v>
      </c>
      <c r="GT93" s="105">
        <v>1.0192000000000001</v>
      </c>
      <c r="GU93" s="109">
        <v>1.0986</v>
      </c>
      <c r="GW93" s="180">
        <f t="shared" si="79"/>
        <v>-22.490868162840002</v>
      </c>
      <c r="GX93" s="209">
        <f t="shared" si="92"/>
        <v>-0.12428144024250187</v>
      </c>
      <c r="GY93" s="239">
        <v>5.2513999999999994</v>
      </c>
      <c r="GZ93" s="243">
        <f t="shared" si="129"/>
        <v>0</v>
      </c>
      <c r="HA93" s="244">
        <f t="shared" si="122"/>
        <v>0.8</v>
      </c>
      <c r="HB93" s="211">
        <f t="shared" si="115"/>
        <v>0.79699999999999982</v>
      </c>
      <c r="HC93" s="250"/>
      <c r="HD93" s="211"/>
      <c r="HE93" s="211">
        <f t="shared" si="93"/>
        <v>-9.9425152194001498E-2</v>
      </c>
      <c r="HF93" s="178">
        <f t="shared" si="80"/>
        <v>-22.246274400091202</v>
      </c>
      <c r="HG93" s="452">
        <f t="shared" si="161"/>
        <v>-9.9425152194001498E-2</v>
      </c>
      <c r="HH93" s="348"/>
      <c r="HI93" s="165">
        <f t="shared" si="146"/>
        <v>-9.9425152194001498E-2</v>
      </c>
      <c r="HK93" s="176">
        <f t="shared" si="147"/>
        <v>-22.870854575481999</v>
      </c>
      <c r="HL93" s="185"/>
      <c r="HN93" s="165">
        <v>-2.9485999999999999</v>
      </c>
      <c r="HO93" s="165">
        <f t="shared" si="148"/>
        <v>-21.700740453492202</v>
      </c>
      <c r="HP93" s="165"/>
      <c r="HR93" s="165">
        <v>-2.7986</v>
      </c>
      <c r="HS93" s="165">
        <f t="shared" si="149"/>
        <v>-23.643884777242469</v>
      </c>
      <c r="HT93" s="165"/>
      <c r="HV93" s="165">
        <v>3.0514000000000001</v>
      </c>
      <c r="HW93" s="165">
        <f t="shared" si="150"/>
        <v>-21.96962690287905</v>
      </c>
      <c r="HX93" s="165"/>
      <c r="HZ93" s="165">
        <v>-5.3486000000000002</v>
      </c>
      <c r="IA93" s="165">
        <f t="shared" si="151"/>
        <v>-22.782333022930729</v>
      </c>
      <c r="IB93" s="165"/>
      <c r="ID93" s="165">
        <v>5.6513999999999998</v>
      </c>
      <c r="IE93" s="165">
        <f t="shared" si="152"/>
        <v>-21.100446350851328</v>
      </c>
      <c r="IF93" s="165"/>
      <c r="IH93" s="165">
        <v>4.8014000000000001</v>
      </c>
      <c r="II93" s="165">
        <f t="shared" si="153"/>
        <v>-23.847794020909749</v>
      </c>
      <c r="IJ93" s="165"/>
      <c r="IL93" s="424">
        <v>5.2513999999999994</v>
      </c>
      <c r="IM93" s="165">
        <f t="shared" si="154"/>
        <v>-22.870854575481999</v>
      </c>
      <c r="IN93" s="165"/>
      <c r="IO93" s="36">
        <v>42335</v>
      </c>
    </row>
    <row r="94" spans="1:249" ht="15.75" thickBot="1" x14ac:dyDescent="0.3">
      <c r="A94" s="95">
        <v>41240</v>
      </c>
      <c r="B94" s="36">
        <v>41240</v>
      </c>
      <c r="C94" s="346">
        <v>-1.85</v>
      </c>
      <c r="D94" s="346">
        <v>-1.7</v>
      </c>
      <c r="E94" s="346">
        <v>4.1500000000000004</v>
      </c>
      <c r="F94" s="346">
        <v>-4.25</v>
      </c>
      <c r="G94" s="346">
        <v>6.75</v>
      </c>
      <c r="H94" s="346">
        <v>5.9</v>
      </c>
      <c r="I94" s="346">
        <v>6.35</v>
      </c>
      <c r="J94" s="106"/>
      <c r="K94" s="36">
        <v>42335</v>
      </c>
      <c r="L94" s="105">
        <v>1.0192000000000001</v>
      </c>
      <c r="M94" s="98">
        <f t="shared" si="130"/>
        <v>1.0986</v>
      </c>
      <c r="N94" s="109">
        <f t="shared" si="131"/>
        <v>1.1790333333333332</v>
      </c>
      <c r="O94" s="291"/>
      <c r="P94" s="184">
        <v>42335</v>
      </c>
      <c r="Q94" s="346">
        <v>-1.85</v>
      </c>
      <c r="R94" s="240">
        <v>-2.9485999999999999</v>
      </c>
      <c r="T94" s="346">
        <v>-1.7</v>
      </c>
      <c r="U94" s="240">
        <v>-2.7986</v>
      </c>
      <c r="W94" s="346">
        <v>4.1500000000000004</v>
      </c>
      <c r="X94" s="240">
        <v>3.0514000000000001</v>
      </c>
      <c r="Z94" s="346">
        <v>-4.25</v>
      </c>
      <c r="AA94" s="240">
        <v>-5.3486000000000002</v>
      </c>
      <c r="AC94" s="346">
        <v>6.75</v>
      </c>
      <c r="AD94" s="239">
        <v>5.6513999999999998</v>
      </c>
      <c r="AF94" s="346">
        <v>5.9</v>
      </c>
      <c r="AG94" s="239">
        <v>4.8014000000000001</v>
      </c>
      <c r="AI94" s="346">
        <v>6.35</v>
      </c>
      <c r="AJ94" s="239">
        <v>5.2513999999999994</v>
      </c>
      <c r="AK94" s="104"/>
      <c r="AV94" s="36">
        <v>42336</v>
      </c>
      <c r="AW94" s="346">
        <v>-0.30000000000000004</v>
      </c>
      <c r="AX94">
        <v>-22.29504444444445</v>
      </c>
      <c r="AY94" s="346">
        <v>-0.74999999999999989</v>
      </c>
      <c r="BA94" s="346">
        <v>4</v>
      </c>
      <c r="BC94" s="346">
        <v>-4.1500000000000004</v>
      </c>
      <c r="BE94" s="346">
        <v>5.05</v>
      </c>
      <c r="BG94" s="346">
        <v>5.0500000000000007</v>
      </c>
      <c r="BI94" s="346">
        <v>6.75</v>
      </c>
      <c r="BJ94" s="104"/>
      <c r="BL94" s="199"/>
      <c r="BR94" s="101"/>
      <c r="BW94" s="36">
        <v>42336</v>
      </c>
      <c r="BX94" s="109">
        <v>0.86349999999999905</v>
      </c>
      <c r="BY94" s="109">
        <v>0.94134999999999958</v>
      </c>
      <c r="BZ94" s="123"/>
      <c r="CA94" s="180">
        <f t="shared" si="68"/>
        <v>-22.606703851477501</v>
      </c>
      <c r="CB94" s="209">
        <f>(CA94-CA93)</f>
        <v>-0.1158356886374996</v>
      </c>
      <c r="CC94" s="240">
        <v>-1.2413499999999997</v>
      </c>
      <c r="CD94" s="243">
        <f t="shared" si="123"/>
        <v>1</v>
      </c>
      <c r="CE94" s="244">
        <f t="shared" si="116"/>
        <v>0</v>
      </c>
      <c r="CF94" s="211">
        <f t="shared" si="109"/>
        <v>0.78999999999999981</v>
      </c>
      <c r="CG94" s="250"/>
      <c r="CH94" s="211"/>
      <c r="CI94" s="211">
        <f t="shared" si="132"/>
        <v>-0.1158356886374996</v>
      </c>
      <c r="CJ94" s="178">
        <f t="shared" si="155"/>
        <v>-21.197631170865293</v>
      </c>
      <c r="CK94" s="452">
        <f t="shared" si="133"/>
        <v>-0.1158356886374996</v>
      </c>
      <c r="CL94" s="188"/>
      <c r="CM94" s="165">
        <f t="shared" si="134"/>
        <v>-0.1158356886374996</v>
      </c>
      <c r="CO94" s="307">
        <f t="shared" si="135"/>
        <v>-21.816576142129701</v>
      </c>
      <c r="CP94" s="253">
        <v>-22.29504444444445</v>
      </c>
      <c r="CR94" s="36">
        <v>42336</v>
      </c>
      <c r="CS94" s="109">
        <v>0.86349999999999905</v>
      </c>
      <c r="CT94" s="109">
        <v>0.94134999999999958</v>
      </c>
      <c r="CU94" s="123"/>
      <c r="CV94" s="180">
        <f t="shared" si="69"/>
        <v>-22.606703851477501</v>
      </c>
      <c r="CW94" s="209">
        <f>(CV94-CV93)</f>
        <v>-0.1158356886374996</v>
      </c>
      <c r="CX94" s="240">
        <v>-1.6913499999999995</v>
      </c>
      <c r="CY94" s="243">
        <f t="shared" si="124"/>
        <v>1</v>
      </c>
      <c r="CZ94" s="244">
        <f t="shared" si="117"/>
        <v>0</v>
      </c>
      <c r="DA94" s="211">
        <f t="shared" si="110"/>
        <v>0.78999999999999981</v>
      </c>
      <c r="DB94" s="250"/>
      <c r="DC94" s="211"/>
      <c r="DD94" s="211">
        <f t="shared" si="83"/>
        <v>-0.1158356886374996</v>
      </c>
      <c r="DE94" s="249">
        <f t="shared" si="70"/>
        <v>-23.051518389019009</v>
      </c>
      <c r="DF94" s="452">
        <f t="shared" si="156"/>
        <v>-0.1158356886374996</v>
      </c>
      <c r="DG94" s="315"/>
      <c r="DH94" s="165">
        <f t="shared" si="136"/>
        <v>-0.1158356886374996</v>
      </c>
      <c r="DJ94" s="176">
        <f t="shared" si="137"/>
        <v>-23.759720465879969</v>
      </c>
      <c r="DK94" s="192"/>
      <c r="DL94" s="186"/>
      <c r="DM94" s="36">
        <v>42336</v>
      </c>
      <c r="DN94" s="109">
        <v>0.86349999999999905</v>
      </c>
      <c r="DO94" s="109">
        <v>0.94134999999999958</v>
      </c>
      <c r="DP94" s="123"/>
      <c r="DQ94" s="180">
        <f t="shared" si="71"/>
        <v>-22.606703851477501</v>
      </c>
      <c r="DR94" s="209">
        <f>(DQ94-DQ93)</f>
        <v>-0.1158356886374996</v>
      </c>
      <c r="DS94" s="240">
        <v>3.0586500000000005</v>
      </c>
      <c r="DT94" s="243">
        <f t="shared" si="125"/>
        <v>0</v>
      </c>
      <c r="DU94" s="244">
        <f t="shared" si="118"/>
        <v>0.9</v>
      </c>
      <c r="DV94" s="211">
        <f t="shared" si="111"/>
        <v>0.78999999999999981</v>
      </c>
      <c r="DW94" s="250"/>
      <c r="DX94" s="211"/>
      <c r="DY94" s="211">
        <f t="shared" si="85"/>
        <v>-0.10425211977374964</v>
      </c>
      <c r="DZ94" s="249">
        <f t="shared" si="72"/>
        <v>-21.313346442463136</v>
      </c>
      <c r="EA94" s="452">
        <f t="shared" si="157"/>
        <v>-0.10425211977374964</v>
      </c>
      <c r="EB94" s="315"/>
      <c r="EC94" s="165">
        <f t="shared" si="138"/>
        <v>-0.10425211977374964</v>
      </c>
      <c r="EE94" s="176">
        <f t="shared" si="139"/>
        <v>-22.0738790226528</v>
      </c>
      <c r="EF94" s="185"/>
      <c r="EG94" s="186"/>
      <c r="EH94" s="36">
        <v>42336</v>
      </c>
      <c r="EI94" s="109">
        <v>0.86349999999999905</v>
      </c>
      <c r="EJ94" s="109">
        <v>0.94134999999999958</v>
      </c>
      <c r="EK94" s="123"/>
      <c r="EL94" s="180">
        <f t="shared" si="73"/>
        <v>-22.606703851477501</v>
      </c>
      <c r="EM94" s="209">
        <f>(EL94-EL93)</f>
        <v>-0.1158356886374996</v>
      </c>
      <c r="EN94" s="240">
        <v>-5.0913500000000003</v>
      </c>
      <c r="EO94" s="243">
        <f t="shared" si="126"/>
        <v>1.4</v>
      </c>
      <c r="EP94" s="244">
        <f t="shared" si="119"/>
        <v>0</v>
      </c>
      <c r="EQ94" s="211">
        <f t="shared" si="112"/>
        <v>0.78999999999999981</v>
      </c>
      <c r="ER94" s="250"/>
      <c r="ES94" s="211"/>
      <c r="ET94" s="211">
        <f t="shared" si="87"/>
        <v>-0.16216996409249942</v>
      </c>
      <c r="EU94" s="249">
        <f t="shared" si="74"/>
        <v>-22.282280044104976</v>
      </c>
      <c r="EV94" s="452">
        <f t="shared" si="158"/>
        <v>-0.16216996409249942</v>
      </c>
      <c r="EW94" s="315"/>
      <c r="EX94" s="165">
        <f t="shared" si="140"/>
        <v>-0.16216996409249942</v>
      </c>
      <c r="EZ94" s="176">
        <f t="shared" si="141"/>
        <v>-22.944502987023228</v>
      </c>
      <c r="FA94" s="185"/>
      <c r="FB94" s="186"/>
      <c r="FC94" s="36">
        <v>42336</v>
      </c>
      <c r="FD94" s="109">
        <v>0.86349999999999905</v>
      </c>
      <c r="FE94" s="109">
        <v>0.94134999999999958</v>
      </c>
      <c r="FF94" s="123"/>
      <c r="FG94" s="180">
        <f t="shared" si="75"/>
        <v>-22.606703851477501</v>
      </c>
      <c r="FH94" s="209">
        <f>(FG94-FG93)</f>
        <v>-0.1158356886374996</v>
      </c>
      <c r="FI94" s="239">
        <v>4.1086499999999999</v>
      </c>
      <c r="FJ94" s="243">
        <f t="shared" si="127"/>
        <v>0</v>
      </c>
      <c r="FK94" s="244">
        <f t="shared" si="120"/>
        <v>0.85</v>
      </c>
      <c r="FL94" s="211">
        <f t="shared" si="113"/>
        <v>0.78999999999999981</v>
      </c>
      <c r="FM94" s="250"/>
      <c r="FN94" s="211"/>
      <c r="FO94" s="211">
        <f t="shared" si="89"/>
        <v>-9.8460335341874664E-2</v>
      </c>
      <c r="FP94" s="178">
        <f t="shared" si="76"/>
        <v>-20.657354099971712</v>
      </c>
      <c r="FQ94" s="452">
        <f t="shared" si="159"/>
        <v>-9.8460335341874664E-2</v>
      </c>
      <c r="FR94" s="315"/>
      <c r="FS94" s="165">
        <f t="shared" si="142"/>
        <v>-9.8460335341874664E-2</v>
      </c>
      <c r="FU94" s="176">
        <f t="shared" si="143"/>
        <v>-21.198906686193205</v>
      </c>
      <c r="FV94" s="185"/>
      <c r="FW94" s="186"/>
      <c r="FX94" s="36">
        <v>42336</v>
      </c>
      <c r="FY94" s="109">
        <v>0.86349999999999905</v>
      </c>
      <c r="FZ94" s="109">
        <v>0.94134999999999958</v>
      </c>
      <c r="GA94" s="123"/>
      <c r="GB94" s="180">
        <f t="shared" si="77"/>
        <v>-22.606703851477501</v>
      </c>
      <c r="GC94" s="209">
        <f>(GB94-GB93)</f>
        <v>-0.1158356886374996</v>
      </c>
      <c r="GD94" s="239">
        <v>4.1086500000000008</v>
      </c>
      <c r="GE94" s="243">
        <f t="shared" si="128"/>
        <v>0</v>
      </c>
      <c r="GF94" s="244">
        <f t="shared" si="121"/>
        <v>0.85</v>
      </c>
      <c r="GG94" s="211">
        <f t="shared" si="114"/>
        <v>0.78999999999999981</v>
      </c>
      <c r="GH94" s="250"/>
      <c r="GI94" s="211"/>
      <c r="GJ94" s="211">
        <f t="shared" si="91"/>
        <v>-9.8460335341874664E-2</v>
      </c>
      <c r="GK94" s="178">
        <f t="shared" si="78"/>
        <v>-23.305429852671804</v>
      </c>
      <c r="GL94" s="452">
        <f t="shared" si="160"/>
        <v>-9.8460335341874664E-2</v>
      </c>
      <c r="GM94" s="315"/>
      <c r="GN94" s="165">
        <f t="shared" si="144"/>
        <v>-9.8460335341874664E-2</v>
      </c>
      <c r="GP94" s="176">
        <f t="shared" si="145"/>
        <v>-23.946254356251625</v>
      </c>
      <c r="GR94" s="186"/>
      <c r="GS94" s="36">
        <v>42336</v>
      </c>
      <c r="GT94" s="109">
        <v>0.86349999999999905</v>
      </c>
      <c r="GU94" s="109">
        <v>0.94134999999999958</v>
      </c>
      <c r="GV94" s="123"/>
      <c r="GW94" s="180">
        <f t="shared" si="79"/>
        <v>-22.606703851477501</v>
      </c>
      <c r="GX94" s="209">
        <f>(GW94-GW93)</f>
        <v>-0.1158356886374996</v>
      </c>
      <c r="GY94" s="239">
        <v>5.8086500000000001</v>
      </c>
      <c r="GZ94" s="243">
        <f t="shared" si="129"/>
        <v>0</v>
      </c>
      <c r="HA94" s="244">
        <f t="shared" si="122"/>
        <v>0.8</v>
      </c>
      <c r="HB94" s="211">
        <f t="shared" si="115"/>
        <v>0.78999999999999981</v>
      </c>
      <c r="HC94" s="250"/>
      <c r="HD94" s="211"/>
      <c r="HE94" s="211">
        <f t="shared" si="93"/>
        <v>-9.2668550909999689E-2</v>
      </c>
      <c r="HF94" s="249">
        <f t="shared" si="80"/>
        <v>-22.319482555310103</v>
      </c>
      <c r="HG94" s="452">
        <f t="shared" si="161"/>
        <v>-9.2668550909999689E-2</v>
      </c>
      <c r="HH94" s="348"/>
      <c r="HI94" s="165">
        <f t="shared" si="146"/>
        <v>-9.2668550909999689E-2</v>
      </c>
      <c r="HK94" s="176">
        <f t="shared" si="147"/>
        <v>-22.963523126391998</v>
      </c>
      <c r="HL94" s="185"/>
      <c r="HM94">
        <v>3</v>
      </c>
      <c r="HN94" s="165">
        <v>-1.2413499999999997</v>
      </c>
      <c r="HO94" s="165">
        <f t="shared" si="148"/>
        <v>-21.816576142129701</v>
      </c>
      <c r="HP94" s="253">
        <v>-22.29504444444445</v>
      </c>
      <c r="HR94" s="165">
        <v>-1.6913499999999995</v>
      </c>
      <c r="HS94" s="165">
        <f t="shared" si="149"/>
        <v>-23.759720465879969</v>
      </c>
      <c r="HT94" s="165"/>
      <c r="HV94" s="165">
        <v>3.0586500000000005</v>
      </c>
      <c r="HW94" s="165">
        <f t="shared" si="150"/>
        <v>-22.0738790226528</v>
      </c>
      <c r="HX94" s="165"/>
      <c r="HZ94" s="165">
        <v>-5.0913500000000003</v>
      </c>
      <c r="IA94" s="165">
        <f t="shared" si="151"/>
        <v>-22.944502987023228</v>
      </c>
      <c r="IB94" s="165"/>
      <c r="ID94" s="165">
        <v>4.1086499999999999</v>
      </c>
      <c r="IE94" s="165">
        <f t="shared" si="152"/>
        <v>-21.198906686193205</v>
      </c>
      <c r="IF94" s="165"/>
      <c r="IH94" s="165">
        <v>4.1086500000000008</v>
      </c>
      <c r="II94" s="165">
        <f t="shared" si="153"/>
        <v>-23.946254356251625</v>
      </c>
      <c r="IJ94" s="165"/>
      <c r="IL94" s="424">
        <v>5.8086500000000001</v>
      </c>
      <c r="IM94" s="165">
        <f t="shared" si="154"/>
        <v>-22.963523126391998</v>
      </c>
      <c r="IN94" s="165"/>
      <c r="IO94" s="36">
        <v>42336</v>
      </c>
    </row>
    <row r="95" spans="1:249" x14ac:dyDescent="0.25">
      <c r="A95" s="95">
        <v>41241</v>
      </c>
      <c r="B95" s="36">
        <v>41241</v>
      </c>
      <c r="C95" s="346">
        <v>-0.30000000000000004</v>
      </c>
      <c r="D95" s="346">
        <v>-0.74999999999999989</v>
      </c>
      <c r="E95" s="346">
        <v>4</v>
      </c>
      <c r="F95" s="346">
        <v>-4.1500000000000004</v>
      </c>
      <c r="G95" s="346">
        <v>5.05</v>
      </c>
      <c r="H95" s="346">
        <v>5.0500000000000007</v>
      </c>
      <c r="I95" s="346">
        <v>6.75</v>
      </c>
      <c r="J95" s="106"/>
      <c r="K95" s="36">
        <v>42336</v>
      </c>
      <c r="L95" s="121">
        <v>0.86349999999999905</v>
      </c>
      <c r="M95" s="98">
        <f t="shared" si="130"/>
        <v>0.94134999999999958</v>
      </c>
      <c r="N95" s="109">
        <f t="shared" si="131"/>
        <v>1.0202333333333329</v>
      </c>
      <c r="O95" s="291"/>
      <c r="P95" s="184">
        <v>42336</v>
      </c>
      <c r="Q95" s="346">
        <v>-0.30000000000000004</v>
      </c>
      <c r="R95" s="240">
        <v>-1.2413499999999997</v>
      </c>
      <c r="S95" s="190">
        <v>-22.29504444444445</v>
      </c>
      <c r="T95" s="346">
        <v>-0.74999999999999989</v>
      </c>
      <c r="U95" s="240">
        <v>-1.6913499999999995</v>
      </c>
      <c r="W95" s="346">
        <v>4</v>
      </c>
      <c r="X95" s="240">
        <v>3.0586500000000005</v>
      </c>
      <c r="Z95" s="346">
        <v>-4.1500000000000004</v>
      </c>
      <c r="AA95" s="240">
        <v>-5.0913500000000003</v>
      </c>
      <c r="AC95" s="346">
        <v>5.05</v>
      </c>
      <c r="AD95" s="239">
        <v>4.1086499999999999</v>
      </c>
      <c r="AF95" s="346">
        <v>5.0500000000000007</v>
      </c>
      <c r="AG95" s="239">
        <v>4.1086500000000008</v>
      </c>
      <c r="AI95" s="346">
        <v>6.75</v>
      </c>
      <c r="AJ95" s="239">
        <v>5.8086500000000001</v>
      </c>
      <c r="AK95" s="104"/>
      <c r="AV95" s="36">
        <v>42337</v>
      </c>
      <c r="AW95" s="346">
        <v>3.1</v>
      </c>
      <c r="AY95" s="346">
        <v>0.60000000000000009</v>
      </c>
      <c r="BA95" s="346">
        <v>-3.9499999999999997</v>
      </c>
      <c r="BC95" s="346">
        <v>-3.8499999999999996</v>
      </c>
      <c r="BE95" s="346">
        <v>3.0999999999999996</v>
      </c>
      <c r="BG95" s="346">
        <v>3.95</v>
      </c>
      <c r="BI95" s="346">
        <v>5.85</v>
      </c>
      <c r="BJ95" s="104"/>
      <c r="BL95" s="199"/>
      <c r="BR95" s="101"/>
      <c r="BW95" s="36">
        <v>42337</v>
      </c>
      <c r="BX95" s="109">
        <v>0.71089999999999942</v>
      </c>
      <c r="BY95" s="109">
        <v>0.78719999999999923</v>
      </c>
      <c r="BZ95" s="123"/>
      <c r="CA95" s="180">
        <f t="shared" si="68"/>
        <v>-22.714447695360001</v>
      </c>
      <c r="CB95" s="284">
        <v>-0.1</v>
      </c>
      <c r="CC95" s="240">
        <v>2.3128000000000011</v>
      </c>
      <c r="CD95" s="243">
        <f t="shared" si="123"/>
        <v>0</v>
      </c>
      <c r="CE95" s="244">
        <f t="shared" si="116"/>
        <v>0.95</v>
      </c>
      <c r="CF95" s="211">
        <f t="shared" si="109"/>
        <v>0.78299999999999981</v>
      </c>
      <c r="CG95" s="250"/>
      <c r="CH95" s="211"/>
      <c r="CI95" s="211">
        <f t="shared" si="132"/>
        <v>-9.5000000000000001E-2</v>
      </c>
      <c r="CJ95" s="178">
        <f t="shared" si="155"/>
        <v>-21.272016170865292</v>
      </c>
      <c r="CK95" s="452">
        <f t="shared" si="133"/>
        <v>-9.5000000000000001E-2</v>
      </c>
      <c r="CL95" s="188"/>
      <c r="CM95" s="165">
        <f t="shared" si="134"/>
        <v>-9.5000000000000001E-2</v>
      </c>
      <c r="CO95" s="176">
        <f t="shared" si="135"/>
        <v>-21.9115761421297</v>
      </c>
      <c r="CP95" s="252"/>
      <c r="CR95" s="36">
        <v>42337</v>
      </c>
      <c r="CS95" s="109">
        <v>0.71089999999999942</v>
      </c>
      <c r="CT95" s="109">
        <v>0.78719999999999923</v>
      </c>
      <c r="CU95" s="123"/>
      <c r="CV95" s="180">
        <f t="shared" si="69"/>
        <v>-22.714447695360001</v>
      </c>
      <c r="CW95" s="284">
        <v>-0.1</v>
      </c>
      <c r="CX95" s="240">
        <v>-0.18719999999999914</v>
      </c>
      <c r="CY95" s="243">
        <f t="shared" si="124"/>
        <v>1</v>
      </c>
      <c r="CZ95" s="244">
        <f t="shared" si="117"/>
        <v>0</v>
      </c>
      <c r="DA95" s="211">
        <f t="shared" si="110"/>
        <v>0.78299999999999981</v>
      </c>
      <c r="DB95" s="250"/>
      <c r="DC95" s="211"/>
      <c r="DD95" s="211">
        <f t="shared" si="83"/>
        <v>-0.1</v>
      </c>
      <c r="DE95" s="178">
        <f t="shared" si="70"/>
        <v>-23.129818389019007</v>
      </c>
      <c r="DF95" s="452">
        <f t="shared" si="156"/>
        <v>-0.1</v>
      </c>
      <c r="DG95" s="315"/>
      <c r="DH95" s="165">
        <f t="shared" si="136"/>
        <v>-0.1</v>
      </c>
      <c r="DJ95" s="176">
        <f t="shared" si="137"/>
        <v>-23.85972046587997</v>
      </c>
      <c r="DK95" s="192"/>
      <c r="DL95" s="186"/>
      <c r="DM95" s="36">
        <v>42337</v>
      </c>
      <c r="DN95" s="109">
        <v>0.71089999999999942</v>
      </c>
      <c r="DO95" s="109">
        <v>0.78719999999999923</v>
      </c>
      <c r="DP95" s="123"/>
      <c r="DQ95" s="180">
        <f t="shared" si="71"/>
        <v>-22.714447695360001</v>
      </c>
      <c r="DR95" s="284">
        <v>-0.1</v>
      </c>
      <c r="DS95" s="240">
        <v>-4.7371999999999987</v>
      </c>
      <c r="DT95" s="243">
        <f t="shared" si="125"/>
        <v>1.3</v>
      </c>
      <c r="DU95" s="244">
        <f t="shared" si="118"/>
        <v>0</v>
      </c>
      <c r="DV95" s="211">
        <f t="shared" si="111"/>
        <v>0.78299999999999981</v>
      </c>
      <c r="DW95" s="250"/>
      <c r="DX95" s="211"/>
      <c r="DY95" s="211">
        <f t="shared" si="85"/>
        <v>-0.13</v>
      </c>
      <c r="DZ95" s="178">
        <f t="shared" si="72"/>
        <v>-21.415136442463137</v>
      </c>
      <c r="EA95" s="452">
        <f t="shared" si="157"/>
        <v>-0.13</v>
      </c>
      <c r="EB95" s="315"/>
      <c r="EC95" s="165">
        <f t="shared" si="138"/>
        <v>-0.13</v>
      </c>
      <c r="EE95" s="176">
        <f t="shared" si="139"/>
        <v>-22.203879022652799</v>
      </c>
      <c r="EF95" s="185"/>
      <c r="EG95" s="186"/>
      <c r="EH95" s="36">
        <v>42337</v>
      </c>
      <c r="EI95" s="109">
        <v>0.71089999999999942</v>
      </c>
      <c r="EJ95" s="109">
        <v>0.78719999999999923</v>
      </c>
      <c r="EK95" s="123"/>
      <c r="EL95" s="180">
        <f t="shared" si="73"/>
        <v>-22.714447695360001</v>
      </c>
      <c r="EM95" s="284">
        <v>-0.1</v>
      </c>
      <c r="EN95" s="240">
        <v>-4.6371999999999991</v>
      </c>
      <c r="EO95" s="243">
        <f t="shared" si="126"/>
        <v>1.3</v>
      </c>
      <c r="EP95" s="244">
        <f t="shared" si="119"/>
        <v>0</v>
      </c>
      <c r="EQ95" s="211">
        <f t="shared" si="112"/>
        <v>0.78299999999999981</v>
      </c>
      <c r="ER95" s="250"/>
      <c r="ES95" s="211"/>
      <c r="ET95" s="211">
        <f t="shared" si="87"/>
        <v>-0.13</v>
      </c>
      <c r="EU95" s="249">
        <f t="shared" si="74"/>
        <v>-22.384070044104977</v>
      </c>
      <c r="EV95" s="452">
        <f t="shared" si="158"/>
        <v>-0.13</v>
      </c>
      <c r="EW95" s="315"/>
      <c r="EX95" s="165">
        <f t="shared" si="140"/>
        <v>-0.13</v>
      </c>
      <c r="EZ95" s="176">
        <f t="shared" si="141"/>
        <v>-23.074502987023227</v>
      </c>
      <c r="FA95" s="185"/>
      <c r="FB95" s="186"/>
      <c r="FC95" s="36">
        <v>42337</v>
      </c>
      <c r="FD95" s="109">
        <v>0.71089999999999942</v>
      </c>
      <c r="FE95" s="109">
        <v>0.78719999999999923</v>
      </c>
      <c r="FF95" s="123"/>
      <c r="FG95" s="180">
        <f t="shared" si="75"/>
        <v>-22.714447695360001</v>
      </c>
      <c r="FH95" s="284">
        <v>-0.1</v>
      </c>
      <c r="FI95" s="239">
        <v>2.3128000000000002</v>
      </c>
      <c r="FJ95" s="243">
        <f t="shared" si="127"/>
        <v>0</v>
      </c>
      <c r="FK95" s="244">
        <f t="shared" si="120"/>
        <v>0.95</v>
      </c>
      <c r="FL95" s="211">
        <f t="shared" si="113"/>
        <v>0.78299999999999981</v>
      </c>
      <c r="FM95" s="250"/>
      <c r="FN95" s="211"/>
      <c r="FO95" s="211">
        <f t="shared" si="89"/>
        <v>-9.5000000000000001E-2</v>
      </c>
      <c r="FP95" s="178">
        <f t="shared" si="76"/>
        <v>-20.731739099971712</v>
      </c>
      <c r="FQ95" s="452">
        <f t="shared" si="159"/>
        <v>-9.5000000000000001E-2</v>
      </c>
      <c r="FR95" s="315"/>
      <c r="FS95" s="165">
        <f t="shared" si="142"/>
        <v>-9.5000000000000001E-2</v>
      </c>
      <c r="FU95" s="176">
        <f t="shared" si="143"/>
        <v>-21.293906686193203</v>
      </c>
      <c r="FV95" s="185"/>
      <c r="FW95" s="186"/>
      <c r="FX95" s="36">
        <v>42337</v>
      </c>
      <c r="FY95" s="109">
        <v>0.71089999999999942</v>
      </c>
      <c r="FZ95" s="109">
        <v>0.78719999999999923</v>
      </c>
      <c r="GA95" s="123"/>
      <c r="GB95" s="180">
        <f t="shared" si="77"/>
        <v>-22.714447695360001</v>
      </c>
      <c r="GC95" s="284">
        <v>-0.1</v>
      </c>
      <c r="GD95" s="239">
        <v>3.1628000000000007</v>
      </c>
      <c r="GE95" s="243">
        <f t="shared" si="128"/>
        <v>0</v>
      </c>
      <c r="GF95" s="244">
        <f t="shared" si="121"/>
        <v>0.9</v>
      </c>
      <c r="GG95" s="211">
        <f t="shared" si="114"/>
        <v>0.78299999999999981</v>
      </c>
      <c r="GH95" s="250"/>
      <c r="GI95" s="211"/>
      <c r="GJ95" s="211">
        <f t="shared" si="91"/>
        <v>-9.0000000000000011E-2</v>
      </c>
      <c r="GK95" s="178">
        <f t="shared" si="78"/>
        <v>-23.375899852671804</v>
      </c>
      <c r="GL95" s="452">
        <f t="shared" si="160"/>
        <v>-9.0000000000000011E-2</v>
      </c>
      <c r="GM95" s="315"/>
      <c r="GN95" s="165">
        <f t="shared" si="144"/>
        <v>-9.0000000000000011E-2</v>
      </c>
      <c r="GP95" s="176">
        <f t="shared" si="145"/>
        <v>-24.036254356251625</v>
      </c>
      <c r="GR95" s="186"/>
      <c r="GS95" s="36">
        <v>42337</v>
      </c>
      <c r="GT95" s="109">
        <v>0.71089999999999942</v>
      </c>
      <c r="GU95" s="109">
        <v>0.78719999999999923</v>
      </c>
      <c r="GV95" s="123"/>
      <c r="GW95" s="180">
        <f t="shared" si="79"/>
        <v>-22.714447695360001</v>
      </c>
      <c r="GX95" s="284">
        <v>-0.1</v>
      </c>
      <c r="GY95" s="239">
        <v>5.0628000000000002</v>
      </c>
      <c r="GZ95" s="243">
        <f t="shared" si="129"/>
        <v>0</v>
      </c>
      <c r="HA95" s="244">
        <f t="shared" si="122"/>
        <v>0.8</v>
      </c>
      <c r="HB95" s="211">
        <f t="shared" si="115"/>
        <v>0.78299999999999981</v>
      </c>
      <c r="HC95" s="250"/>
      <c r="HD95" s="211"/>
      <c r="HE95" s="211">
        <f t="shared" si="93"/>
        <v>-8.0000000000000016E-2</v>
      </c>
      <c r="HF95" s="249">
        <f t="shared" si="80"/>
        <v>-22.382122555310101</v>
      </c>
      <c r="HG95" s="452">
        <f t="shared" si="161"/>
        <v>-8.0000000000000016E-2</v>
      </c>
      <c r="HH95" s="348"/>
      <c r="HI95" s="165">
        <f t="shared" si="146"/>
        <v>-8.0000000000000016E-2</v>
      </c>
      <c r="HK95" s="176">
        <f t="shared" si="147"/>
        <v>-23.043523126391996</v>
      </c>
      <c r="HL95" s="185"/>
      <c r="HN95" s="165">
        <v>2.3128000000000011</v>
      </c>
      <c r="HO95" s="165">
        <f t="shared" si="148"/>
        <v>-21.9115761421297</v>
      </c>
      <c r="HP95" s="165"/>
      <c r="HR95" s="165">
        <v>-0.18719999999999914</v>
      </c>
      <c r="HS95" s="165">
        <f t="shared" si="149"/>
        <v>-23.85972046587997</v>
      </c>
      <c r="HT95" s="165"/>
      <c r="HV95" s="165">
        <v>-4.7371999999999987</v>
      </c>
      <c r="HW95" s="165">
        <f t="shared" si="150"/>
        <v>-22.203879022652799</v>
      </c>
      <c r="HX95" s="165"/>
      <c r="HZ95" s="165">
        <v>-4.6371999999999991</v>
      </c>
      <c r="IA95" s="165">
        <f t="shared" si="151"/>
        <v>-23.074502987023227</v>
      </c>
      <c r="IB95" s="165"/>
      <c r="ID95" s="165">
        <v>2.3128000000000002</v>
      </c>
      <c r="IE95" s="165">
        <f t="shared" si="152"/>
        <v>-21.293906686193203</v>
      </c>
      <c r="IF95" s="165"/>
      <c r="IH95" s="165">
        <v>3.1628000000000007</v>
      </c>
      <c r="II95" s="165">
        <f t="shared" si="153"/>
        <v>-24.036254356251625</v>
      </c>
      <c r="IJ95" s="165"/>
      <c r="IL95" s="424">
        <v>5.0628000000000002</v>
      </c>
      <c r="IM95" s="165">
        <f t="shared" si="154"/>
        <v>-23.043523126391996</v>
      </c>
      <c r="IN95" s="165"/>
      <c r="IO95" s="36">
        <v>42337</v>
      </c>
    </row>
    <row r="96" spans="1:249" x14ac:dyDescent="0.25">
      <c r="A96" s="95">
        <v>41242</v>
      </c>
      <c r="B96" s="36">
        <v>41242</v>
      </c>
      <c r="C96" s="346">
        <v>3.1</v>
      </c>
      <c r="D96" s="346">
        <v>0.60000000000000009</v>
      </c>
      <c r="E96" s="346">
        <v>-3.9499999999999997</v>
      </c>
      <c r="F96" s="346">
        <v>-3.8499999999999996</v>
      </c>
      <c r="G96" s="346">
        <v>3.0999999999999996</v>
      </c>
      <c r="H96" s="346">
        <v>3.95</v>
      </c>
      <c r="I96" s="346">
        <v>5.85</v>
      </c>
      <c r="J96" s="106"/>
      <c r="K96" s="36">
        <v>42337</v>
      </c>
      <c r="L96" s="105">
        <v>0.71089999999999942</v>
      </c>
      <c r="M96" s="98">
        <f t="shared" si="130"/>
        <v>0.78719999999999923</v>
      </c>
      <c r="N96" s="109">
        <f t="shared" si="131"/>
        <v>0.86453333333333282</v>
      </c>
      <c r="O96" s="291"/>
      <c r="P96" s="184">
        <v>42337</v>
      </c>
      <c r="Q96" s="346">
        <v>3.1</v>
      </c>
      <c r="R96" s="240">
        <v>2.3128000000000011</v>
      </c>
      <c r="T96" s="346">
        <v>0.60000000000000009</v>
      </c>
      <c r="U96" s="240">
        <v>-0.18719999999999914</v>
      </c>
      <c r="W96" s="346">
        <v>-3.9499999999999997</v>
      </c>
      <c r="X96" s="240">
        <v>-4.7371999999999987</v>
      </c>
      <c r="Z96" s="346">
        <v>-3.8499999999999996</v>
      </c>
      <c r="AA96" s="240">
        <v>-4.6371999999999991</v>
      </c>
      <c r="AC96" s="346">
        <v>3.0999999999999996</v>
      </c>
      <c r="AD96" s="239">
        <v>2.3128000000000002</v>
      </c>
      <c r="AF96" s="346">
        <v>3.95</v>
      </c>
      <c r="AG96" s="239">
        <v>3.1628000000000007</v>
      </c>
      <c r="AI96" s="346">
        <v>5.85</v>
      </c>
      <c r="AJ96" s="239">
        <v>5.0628000000000002</v>
      </c>
      <c r="AK96" s="104"/>
      <c r="AV96" s="36">
        <v>42338</v>
      </c>
      <c r="AW96" s="346">
        <v>5.5</v>
      </c>
      <c r="AY96" s="346">
        <v>1.3499999999999999</v>
      </c>
      <c r="BA96" s="346">
        <v>-10.45</v>
      </c>
      <c r="BC96" s="346">
        <v>-4.3</v>
      </c>
      <c r="BE96" s="346">
        <v>3.5</v>
      </c>
      <c r="BG96" s="346">
        <v>3.5</v>
      </c>
      <c r="BI96" s="346">
        <v>4.95</v>
      </c>
      <c r="BJ96" s="104"/>
      <c r="BL96" s="199"/>
      <c r="BR96" s="101"/>
      <c r="BW96" s="36">
        <v>42338</v>
      </c>
      <c r="BX96" s="109">
        <v>0.56140000000000057</v>
      </c>
      <c r="BY96" s="109">
        <v>0.63614999999999999</v>
      </c>
      <c r="BZ96" s="123"/>
      <c r="CA96" s="180">
        <f t="shared" si="68"/>
        <v>-22.814446624477501</v>
      </c>
      <c r="CB96" s="284">
        <v>-0.1</v>
      </c>
      <c r="CC96" s="240">
        <v>4.8638500000000002</v>
      </c>
      <c r="CD96" s="243">
        <f t="shared" si="123"/>
        <v>0</v>
      </c>
      <c r="CE96" s="244">
        <f t="shared" si="116"/>
        <v>0.85</v>
      </c>
      <c r="CF96" s="310">
        <f t="shared" si="109"/>
        <v>0.7759999999999998</v>
      </c>
      <c r="CG96" s="311"/>
      <c r="CH96" s="310"/>
      <c r="CI96" s="310">
        <f t="shared" si="132"/>
        <v>-8.5000000000000006E-2</v>
      </c>
      <c r="CJ96" s="178">
        <f t="shared" si="155"/>
        <v>-21.337976170865293</v>
      </c>
      <c r="CK96" s="452">
        <f t="shared" si="133"/>
        <v>-8.5000000000000006E-2</v>
      </c>
      <c r="CL96" s="340"/>
      <c r="CM96" s="165">
        <f t="shared" si="134"/>
        <v>-8.5000000000000006E-2</v>
      </c>
      <c r="CO96" s="176">
        <f t="shared" si="135"/>
        <v>-21.996576142129701</v>
      </c>
      <c r="CP96" s="252"/>
      <c r="CQ96" s="355"/>
      <c r="CR96" s="36">
        <v>42338</v>
      </c>
      <c r="CS96" s="105">
        <v>0.56140000000000057</v>
      </c>
      <c r="CT96" s="109">
        <v>0.63614999999999999</v>
      </c>
      <c r="CU96" s="123"/>
      <c r="CV96" s="180">
        <f t="shared" si="69"/>
        <v>-22.814446624477501</v>
      </c>
      <c r="CW96" s="284">
        <v>-0.1</v>
      </c>
      <c r="CX96" s="240">
        <v>0.71384999999999987</v>
      </c>
      <c r="CY96" s="243">
        <f t="shared" si="124"/>
        <v>0</v>
      </c>
      <c r="CZ96" s="244">
        <f t="shared" si="117"/>
        <v>1</v>
      </c>
      <c r="DA96" s="310">
        <f t="shared" si="110"/>
        <v>0.7759999999999998</v>
      </c>
      <c r="DB96" s="311"/>
      <c r="DC96" s="310"/>
      <c r="DD96" s="310">
        <f t="shared" si="83"/>
        <v>-0.1</v>
      </c>
      <c r="DE96" s="178">
        <f t="shared" si="70"/>
        <v>-23.207418389019008</v>
      </c>
      <c r="DF96" s="452">
        <f t="shared" si="156"/>
        <v>-0.1</v>
      </c>
      <c r="DG96" s="340"/>
      <c r="DH96" s="165">
        <f t="shared" si="136"/>
        <v>-0.1</v>
      </c>
      <c r="DJ96" s="176">
        <f t="shared" si="137"/>
        <v>-23.959720465879972</v>
      </c>
      <c r="DK96" s="192"/>
      <c r="DL96" s="356"/>
      <c r="DM96" s="36">
        <v>42338</v>
      </c>
      <c r="DN96" s="105">
        <v>0.56140000000000057</v>
      </c>
      <c r="DO96" s="109">
        <v>0.63614999999999999</v>
      </c>
      <c r="DP96" s="123"/>
      <c r="DQ96" s="180">
        <f t="shared" si="71"/>
        <v>-22.814446624477501</v>
      </c>
      <c r="DR96" s="284">
        <v>-0.1</v>
      </c>
      <c r="DS96" s="240">
        <v>-11.08615</v>
      </c>
      <c r="DT96" s="243">
        <f t="shared" si="125"/>
        <v>1.8</v>
      </c>
      <c r="DU96" s="244">
        <f t="shared" si="118"/>
        <v>0</v>
      </c>
      <c r="DV96" s="310">
        <f t="shared" si="111"/>
        <v>0.7759999999999998</v>
      </c>
      <c r="DW96" s="311"/>
      <c r="DX96" s="310"/>
      <c r="DY96" s="310">
        <f t="shared" si="85"/>
        <v>-0.18000000000000002</v>
      </c>
      <c r="DZ96" s="249">
        <f t="shared" si="72"/>
        <v>-21.554816442463135</v>
      </c>
      <c r="EA96" s="452">
        <f t="shared" si="157"/>
        <v>-0.18000000000000002</v>
      </c>
      <c r="EB96" s="340"/>
      <c r="EC96" s="165">
        <f t="shared" si="138"/>
        <v>-0.18000000000000002</v>
      </c>
      <c r="EE96" s="176">
        <f t="shared" si="139"/>
        <v>-22.383879022652799</v>
      </c>
      <c r="EF96" s="192"/>
      <c r="EG96" s="356"/>
      <c r="EH96" s="36">
        <v>42338</v>
      </c>
      <c r="EI96" s="105">
        <v>0.56140000000000057</v>
      </c>
      <c r="EJ96" s="109">
        <v>0.63614999999999999</v>
      </c>
      <c r="EK96" s="123"/>
      <c r="EL96" s="180">
        <f t="shared" si="73"/>
        <v>-22.814446624477501</v>
      </c>
      <c r="EM96" s="284">
        <v>-0.1</v>
      </c>
      <c r="EN96" s="240">
        <v>-4.9361499999999996</v>
      </c>
      <c r="EO96" s="243">
        <f t="shared" si="126"/>
        <v>1.3</v>
      </c>
      <c r="EP96" s="244">
        <f t="shared" si="119"/>
        <v>0</v>
      </c>
      <c r="EQ96" s="310">
        <f t="shared" si="112"/>
        <v>0.7759999999999998</v>
      </c>
      <c r="ER96" s="311"/>
      <c r="ES96" s="310"/>
      <c r="ET96" s="310">
        <f t="shared" si="87"/>
        <v>-0.13</v>
      </c>
      <c r="EU96" s="249">
        <f t="shared" si="74"/>
        <v>-22.484950044104977</v>
      </c>
      <c r="EV96" s="452">
        <f t="shared" si="158"/>
        <v>-0.13</v>
      </c>
      <c r="EW96" s="340"/>
      <c r="EX96" s="165">
        <f t="shared" si="140"/>
        <v>-0.13</v>
      </c>
      <c r="EZ96" s="176">
        <f t="shared" si="141"/>
        <v>-23.204502987023226</v>
      </c>
      <c r="FA96" s="192"/>
      <c r="FB96" s="356"/>
      <c r="FC96" s="36">
        <v>42338</v>
      </c>
      <c r="FD96" s="109">
        <v>0.56140000000000057</v>
      </c>
      <c r="FE96" s="109">
        <v>0.63614999999999999</v>
      </c>
      <c r="FF96" s="123"/>
      <c r="FG96" s="180">
        <f t="shared" si="75"/>
        <v>-22.814446624477501</v>
      </c>
      <c r="FH96" s="284">
        <v>-0.1</v>
      </c>
      <c r="FI96" s="239">
        <v>2.8638500000000002</v>
      </c>
      <c r="FJ96" s="243">
        <f t="shared" si="127"/>
        <v>0</v>
      </c>
      <c r="FK96" s="244">
        <f t="shared" si="120"/>
        <v>0.95</v>
      </c>
      <c r="FL96" s="310">
        <f t="shared" si="113"/>
        <v>0.7759999999999998</v>
      </c>
      <c r="FM96" s="311"/>
      <c r="FN96" s="310"/>
      <c r="FO96" s="310">
        <f t="shared" si="89"/>
        <v>-9.5000000000000001E-2</v>
      </c>
      <c r="FP96" s="178">
        <f t="shared" si="76"/>
        <v>-20.805459099971713</v>
      </c>
      <c r="FQ96" s="452">
        <f t="shared" si="159"/>
        <v>-9.5000000000000001E-2</v>
      </c>
      <c r="FR96" s="340"/>
      <c r="FS96" s="165">
        <f t="shared" si="142"/>
        <v>-9.5000000000000001E-2</v>
      </c>
      <c r="FU96" s="176">
        <f t="shared" si="143"/>
        <v>-21.388906686193202</v>
      </c>
      <c r="FV96" s="192"/>
      <c r="FW96" s="356"/>
      <c r="FX96" s="36">
        <v>42338</v>
      </c>
      <c r="FY96" s="105">
        <v>0.56140000000000057</v>
      </c>
      <c r="FZ96" s="109">
        <v>0.63614999999999999</v>
      </c>
      <c r="GA96" s="123"/>
      <c r="GB96" s="180">
        <f t="shared" si="77"/>
        <v>-22.814446624477501</v>
      </c>
      <c r="GC96" s="284">
        <v>-0.1</v>
      </c>
      <c r="GD96" s="239">
        <v>2.8638500000000002</v>
      </c>
      <c r="GE96" s="243">
        <f t="shared" si="128"/>
        <v>0</v>
      </c>
      <c r="GF96" s="244">
        <f t="shared" si="121"/>
        <v>0.95</v>
      </c>
      <c r="GG96" s="310">
        <f t="shared" si="114"/>
        <v>0.7759999999999998</v>
      </c>
      <c r="GH96" s="311"/>
      <c r="GI96" s="310"/>
      <c r="GJ96" s="310">
        <f t="shared" si="91"/>
        <v>-9.5000000000000001E-2</v>
      </c>
      <c r="GK96" s="178">
        <f t="shared" si="78"/>
        <v>-23.449619852671805</v>
      </c>
      <c r="GL96" s="452">
        <f t="shared" si="160"/>
        <v>-9.5000000000000001E-2</v>
      </c>
      <c r="GM96" s="340"/>
      <c r="GN96" s="165">
        <f t="shared" si="144"/>
        <v>-9.5000000000000001E-2</v>
      </c>
      <c r="GP96" s="176">
        <f t="shared" si="145"/>
        <v>-24.131254356251624</v>
      </c>
      <c r="GQ96" s="123"/>
      <c r="GR96" s="356"/>
      <c r="GS96" s="36">
        <v>42338</v>
      </c>
      <c r="GT96" s="109">
        <v>0.56140000000000057</v>
      </c>
      <c r="GU96" s="109">
        <v>0.63614999999999999</v>
      </c>
      <c r="GV96" s="123"/>
      <c r="GW96" s="180">
        <f t="shared" si="79"/>
        <v>-22.814446624477501</v>
      </c>
      <c r="GX96" s="284">
        <v>-0.1</v>
      </c>
      <c r="GY96" s="239">
        <v>4.3138500000000004</v>
      </c>
      <c r="GZ96" s="243">
        <f t="shared" si="129"/>
        <v>0</v>
      </c>
      <c r="HA96" s="244">
        <f t="shared" si="122"/>
        <v>0.85</v>
      </c>
      <c r="HB96" s="310">
        <f t="shared" si="115"/>
        <v>0.7759999999999998</v>
      </c>
      <c r="HC96" s="311"/>
      <c r="HD96" s="310"/>
      <c r="HE96" s="310">
        <f t="shared" si="93"/>
        <v>-8.5000000000000006E-2</v>
      </c>
      <c r="HF96" s="249">
        <f t="shared" si="80"/>
        <v>-22.448082555310101</v>
      </c>
      <c r="HG96" s="452">
        <f t="shared" si="161"/>
        <v>-8.5000000000000006E-2</v>
      </c>
      <c r="HH96" s="348"/>
      <c r="HI96" s="165">
        <f t="shared" si="146"/>
        <v>-8.5000000000000006E-2</v>
      </c>
      <c r="HK96" s="176">
        <f t="shared" si="147"/>
        <v>-23.128523126391997</v>
      </c>
      <c r="HL96" s="185"/>
      <c r="HN96" s="165">
        <v>4.8638500000000002</v>
      </c>
      <c r="HO96" s="165">
        <f t="shared" si="148"/>
        <v>-21.996576142129701</v>
      </c>
      <c r="HP96" s="165"/>
      <c r="HR96" s="165">
        <v>0.71384999999999987</v>
      </c>
      <c r="HS96" s="165">
        <f t="shared" si="149"/>
        <v>-23.959720465879972</v>
      </c>
      <c r="HT96" s="165"/>
      <c r="HV96" s="165">
        <v>-11.08615</v>
      </c>
      <c r="HW96" s="165">
        <f t="shared" si="150"/>
        <v>-22.383879022652799</v>
      </c>
      <c r="HX96" s="165"/>
      <c r="HZ96" s="165">
        <v>-4.9361499999999996</v>
      </c>
      <c r="IA96" s="165">
        <f t="shared" si="151"/>
        <v>-23.204502987023226</v>
      </c>
      <c r="IB96" s="165"/>
      <c r="ID96" s="165">
        <v>2.8638500000000002</v>
      </c>
      <c r="IE96" s="165">
        <f t="shared" si="152"/>
        <v>-21.388906686193202</v>
      </c>
      <c r="IF96" s="165"/>
      <c r="IH96" s="165">
        <v>2.8638500000000002</v>
      </c>
      <c r="II96" s="165">
        <f t="shared" si="153"/>
        <v>-24.131254356251624</v>
      </c>
      <c r="IJ96" s="165"/>
      <c r="IL96" s="424">
        <v>4.3138500000000004</v>
      </c>
      <c r="IM96" s="165">
        <f t="shared" si="154"/>
        <v>-23.128523126391997</v>
      </c>
      <c r="IN96" s="165"/>
      <c r="IO96" s="36">
        <v>42338</v>
      </c>
    </row>
    <row r="97" spans="1:249" x14ac:dyDescent="0.25">
      <c r="A97" s="95">
        <v>41243</v>
      </c>
      <c r="B97" s="36">
        <v>41243</v>
      </c>
      <c r="C97" s="346">
        <v>5.5</v>
      </c>
      <c r="D97" s="346">
        <v>1.3499999999999999</v>
      </c>
      <c r="E97" s="346">
        <v>-10.45</v>
      </c>
      <c r="F97" s="346">
        <v>-4.3</v>
      </c>
      <c r="G97" s="346">
        <v>3.5</v>
      </c>
      <c r="H97" s="346">
        <v>3.5</v>
      </c>
      <c r="I97" s="346">
        <v>4.95</v>
      </c>
      <c r="J97" s="106"/>
      <c r="K97" s="36">
        <v>42338</v>
      </c>
      <c r="L97" s="105">
        <v>0.56140000000000057</v>
      </c>
      <c r="M97" s="98">
        <f t="shared" si="130"/>
        <v>0.63614999999999999</v>
      </c>
      <c r="N97" s="109">
        <f t="shared" si="131"/>
        <v>0.71193333333333297</v>
      </c>
      <c r="O97" s="291"/>
      <c r="P97" s="184">
        <v>42338</v>
      </c>
      <c r="Q97" s="346">
        <v>5.5</v>
      </c>
      <c r="R97" s="240">
        <v>4.8638500000000002</v>
      </c>
      <c r="T97" s="346">
        <v>1.3499999999999999</v>
      </c>
      <c r="U97" s="240">
        <v>0.71384999999999987</v>
      </c>
      <c r="W97" s="346">
        <v>-10.45</v>
      </c>
      <c r="X97" s="240">
        <v>-11.08615</v>
      </c>
      <c r="Z97" s="346">
        <v>-4.3</v>
      </c>
      <c r="AA97" s="240">
        <v>-4.9361499999999996</v>
      </c>
      <c r="AC97" s="346">
        <v>3.5</v>
      </c>
      <c r="AD97" s="239">
        <v>2.8638500000000002</v>
      </c>
      <c r="AF97" s="346">
        <v>3.5</v>
      </c>
      <c r="AG97" s="239">
        <v>2.8638500000000002</v>
      </c>
      <c r="AI97" s="346">
        <v>4.95</v>
      </c>
      <c r="AJ97" s="239">
        <v>4.3138500000000004</v>
      </c>
      <c r="AK97" s="104"/>
      <c r="AV97" s="36">
        <v>42339</v>
      </c>
      <c r="AW97" s="346">
        <v>7.6</v>
      </c>
      <c r="AY97" s="346">
        <v>2.5499999999999998</v>
      </c>
      <c r="BA97" s="346">
        <v>-10.4</v>
      </c>
      <c r="BC97" s="346">
        <v>-3.8</v>
      </c>
      <c r="BE97" s="346">
        <v>3.7</v>
      </c>
      <c r="BG97" s="346">
        <v>3.75</v>
      </c>
      <c r="BI97" s="346">
        <v>4.3499999999999996</v>
      </c>
      <c r="BJ97" s="104"/>
      <c r="BL97" s="199"/>
      <c r="BR97" s="101"/>
      <c r="BW97" s="36">
        <v>42339</v>
      </c>
      <c r="BX97" s="105">
        <v>0.4149999999999987</v>
      </c>
      <c r="BY97" s="109">
        <v>0.48819999999999963</v>
      </c>
      <c r="BZ97" s="123"/>
      <c r="CA97" s="180">
        <f t="shared" si="68"/>
        <v>-22.907040591960001</v>
      </c>
      <c r="CB97" s="284">
        <v>-0.1</v>
      </c>
      <c r="CC97" s="240">
        <v>7.1117999999999997</v>
      </c>
      <c r="CD97" s="243">
        <f t="shared" si="123"/>
        <v>0</v>
      </c>
      <c r="CE97" s="244">
        <f t="shared" si="116"/>
        <v>0.8</v>
      </c>
      <c r="CF97" s="310">
        <f t="shared" si="109"/>
        <v>0.76899999999999979</v>
      </c>
      <c r="CG97" s="311"/>
      <c r="CH97" s="310"/>
      <c r="CI97" s="310">
        <f t="shared" si="132"/>
        <v>-8.0000000000000016E-2</v>
      </c>
      <c r="CJ97" s="178">
        <f t="shared" si="155"/>
        <v>-21.399496170865294</v>
      </c>
      <c r="CK97" s="452">
        <f t="shared" si="133"/>
        <v>-8.0000000000000016E-2</v>
      </c>
      <c r="CL97" s="188"/>
      <c r="CM97" s="165">
        <f t="shared" si="134"/>
        <v>-8.0000000000000016E-2</v>
      </c>
      <c r="CO97" s="104">
        <f t="shared" si="135"/>
        <v>-22.076576142129699</v>
      </c>
      <c r="CR97" s="36">
        <v>42339</v>
      </c>
      <c r="CS97" s="105">
        <v>0.4149999999999987</v>
      </c>
      <c r="CT97" s="109">
        <v>0.48819999999999963</v>
      </c>
      <c r="CU97" s="123"/>
      <c r="CV97" s="180">
        <f t="shared" si="69"/>
        <v>-22.907040591960001</v>
      </c>
      <c r="CW97" s="284">
        <v>-0.1</v>
      </c>
      <c r="CX97" s="240">
        <v>2.0618000000000003</v>
      </c>
      <c r="CY97" s="243">
        <f t="shared" si="124"/>
        <v>0</v>
      </c>
      <c r="CZ97" s="244">
        <f t="shared" si="117"/>
        <v>0.95</v>
      </c>
      <c r="DA97" s="310">
        <f t="shared" si="110"/>
        <v>0.76899999999999979</v>
      </c>
      <c r="DB97" s="311"/>
      <c r="DC97" s="310"/>
      <c r="DD97" s="310">
        <f t="shared" si="83"/>
        <v>-9.5000000000000001E-2</v>
      </c>
      <c r="DE97" s="178">
        <f t="shared" si="70"/>
        <v>-23.280473389019008</v>
      </c>
      <c r="DF97" s="452">
        <f t="shared" si="156"/>
        <v>-9.5000000000000001E-2</v>
      </c>
      <c r="DG97" s="315"/>
      <c r="DH97" s="165">
        <f t="shared" si="136"/>
        <v>-9.5000000000000001E-2</v>
      </c>
      <c r="DJ97" s="104">
        <f t="shared" si="137"/>
        <v>-24.054720465879971</v>
      </c>
      <c r="DK97" s="192"/>
      <c r="DL97" s="186"/>
      <c r="DM97" s="36">
        <v>42339</v>
      </c>
      <c r="DN97" s="105">
        <v>0.4149999999999987</v>
      </c>
      <c r="DO97" s="109">
        <v>0.48819999999999963</v>
      </c>
      <c r="DP97" s="123"/>
      <c r="DQ97" s="180">
        <f t="shared" si="71"/>
        <v>-22.907040591960001</v>
      </c>
      <c r="DR97" s="284">
        <v>-0.1</v>
      </c>
      <c r="DS97" s="240">
        <v>-10.888199999999999</v>
      </c>
      <c r="DT97" s="243">
        <f t="shared" si="125"/>
        <v>1.8</v>
      </c>
      <c r="DU97" s="244">
        <f t="shared" si="118"/>
        <v>0</v>
      </c>
      <c r="DV97" s="310">
        <f t="shared" si="111"/>
        <v>0.76899999999999979</v>
      </c>
      <c r="DW97" s="311"/>
      <c r="DX97" s="310"/>
      <c r="DY97" s="310">
        <f t="shared" si="85"/>
        <v>-0.18000000000000002</v>
      </c>
      <c r="DZ97" s="249">
        <f t="shared" si="72"/>
        <v>-21.693236442463135</v>
      </c>
      <c r="EA97" s="452">
        <f t="shared" si="157"/>
        <v>-0.18000000000000002</v>
      </c>
      <c r="EB97" s="315"/>
      <c r="EC97" s="165">
        <f t="shared" si="138"/>
        <v>-0.18000000000000002</v>
      </c>
      <c r="EE97" s="104">
        <f t="shared" si="139"/>
        <v>-22.563879022652799</v>
      </c>
      <c r="EF97" s="185"/>
      <c r="EG97" s="186"/>
      <c r="EH97" s="36">
        <v>42339</v>
      </c>
      <c r="EI97" s="105">
        <v>0.4149999999999987</v>
      </c>
      <c r="EJ97" s="109">
        <v>0.48819999999999963</v>
      </c>
      <c r="EK97" s="123"/>
      <c r="EL97" s="180">
        <f t="shared" si="73"/>
        <v>-22.907040591960001</v>
      </c>
      <c r="EM97" s="284">
        <v>-0.1</v>
      </c>
      <c r="EN97" s="240">
        <v>-4.2881999999999998</v>
      </c>
      <c r="EO97" s="243">
        <f t="shared" si="126"/>
        <v>1.3</v>
      </c>
      <c r="EP97" s="244">
        <f t="shared" si="119"/>
        <v>0</v>
      </c>
      <c r="EQ97" s="310">
        <f t="shared" si="112"/>
        <v>0.76899999999999979</v>
      </c>
      <c r="ER97" s="311"/>
      <c r="ES97" s="310"/>
      <c r="ET97" s="310">
        <f t="shared" si="87"/>
        <v>-0.13</v>
      </c>
      <c r="EU97" s="249">
        <f t="shared" si="74"/>
        <v>-22.584920044104976</v>
      </c>
      <c r="EV97" s="452">
        <f t="shared" si="158"/>
        <v>-0.13</v>
      </c>
      <c r="EW97" s="315"/>
      <c r="EX97" s="165">
        <f t="shared" si="140"/>
        <v>-0.13</v>
      </c>
      <c r="EZ97" s="104">
        <f t="shared" si="141"/>
        <v>-23.334502987023225</v>
      </c>
      <c r="FA97" s="185"/>
      <c r="FB97" s="186"/>
      <c r="FC97" s="36">
        <v>42339</v>
      </c>
      <c r="FD97" s="105">
        <v>0.4149999999999987</v>
      </c>
      <c r="FE97" s="109">
        <v>0.48819999999999963</v>
      </c>
      <c r="FF97" s="123"/>
      <c r="FG97" s="180">
        <f t="shared" si="75"/>
        <v>-22.907040591960001</v>
      </c>
      <c r="FH97" s="284">
        <v>-0.1</v>
      </c>
      <c r="FI97" s="239">
        <v>3.2118000000000007</v>
      </c>
      <c r="FJ97" s="243">
        <f t="shared" si="127"/>
        <v>0</v>
      </c>
      <c r="FK97" s="244">
        <f t="shared" si="120"/>
        <v>0.9</v>
      </c>
      <c r="FL97" s="310">
        <f t="shared" si="113"/>
        <v>0.76899999999999979</v>
      </c>
      <c r="FM97" s="311"/>
      <c r="FN97" s="310"/>
      <c r="FO97" s="310">
        <f t="shared" si="89"/>
        <v>-9.0000000000000011E-2</v>
      </c>
      <c r="FP97" s="178">
        <f t="shared" si="76"/>
        <v>-20.874669099971712</v>
      </c>
      <c r="FQ97" s="452">
        <f t="shared" si="159"/>
        <v>-9.0000000000000011E-2</v>
      </c>
      <c r="FR97" s="315"/>
      <c r="FS97" s="165">
        <f t="shared" si="142"/>
        <v>-9.0000000000000011E-2</v>
      </c>
      <c r="FU97" s="104">
        <f t="shared" si="143"/>
        <v>-21.478906686193202</v>
      </c>
      <c r="FV97" s="185"/>
      <c r="FW97" s="186"/>
      <c r="FX97" s="36">
        <v>42339</v>
      </c>
      <c r="FY97" s="105">
        <v>0.4149999999999987</v>
      </c>
      <c r="FZ97" s="109">
        <v>0.48819999999999963</v>
      </c>
      <c r="GA97" s="123"/>
      <c r="GB97" s="180">
        <f t="shared" si="77"/>
        <v>-22.907040591960001</v>
      </c>
      <c r="GC97" s="284">
        <v>-0.1</v>
      </c>
      <c r="GD97" s="239">
        <v>3.2618000000000005</v>
      </c>
      <c r="GE97" s="243">
        <f t="shared" si="128"/>
        <v>0</v>
      </c>
      <c r="GF97" s="244">
        <f t="shared" si="121"/>
        <v>0.9</v>
      </c>
      <c r="GG97" s="310">
        <f t="shared" si="114"/>
        <v>0.76899999999999979</v>
      </c>
      <c r="GH97" s="311"/>
      <c r="GI97" s="310"/>
      <c r="GJ97" s="310">
        <f t="shared" si="91"/>
        <v>-9.0000000000000011E-2</v>
      </c>
      <c r="GK97" s="178">
        <f t="shared" si="78"/>
        <v>-23.518829852671807</v>
      </c>
      <c r="GL97" s="452">
        <f t="shared" si="160"/>
        <v>-9.0000000000000011E-2</v>
      </c>
      <c r="GM97" s="315"/>
      <c r="GN97" s="165">
        <f t="shared" si="144"/>
        <v>-9.0000000000000011E-2</v>
      </c>
      <c r="GP97" s="104">
        <f t="shared" si="145"/>
        <v>-24.221254356251624</v>
      </c>
      <c r="GR97" s="186"/>
      <c r="GS97" s="36">
        <v>42339</v>
      </c>
      <c r="GT97" s="109">
        <v>0.4149999999999987</v>
      </c>
      <c r="GU97" s="109">
        <v>0.48819999999999963</v>
      </c>
      <c r="GV97" s="123"/>
      <c r="GW97" s="180">
        <f t="shared" si="79"/>
        <v>-22.907040591960001</v>
      </c>
      <c r="GX97" s="284">
        <v>-0.1</v>
      </c>
      <c r="GY97" s="239">
        <v>3.8618000000000001</v>
      </c>
      <c r="GZ97" s="243">
        <f t="shared" si="129"/>
        <v>0</v>
      </c>
      <c r="HA97" s="244">
        <f t="shared" si="122"/>
        <v>0.9</v>
      </c>
      <c r="HB97" s="310">
        <f t="shared" si="115"/>
        <v>0.76899999999999979</v>
      </c>
      <c r="HC97" s="311"/>
      <c r="HD97" s="310"/>
      <c r="HE97" s="310">
        <f t="shared" si="93"/>
        <v>-9.0000000000000011E-2</v>
      </c>
      <c r="HF97" s="249">
        <f t="shared" si="80"/>
        <v>-22.5172925553101</v>
      </c>
      <c r="HG97" s="452">
        <f t="shared" si="161"/>
        <v>-9.0000000000000011E-2</v>
      </c>
      <c r="HH97" s="348"/>
      <c r="HI97" s="165">
        <f t="shared" si="146"/>
        <v>-9.0000000000000011E-2</v>
      </c>
      <c r="HK97" s="104">
        <f t="shared" si="147"/>
        <v>-23.218523126391997</v>
      </c>
      <c r="HL97" s="185"/>
      <c r="HN97" s="165">
        <v>7.1117999999999997</v>
      </c>
      <c r="HO97" s="165">
        <f t="shared" si="148"/>
        <v>-22.076576142129699</v>
      </c>
      <c r="HP97" s="165"/>
      <c r="HR97" s="165">
        <v>2.0618000000000003</v>
      </c>
      <c r="HS97" s="165">
        <f t="shared" si="149"/>
        <v>-24.054720465879971</v>
      </c>
      <c r="HT97" s="165"/>
      <c r="HV97" s="165">
        <v>-10.888199999999999</v>
      </c>
      <c r="HW97" s="165">
        <f t="shared" si="150"/>
        <v>-22.563879022652799</v>
      </c>
      <c r="HX97" s="165"/>
      <c r="HZ97" s="165">
        <v>-4.2881999999999998</v>
      </c>
      <c r="IA97" s="165">
        <f t="shared" si="151"/>
        <v>-23.334502987023225</v>
      </c>
      <c r="IB97" s="165"/>
      <c r="ID97" s="165">
        <v>3.2118000000000007</v>
      </c>
      <c r="IE97" s="165">
        <f t="shared" si="152"/>
        <v>-21.478906686193202</v>
      </c>
      <c r="IF97" s="165"/>
      <c r="IH97" s="165">
        <v>3.2618000000000005</v>
      </c>
      <c r="II97" s="165">
        <f t="shared" si="153"/>
        <v>-24.221254356251624</v>
      </c>
      <c r="IJ97" s="165"/>
      <c r="IL97" s="424">
        <v>3.8618000000000001</v>
      </c>
      <c r="IM97" s="165">
        <f t="shared" si="154"/>
        <v>-23.218523126391997</v>
      </c>
      <c r="IN97" s="165"/>
      <c r="IO97" s="36">
        <v>42339</v>
      </c>
    </row>
    <row r="98" spans="1:249" x14ac:dyDescent="0.25">
      <c r="A98" s="95">
        <v>41244</v>
      </c>
      <c r="B98" s="36">
        <v>41244</v>
      </c>
      <c r="C98" s="346">
        <v>7.6</v>
      </c>
      <c r="D98" s="346">
        <v>2.5499999999999998</v>
      </c>
      <c r="E98" s="346">
        <v>-10.4</v>
      </c>
      <c r="F98" s="346">
        <v>-3.8</v>
      </c>
      <c r="G98" s="346">
        <v>3.7</v>
      </c>
      <c r="H98" s="346">
        <v>3.75</v>
      </c>
      <c r="I98" s="346">
        <v>4.3499999999999996</v>
      </c>
      <c r="J98" s="106"/>
      <c r="K98" s="36">
        <v>42339</v>
      </c>
      <c r="L98" s="105">
        <v>0.4149999999999987</v>
      </c>
      <c r="M98" s="98">
        <f t="shared" si="130"/>
        <v>0.48819999999999963</v>
      </c>
      <c r="N98" s="109">
        <f t="shared" si="131"/>
        <v>0.5624333333333329</v>
      </c>
      <c r="O98" s="291"/>
      <c r="P98" s="184">
        <v>42339</v>
      </c>
      <c r="Q98" s="346">
        <v>7.6</v>
      </c>
      <c r="R98" s="240">
        <v>7.1117999999999997</v>
      </c>
      <c r="T98" s="346">
        <v>2.5499999999999998</v>
      </c>
      <c r="U98" s="240">
        <v>2.0618000000000003</v>
      </c>
      <c r="W98" s="346">
        <v>-10.4</v>
      </c>
      <c r="X98" s="240">
        <v>-10.888199999999999</v>
      </c>
      <c r="Z98" s="346">
        <v>-3.8</v>
      </c>
      <c r="AA98" s="240">
        <v>-4.2881999999999998</v>
      </c>
      <c r="AC98" s="346">
        <v>3.7</v>
      </c>
      <c r="AD98" s="239">
        <v>3.2118000000000007</v>
      </c>
      <c r="AF98" s="346">
        <v>3.75</v>
      </c>
      <c r="AG98" s="239">
        <v>3.2618000000000005</v>
      </c>
      <c r="AI98" s="346">
        <v>4.3499999999999996</v>
      </c>
      <c r="AJ98" s="239">
        <v>3.8618000000000001</v>
      </c>
      <c r="AK98" s="104"/>
      <c r="AV98" s="36">
        <v>42340</v>
      </c>
      <c r="AW98" s="346">
        <v>7.6999999999999993</v>
      </c>
      <c r="AY98" s="346">
        <v>0.89999999999999991</v>
      </c>
      <c r="BA98" s="346">
        <v>-9.3000000000000007</v>
      </c>
      <c r="BC98" s="346">
        <v>-1.3499999999999999</v>
      </c>
      <c r="BE98" s="346">
        <v>1.3</v>
      </c>
      <c r="BG98" s="346">
        <v>2.6</v>
      </c>
      <c r="BI98" s="346">
        <v>3.45</v>
      </c>
      <c r="BJ98" s="104"/>
      <c r="BL98" s="199"/>
      <c r="BR98" s="101"/>
      <c r="BW98" s="36">
        <v>42340</v>
      </c>
      <c r="BX98" s="105">
        <v>0.27169999999999916</v>
      </c>
      <c r="BY98" s="109">
        <v>0.34334999999999893</v>
      </c>
      <c r="CA98" s="180">
        <f t="shared" si="68"/>
        <v>-22.9925625740775</v>
      </c>
      <c r="CB98" s="209">
        <v>-0.1</v>
      </c>
      <c r="CC98" s="240">
        <v>7.3566500000000001</v>
      </c>
      <c r="CD98" s="243">
        <f t="shared" si="123"/>
        <v>0</v>
      </c>
      <c r="CE98" s="244">
        <f t="shared" si="116"/>
        <v>0.8</v>
      </c>
      <c r="CF98" s="310">
        <f t="shared" si="109"/>
        <v>0.76199999999999979</v>
      </c>
      <c r="CG98" s="311"/>
      <c r="CH98" s="310"/>
      <c r="CI98" s="310">
        <f t="shared" si="132"/>
        <v>-8.0000000000000016E-2</v>
      </c>
      <c r="CJ98" s="178">
        <f t="shared" si="155"/>
        <v>-21.460456170865296</v>
      </c>
      <c r="CK98" s="452">
        <f t="shared" si="133"/>
        <v>-8.0000000000000016E-2</v>
      </c>
      <c r="CL98" s="188"/>
      <c r="CM98" s="165">
        <f t="shared" si="134"/>
        <v>-8.0000000000000016E-2</v>
      </c>
      <c r="CO98" s="104">
        <f t="shared" si="135"/>
        <v>-22.156576142129698</v>
      </c>
      <c r="CR98" s="36">
        <v>42340</v>
      </c>
      <c r="CS98" s="105">
        <v>0.27169999999999916</v>
      </c>
      <c r="CT98" s="109">
        <v>0.34334999999999893</v>
      </c>
      <c r="CV98" s="180">
        <f t="shared" si="69"/>
        <v>-22.9925625740775</v>
      </c>
      <c r="CW98" s="209">
        <v>-0.1</v>
      </c>
      <c r="CX98" s="240">
        <v>0.55665000000000098</v>
      </c>
      <c r="CY98" s="243">
        <f t="shared" si="124"/>
        <v>0</v>
      </c>
      <c r="CZ98" s="244">
        <f t="shared" si="117"/>
        <v>1</v>
      </c>
      <c r="DA98" s="310">
        <f t="shared" si="110"/>
        <v>0.76199999999999979</v>
      </c>
      <c r="DB98" s="311"/>
      <c r="DC98" s="310"/>
      <c r="DD98" s="310">
        <f t="shared" si="83"/>
        <v>-0.1</v>
      </c>
      <c r="DE98" s="178">
        <f t="shared" si="70"/>
        <v>-23.356673389019008</v>
      </c>
      <c r="DF98" s="452">
        <f t="shared" si="156"/>
        <v>-0.1</v>
      </c>
      <c r="DG98" s="315"/>
      <c r="DH98" s="165">
        <f t="shared" si="136"/>
        <v>-0.1</v>
      </c>
      <c r="DJ98" s="104">
        <f t="shared" si="137"/>
        <v>-24.154720465879972</v>
      </c>
      <c r="DK98" s="192"/>
      <c r="DL98" s="186"/>
      <c r="DM98" s="36">
        <v>42340</v>
      </c>
      <c r="DN98" s="105">
        <v>0.27169999999999916</v>
      </c>
      <c r="DO98" s="109">
        <v>0.34334999999999893</v>
      </c>
      <c r="DQ98" s="180">
        <f t="shared" si="71"/>
        <v>-22.9925625740775</v>
      </c>
      <c r="DR98" s="209">
        <v>-0.1</v>
      </c>
      <c r="DS98" s="240">
        <v>-9.6433499999999999</v>
      </c>
      <c r="DT98" s="243">
        <f t="shared" si="125"/>
        <v>1.8</v>
      </c>
      <c r="DU98" s="244">
        <f t="shared" si="118"/>
        <v>0</v>
      </c>
      <c r="DV98" s="310">
        <f t="shared" si="111"/>
        <v>0.76199999999999979</v>
      </c>
      <c r="DW98" s="311"/>
      <c r="DX98" s="310"/>
      <c r="DY98" s="310">
        <f t="shared" si="85"/>
        <v>-0.18000000000000002</v>
      </c>
      <c r="DZ98" s="249">
        <f t="shared" si="72"/>
        <v>-21.830396442463137</v>
      </c>
      <c r="EA98" s="452">
        <f t="shared" si="157"/>
        <v>-0.18000000000000002</v>
      </c>
      <c r="EB98" s="315"/>
      <c r="EC98" s="165">
        <f t="shared" si="138"/>
        <v>-0.18000000000000002</v>
      </c>
      <c r="EE98" s="104">
        <f t="shared" si="139"/>
        <v>-22.743879022652798</v>
      </c>
      <c r="EF98" s="185"/>
      <c r="EG98" s="186"/>
      <c r="EH98" s="36">
        <v>42340</v>
      </c>
      <c r="EI98" s="105">
        <v>0.27169999999999916</v>
      </c>
      <c r="EJ98" s="109">
        <v>0.34334999999999893</v>
      </c>
      <c r="EL98" s="180">
        <f t="shared" si="73"/>
        <v>-22.9925625740775</v>
      </c>
      <c r="EM98" s="209">
        <v>-0.1</v>
      </c>
      <c r="EN98" s="240">
        <v>-1.6933499999999988</v>
      </c>
      <c r="EO98" s="243">
        <f t="shared" si="126"/>
        <v>1</v>
      </c>
      <c r="EP98" s="244">
        <f t="shared" si="119"/>
        <v>0</v>
      </c>
      <c r="EQ98" s="310">
        <f t="shared" si="112"/>
        <v>0.76199999999999979</v>
      </c>
      <c r="ER98" s="311"/>
      <c r="ES98" s="310"/>
      <c r="ET98" s="310">
        <f t="shared" si="87"/>
        <v>-0.1</v>
      </c>
      <c r="EU98" s="249">
        <f t="shared" si="74"/>
        <v>-22.661120044104976</v>
      </c>
      <c r="EV98" s="452">
        <f t="shared" si="158"/>
        <v>-0.1</v>
      </c>
      <c r="EW98" s="315"/>
      <c r="EX98" s="165">
        <f t="shared" si="140"/>
        <v>-0.1</v>
      </c>
      <c r="EZ98" s="104">
        <f t="shared" si="141"/>
        <v>-23.434502987023226</v>
      </c>
      <c r="FA98" s="185"/>
      <c r="FB98" s="186"/>
      <c r="FC98" s="36">
        <v>42340</v>
      </c>
      <c r="FD98" s="105">
        <v>0.27169999999999916</v>
      </c>
      <c r="FE98" s="109">
        <v>0.34334999999999893</v>
      </c>
      <c r="FG98" s="180">
        <f t="shared" si="75"/>
        <v>-22.9925625740775</v>
      </c>
      <c r="FH98" s="209">
        <v>-0.1</v>
      </c>
      <c r="FI98" s="239">
        <v>0.95665000000000111</v>
      </c>
      <c r="FJ98" s="243">
        <f t="shared" si="127"/>
        <v>0</v>
      </c>
      <c r="FK98" s="244">
        <f t="shared" si="120"/>
        <v>1</v>
      </c>
      <c r="FL98" s="310">
        <f t="shared" si="113"/>
        <v>0.76199999999999979</v>
      </c>
      <c r="FM98" s="311"/>
      <c r="FN98" s="310"/>
      <c r="FO98" s="310">
        <f t="shared" si="89"/>
        <v>-0.1</v>
      </c>
      <c r="FP98" s="178">
        <f t="shared" si="76"/>
        <v>-20.950869099971712</v>
      </c>
      <c r="FQ98" s="452">
        <f t="shared" si="159"/>
        <v>-0.1</v>
      </c>
      <c r="FR98" s="315"/>
      <c r="FS98" s="165">
        <f t="shared" si="142"/>
        <v>-0.1</v>
      </c>
      <c r="FU98" s="104">
        <f t="shared" si="143"/>
        <v>-21.578906686193204</v>
      </c>
      <c r="FV98" s="185"/>
      <c r="FW98" s="186"/>
      <c r="FX98" s="36">
        <v>42340</v>
      </c>
      <c r="FY98" s="105">
        <v>0.27169999999999916</v>
      </c>
      <c r="FZ98" s="109">
        <v>0.34334999999999893</v>
      </c>
      <c r="GB98" s="180">
        <f t="shared" si="77"/>
        <v>-22.9925625740775</v>
      </c>
      <c r="GC98" s="209">
        <v>-0.1</v>
      </c>
      <c r="GD98" s="239">
        <v>2.2566500000000014</v>
      </c>
      <c r="GE98" s="243">
        <f t="shared" si="128"/>
        <v>0</v>
      </c>
      <c r="GF98" s="244">
        <f t="shared" si="121"/>
        <v>0.95</v>
      </c>
      <c r="GG98" s="310">
        <f t="shared" si="114"/>
        <v>0.76199999999999979</v>
      </c>
      <c r="GH98" s="311"/>
      <c r="GI98" s="310"/>
      <c r="GJ98" s="310">
        <f t="shared" si="91"/>
        <v>-9.5000000000000001E-2</v>
      </c>
      <c r="GK98" s="178">
        <f t="shared" si="78"/>
        <v>-23.591219852671806</v>
      </c>
      <c r="GL98" s="452">
        <f t="shared" si="160"/>
        <v>-4.7500000000000001E-2</v>
      </c>
      <c r="GM98" s="315"/>
      <c r="GN98" s="165">
        <f t="shared" si="144"/>
        <v>-4.7500000000000001E-2</v>
      </c>
      <c r="GP98" s="104">
        <f t="shared" si="145"/>
        <v>-24.268754356251623</v>
      </c>
      <c r="GR98" s="186"/>
      <c r="GS98" s="36">
        <v>42340</v>
      </c>
      <c r="GT98" s="105">
        <v>0.27169999999999916</v>
      </c>
      <c r="GU98" s="109">
        <v>0.34334999999999893</v>
      </c>
      <c r="GW98" s="180">
        <f t="shared" si="79"/>
        <v>-22.9925625740775</v>
      </c>
      <c r="GX98" s="209">
        <v>-0.1</v>
      </c>
      <c r="GY98" s="239">
        <v>3.106650000000001</v>
      </c>
      <c r="GZ98" s="243">
        <f t="shared" si="129"/>
        <v>0</v>
      </c>
      <c r="HA98" s="244">
        <f t="shared" si="122"/>
        <v>0.9</v>
      </c>
      <c r="HB98" s="310">
        <f t="shared" si="115"/>
        <v>0.76199999999999979</v>
      </c>
      <c r="HC98" s="311"/>
      <c r="HD98" s="310"/>
      <c r="HE98" s="310">
        <f t="shared" si="93"/>
        <v>-9.0000000000000011E-2</v>
      </c>
      <c r="HF98" s="249">
        <f t="shared" si="80"/>
        <v>-22.5858725553101</v>
      </c>
      <c r="HG98" s="452">
        <f t="shared" si="161"/>
        <v>-9.0000000000000011E-2</v>
      </c>
      <c r="HH98" s="348"/>
      <c r="HI98" s="165">
        <f t="shared" si="146"/>
        <v>-9.0000000000000011E-2</v>
      </c>
      <c r="HK98" s="104">
        <f t="shared" si="147"/>
        <v>-23.308523126391997</v>
      </c>
      <c r="HL98" s="185"/>
      <c r="HN98" s="165">
        <v>7.3566500000000001</v>
      </c>
      <c r="HO98" s="165">
        <f t="shared" si="148"/>
        <v>-22.156576142129698</v>
      </c>
      <c r="HP98" s="165"/>
      <c r="HR98" s="165">
        <v>0.55665000000000098</v>
      </c>
      <c r="HS98" s="165">
        <f t="shared" si="149"/>
        <v>-24.154720465879972</v>
      </c>
      <c r="HT98" s="165"/>
      <c r="HV98" s="165">
        <v>-9.6433499999999999</v>
      </c>
      <c r="HW98" s="165">
        <f t="shared" si="150"/>
        <v>-22.743879022652798</v>
      </c>
      <c r="HX98" s="165"/>
      <c r="HZ98" s="165">
        <v>-1.6933499999999988</v>
      </c>
      <c r="IA98" s="165">
        <f t="shared" si="151"/>
        <v>-23.434502987023226</v>
      </c>
      <c r="IB98" s="165"/>
      <c r="ID98" s="165">
        <v>0.95665000000000111</v>
      </c>
      <c r="IE98" s="165">
        <f t="shared" si="152"/>
        <v>-21.578906686193204</v>
      </c>
      <c r="IF98" s="165"/>
      <c r="IH98" s="165">
        <v>2.2566500000000014</v>
      </c>
      <c r="II98" s="165">
        <f t="shared" si="153"/>
        <v>-24.268754356251623</v>
      </c>
      <c r="IJ98" s="165"/>
      <c r="IL98" s="424">
        <v>3.106650000000001</v>
      </c>
      <c r="IM98" s="165">
        <f t="shared" si="154"/>
        <v>-23.308523126391997</v>
      </c>
      <c r="IN98" s="165"/>
      <c r="IO98" s="36">
        <v>42340</v>
      </c>
    </row>
    <row r="99" spans="1:249" ht="15.75" thickBot="1" x14ac:dyDescent="0.3">
      <c r="A99" s="95">
        <v>41245</v>
      </c>
      <c r="B99" s="36">
        <v>41245</v>
      </c>
      <c r="C99" s="346">
        <v>7.6999999999999993</v>
      </c>
      <c r="D99" s="346">
        <v>0.89999999999999991</v>
      </c>
      <c r="E99" s="346">
        <v>-9.3000000000000007</v>
      </c>
      <c r="F99" s="346">
        <v>-1.3499999999999999</v>
      </c>
      <c r="G99" s="346">
        <v>1.3</v>
      </c>
      <c r="H99" s="346">
        <v>2.6</v>
      </c>
      <c r="I99" s="346">
        <v>3.45</v>
      </c>
      <c r="J99" s="106"/>
      <c r="K99" s="36">
        <v>42340</v>
      </c>
      <c r="L99" s="105">
        <v>0.27169999999999916</v>
      </c>
      <c r="M99" s="98">
        <f t="shared" si="130"/>
        <v>0.34334999999999893</v>
      </c>
      <c r="N99" s="109">
        <f t="shared" si="131"/>
        <v>0.41603333333333281</v>
      </c>
      <c r="O99" s="291"/>
      <c r="P99" s="184">
        <v>42340</v>
      </c>
      <c r="Q99" s="346">
        <v>7.6999999999999993</v>
      </c>
      <c r="R99" s="240">
        <v>7.3566500000000001</v>
      </c>
      <c r="T99" s="346">
        <v>0.89999999999999991</v>
      </c>
      <c r="U99" s="240">
        <v>0.55665000000000098</v>
      </c>
      <c r="W99" s="346">
        <v>-9.3000000000000007</v>
      </c>
      <c r="X99" s="240">
        <v>-9.6433499999999999</v>
      </c>
      <c r="Z99" s="346">
        <v>-1.3499999999999999</v>
      </c>
      <c r="AA99" s="240">
        <v>-1.6933499999999988</v>
      </c>
      <c r="AC99" s="346">
        <v>1.3</v>
      </c>
      <c r="AD99" s="239">
        <v>0.95665000000000111</v>
      </c>
      <c r="AF99" s="346">
        <v>2.6</v>
      </c>
      <c r="AG99" s="239">
        <v>2.2566500000000014</v>
      </c>
      <c r="AI99" s="346">
        <v>3.45</v>
      </c>
      <c r="AJ99" s="239">
        <v>3.106650000000001</v>
      </c>
      <c r="AK99" s="104"/>
      <c r="AV99" s="36">
        <v>42341</v>
      </c>
      <c r="AW99" s="346">
        <v>6.7</v>
      </c>
      <c r="AY99" s="346">
        <v>-2.5</v>
      </c>
      <c r="BA99" s="346">
        <v>-7.4</v>
      </c>
      <c r="BC99" s="346">
        <v>2.15</v>
      </c>
      <c r="BE99" s="346">
        <v>2.3499999999999996</v>
      </c>
      <c r="BG99" s="346">
        <v>0.9</v>
      </c>
      <c r="BI99" s="346">
        <v>2.2000000000000002</v>
      </c>
      <c r="BJ99" s="104"/>
      <c r="BL99" s="199"/>
      <c r="BM99" s="98"/>
      <c r="BR99" s="101"/>
      <c r="BW99" s="36">
        <v>42341</v>
      </c>
      <c r="BX99" s="105">
        <v>0.13149999999999973</v>
      </c>
      <c r="BY99" s="109">
        <v>0.20159999999999945</v>
      </c>
      <c r="CA99" s="180">
        <f t="shared" si="68"/>
        <v>-23.071338570240002</v>
      </c>
      <c r="CB99" s="209">
        <v>-0.1</v>
      </c>
      <c r="CC99" s="240">
        <v>6.4984000000000011</v>
      </c>
      <c r="CD99" s="243">
        <f t="shared" si="123"/>
        <v>0</v>
      </c>
      <c r="CE99" s="244">
        <f t="shared" si="116"/>
        <v>0.8</v>
      </c>
      <c r="CF99" s="310">
        <f t="shared" si="109"/>
        <v>0.75499999999999978</v>
      </c>
      <c r="CG99" s="311"/>
      <c r="CH99" s="310"/>
      <c r="CI99" s="310">
        <f t="shared" si="132"/>
        <v>-8.0000000000000016E-2</v>
      </c>
      <c r="CJ99" s="178">
        <f t="shared" si="155"/>
        <v>-21.520856170865297</v>
      </c>
      <c r="CK99" s="452">
        <f t="shared" si="133"/>
        <v>-8.0000000000000016E-2</v>
      </c>
      <c r="CL99" s="188"/>
      <c r="CM99" s="165">
        <f t="shared" si="134"/>
        <v>-8.0000000000000016E-2</v>
      </c>
      <c r="CO99" s="104">
        <f t="shared" si="135"/>
        <v>-22.236576142129696</v>
      </c>
      <c r="CR99" s="36">
        <v>42341</v>
      </c>
      <c r="CS99" s="105">
        <v>0.13149999999999973</v>
      </c>
      <c r="CT99" s="109">
        <v>0.20159999999999945</v>
      </c>
      <c r="CV99" s="180">
        <f t="shared" si="69"/>
        <v>-23.071338570240002</v>
      </c>
      <c r="CW99" s="209">
        <v>-0.1</v>
      </c>
      <c r="CX99" s="240">
        <v>-2.7015999999999996</v>
      </c>
      <c r="CY99" s="243">
        <f t="shared" si="124"/>
        <v>1.1000000000000001</v>
      </c>
      <c r="CZ99" s="244">
        <f t="shared" si="117"/>
        <v>0</v>
      </c>
      <c r="DA99" s="310">
        <f t="shared" si="110"/>
        <v>0.75499999999999978</v>
      </c>
      <c r="DB99" s="311"/>
      <c r="DC99" s="310"/>
      <c r="DD99" s="310">
        <f t="shared" si="83"/>
        <v>-0.11000000000000001</v>
      </c>
      <c r="DE99" s="178">
        <f t="shared" si="70"/>
        <v>-23.439723389019008</v>
      </c>
      <c r="DF99" s="452">
        <f t="shared" si="156"/>
        <v>-0.11000000000000001</v>
      </c>
      <c r="DG99" s="315"/>
      <c r="DH99" s="165">
        <f t="shared" si="136"/>
        <v>-0.11000000000000001</v>
      </c>
      <c r="DJ99" s="104">
        <f t="shared" si="137"/>
        <v>-24.264720465879972</v>
      </c>
      <c r="DK99" s="192"/>
      <c r="DL99" s="186"/>
      <c r="DM99" s="36">
        <v>42341</v>
      </c>
      <c r="DN99" s="105">
        <v>0.13149999999999973</v>
      </c>
      <c r="DO99" s="109">
        <v>0.20159999999999945</v>
      </c>
      <c r="DQ99" s="180">
        <f t="shared" si="71"/>
        <v>-23.071338570240002</v>
      </c>
      <c r="DR99" s="209">
        <v>-0.1</v>
      </c>
      <c r="DS99" s="240">
        <v>-7.6015999999999995</v>
      </c>
      <c r="DT99" s="243">
        <f t="shared" si="125"/>
        <v>1.8</v>
      </c>
      <c r="DU99" s="244">
        <f t="shared" si="118"/>
        <v>0</v>
      </c>
      <c r="DV99" s="310">
        <f t="shared" si="111"/>
        <v>0.75499999999999978</v>
      </c>
      <c r="DW99" s="311"/>
      <c r="DX99" s="310"/>
      <c r="DY99" s="310">
        <f t="shared" si="85"/>
        <v>-0.18000000000000002</v>
      </c>
      <c r="DZ99" s="249">
        <f t="shared" si="72"/>
        <v>-21.966296442463136</v>
      </c>
      <c r="EA99" s="452">
        <f t="shared" si="157"/>
        <v>-0.18000000000000002</v>
      </c>
      <c r="EB99" s="315"/>
      <c r="EC99" s="165">
        <f t="shared" si="138"/>
        <v>-0.18000000000000002</v>
      </c>
      <c r="EE99" s="104">
        <f t="shared" si="139"/>
        <v>-22.923879022652798</v>
      </c>
      <c r="EF99" s="185"/>
      <c r="EG99" s="186"/>
      <c r="EH99" s="36">
        <v>42341</v>
      </c>
      <c r="EI99" s="105">
        <v>0.13149999999999973</v>
      </c>
      <c r="EJ99" s="109">
        <v>0.20159999999999945</v>
      </c>
      <c r="EL99" s="180">
        <f t="shared" si="73"/>
        <v>-23.071338570240002</v>
      </c>
      <c r="EM99" s="209">
        <v>-0.1</v>
      </c>
      <c r="EN99" s="240">
        <v>1.9484000000000004</v>
      </c>
      <c r="EO99" s="243">
        <f t="shared" si="126"/>
        <v>0</v>
      </c>
      <c r="EP99" s="244">
        <f t="shared" si="119"/>
        <v>0.98</v>
      </c>
      <c r="EQ99" s="310">
        <f t="shared" si="112"/>
        <v>0.75499999999999978</v>
      </c>
      <c r="ER99" s="311"/>
      <c r="ES99" s="310"/>
      <c r="ET99" s="310">
        <f t="shared" si="87"/>
        <v>-9.8000000000000004E-2</v>
      </c>
      <c r="EU99" s="249">
        <f t="shared" si="74"/>
        <v>-22.735110044104974</v>
      </c>
      <c r="EV99" s="452">
        <f t="shared" si="158"/>
        <v>-9.8000000000000004E-2</v>
      </c>
      <c r="EW99" s="315"/>
      <c r="EX99" s="165">
        <f t="shared" si="140"/>
        <v>-9.8000000000000004E-2</v>
      </c>
      <c r="EZ99" s="104">
        <f t="shared" si="141"/>
        <v>-23.532502987023225</v>
      </c>
      <c r="FA99" s="185"/>
      <c r="FB99" s="186"/>
      <c r="FC99" s="36">
        <v>42341</v>
      </c>
      <c r="FD99" s="105">
        <v>0.13149999999999973</v>
      </c>
      <c r="FE99" s="109">
        <v>0.20159999999999945</v>
      </c>
      <c r="FG99" s="180">
        <f t="shared" si="75"/>
        <v>-23.071338570240002</v>
      </c>
      <c r="FH99" s="209">
        <v>-0.1</v>
      </c>
      <c r="FI99" s="239">
        <v>2.1484000000000001</v>
      </c>
      <c r="FJ99" s="243">
        <f t="shared" si="127"/>
        <v>0</v>
      </c>
      <c r="FK99" s="244">
        <f t="shared" si="120"/>
        <v>0.95</v>
      </c>
      <c r="FL99" s="310">
        <f t="shared" si="113"/>
        <v>0.75499999999999978</v>
      </c>
      <c r="FM99" s="311"/>
      <c r="FN99" s="310"/>
      <c r="FO99" s="310">
        <f t="shared" si="89"/>
        <v>-9.5000000000000001E-2</v>
      </c>
      <c r="FP99" s="178">
        <f t="shared" si="76"/>
        <v>-21.022594099971712</v>
      </c>
      <c r="FQ99" s="452">
        <f t="shared" si="159"/>
        <v>-9.5000000000000001E-2</v>
      </c>
      <c r="FR99" s="315"/>
      <c r="FS99" s="165">
        <f t="shared" si="142"/>
        <v>-9.5000000000000001E-2</v>
      </c>
      <c r="FU99" s="104">
        <f t="shared" si="143"/>
        <v>-21.673906686193202</v>
      </c>
      <c r="FV99" s="185"/>
      <c r="FW99" s="186"/>
      <c r="FX99" s="36">
        <v>42341</v>
      </c>
      <c r="FY99" s="105">
        <v>0.13149999999999973</v>
      </c>
      <c r="FZ99" s="109">
        <v>0.20159999999999945</v>
      </c>
      <c r="GB99" s="180">
        <f t="shared" si="77"/>
        <v>-23.071338570240002</v>
      </c>
      <c r="GC99" s="209">
        <v>-0.1</v>
      </c>
      <c r="GD99" s="239">
        <v>0.69840000000000058</v>
      </c>
      <c r="GE99" s="243">
        <f t="shared" si="128"/>
        <v>0</v>
      </c>
      <c r="GF99" s="244">
        <f t="shared" si="121"/>
        <v>1</v>
      </c>
      <c r="GG99" s="310">
        <f t="shared" si="114"/>
        <v>0.75499999999999978</v>
      </c>
      <c r="GH99" s="311"/>
      <c r="GI99" s="310"/>
      <c r="GJ99" s="310">
        <f t="shared" si="91"/>
        <v>-0.1</v>
      </c>
      <c r="GK99" s="178">
        <f t="shared" si="78"/>
        <v>-23.666719852671807</v>
      </c>
      <c r="GL99" s="452">
        <f t="shared" si="160"/>
        <v>-0.05</v>
      </c>
      <c r="GM99" s="315"/>
      <c r="GN99" s="165">
        <f t="shared" si="144"/>
        <v>-0.05</v>
      </c>
      <c r="GP99" s="104">
        <f t="shared" si="145"/>
        <v>-24.318754356251624</v>
      </c>
      <c r="GR99" s="186"/>
      <c r="GS99" s="36">
        <v>42341</v>
      </c>
      <c r="GT99" s="105">
        <v>0.13149999999999973</v>
      </c>
      <c r="GU99" s="109">
        <v>0.20159999999999945</v>
      </c>
      <c r="GW99" s="180">
        <f t="shared" si="79"/>
        <v>-23.071338570240002</v>
      </c>
      <c r="GX99" s="209">
        <v>-0.1</v>
      </c>
      <c r="GY99" s="239">
        <v>1.9984000000000006</v>
      </c>
      <c r="GZ99" s="243">
        <f t="shared" si="129"/>
        <v>0</v>
      </c>
      <c r="HA99" s="244">
        <f t="shared" si="122"/>
        <v>0.98</v>
      </c>
      <c r="HB99" s="310">
        <f t="shared" si="115"/>
        <v>0.75499999999999978</v>
      </c>
      <c r="HC99" s="311"/>
      <c r="HD99" s="310"/>
      <c r="HE99" s="310">
        <f t="shared" si="93"/>
        <v>-9.8000000000000004E-2</v>
      </c>
      <c r="HF99" s="249">
        <f t="shared" si="80"/>
        <v>-22.659862555310099</v>
      </c>
      <c r="HG99" s="452">
        <f t="shared" si="161"/>
        <v>-9.8000000000000004E-2</v>
      </c>
      <c r="HH99" s="348"/>
      <c r="HI99" s="165">
        <f t="shared" si="146"/>
        <v>-9.8000000000000004E-2</v>
      </c>
      <c r="HK99" s="104">
        <f t="shared" si="147"/>
        <v>-23.406523126391996</v>
      </c>
      <c r="HL99" s="185"/>
      <c r="HN99" s="165">
        <v>6.4984000000000011</v>
      </c>
      <c r="HO99" s="165">
        <f t="shared" si="148"/>
        <v>-22.236576142129696</v>
      </c>
      <c r="HP99" s="165"/>
      <c r="HR99" s="165">
        <v>-2.7015999999999996</v>
      </c>
      <c r="HS99" s="165">
        <f t="shared" si="149"/>
        <v>-24.264720465879972</v>
      </c>
      <c r="HT99" s="165"/>
      <c r="HV99" s="165">
        <v>-7.6015999999999995</v>
      </c>
      <c r="HW99" s="165">
        <f t="shared" si="150"/>
        <v>-22.923879022652798</v>
      </c>
      <c r="HX99" s="165"/>
      <c r="HZ99" s="165">
        <v>1.9484000000000004</v>
      </c>
      <c r="IA99" s="165">
        <f t="shared" si="151"/>
        <v>-23.532502987023225</v>
      </c>
      <c r="IB99" s="165"/>
      <c r="ID99" s="165">
        <v>2.1484000000000001</v>
      </c>
      <c r="IE99" s="165">
        <f t="shared" si="152"/>
        <v>-21.673906686193202</v>
      </c>
      <c r="IF99" s="165"/>
      <c r="IH99" s="165">
        <v>0.69840000000000058</v>
      </c>
      <c r="II99" s="165">
        <f t="shared" si="153"/>
        <v>-24.318754356251624</v>
      </c>
      <c r="IJ99" s="165"/>
      <c r="IL99" s="424">
        <v>1.9984000000000006</v>
      </c>
      <c r="IM99" s="165">
        <f t="shared" si="154"/>
        <v>-23.406523126391996</v>
      </c>
      <c r="IN99" s="165"/>
      <c r="IO99" s="36">
        <v>42341</v>
      </c>
    </row>
    <row r="100" spans="1:249" ht="15.75" thickBot="1" x14ac:dyDescent="0.3">
      <c r="A100" s="95">
        <v>41246</v>
      </c>
      <c r="B100" s="36">
        <v>41246</v>
      </c>
      <c r="C100" s="346">
        <v>6.7</v>
      </c>
      <c r="D100" s="346">
        <v>-2.5</v>
      </c>
      <c r="E100" s="346">
        <v>-7.4</v>
      </c>
      <c r="F100" s="346">
        <v>2.15</v>
      </c>
      <c r="G100" s="346">
        <v>2.3499999999999996</v>
      </c>
      <c r="H100" s="346">
        <v>0.9</v>
      </c>
      <c r="I100" s="346">
        <v>2.2000000000000002</v>
      </c>
      <c r="J100" s="106"/>
      <c r="K100" s="36">
        <v>42341</v>
      </c>
      <c r="L100" s="105">
        <v>0.13149999999999973</v>
      </c>
      <c r="M100" s="98">
        <f t="shared" si="130"/>
        <v>0.20159999999999945</v>
      </c>
      <c r="N100" s="109">
        <f t="shared" si="131"/>
        <v>0.27273333333333255</v>
      </c>
      <c r="O100" s="291"/>
      <c r="P100" s="184">
        <v>42341</v>
      </c>
      <c r="Q100" s="346">
        <v>6.7</v>
      </c>
      <c r="R100" s="240">
        <v>6.4984000000000011</v>
      </c>
      <c r="T100" s="346">
        <v>-2.5</v>
      </c>
      <c r="U100" s="240">
        <v>-2.7015999999999996</v>
      </c>
      <c r="W100" s="346">
        <v>-7.4</v>
      </c>
      <c r="X100" s="240">
        <v>-7.6015999999999995</v>
      </c>
      <c r="Z100" s="346">
        <v>2.15</v>
      </c>
      <c r="AA100" s="240">
        <v>1.9484000000000004</v>
      </c>
      <c r="AC100" s="346">
        <v>2.3499999999999996</v>
      </c>
      <c r="AD100" s="239">
        <v>2.1484000000000001</v>
      </c>
      <c r="AF100" s="346">
        <v>0.9</v>
      </c>
      <c r="AG100" s="239">
        <v>0.69840000000000058</v>
      </c>
      <c r="AI100" s="346">
        <v>2.2000000000000002</v>
      </c>
      <c r="AJ100" s="239">
        <v>1.9984000000000006</v>
      </c>
      <c r="AK100" s="104"/>
      <c r="AV100" s="36">
        <v>42342</v>
      </c>
      <c r="AW100" s="346">
        <v>7.25</v>
      </c>
      <c r="AY100" s="346">
        <v>-5.8</v>
      </c>
      <c r="BA100" s="346">
        <v>-4.7</v>
      </c>
      <c r="BC100" s="346">
        <v>4.75</v>
      </c>
      <c r="BE100" s="346">
        <v>1.7499999999999998</v>
      </c>
      <c r="BG100" s="346">
        <v>-1</v>
      </c>
      <c r="BI100" s="346">
        <v>-1.25</v>
      </c>
      <c r="BJ100" s="104">
        <v>-23.783333333333335</v>
      </c>
      <c r="BL100" s="199">
        <v>-0.1</v>
      </c>
      <c r="BM100">
        <v>-22.646022222222221</v>
      </c>
      <c r="BR100" s="101"/>
      <c r="BW100" s="36">
        <v>42342</v>
      </c>
      <c r="BX100" s="105">
        <v>-5.5999999999996053E-3</v>
      </c>
      <c r="BY100" s="109">
        <v>6.2950000000000061E-2</v>
      </c>
      <c r="CA100" s="180">
        <f t="shared" si="68"/>
        <v>-23.143687602997499</v>
      </c>
      <c r="CB100" s="209">
        <v>-0.1</v>
      </c>
      <c r="CC100" s="240">
        <v>7.1870500000000002</v>
      </c>
      <c r="CD100" s="243">
        <f t="shared" si="123"/>
        <v>0</v>
      </c>
      <c r="CE100" s="244">
        <f t="shared" si="116"/>
        <v>0.8</v>
      </c>
      <c r="CF100" s="310">
        <f t="shared" si="109"/>
        <v>0.74799999999999978</v>
      </c>
      <c r="CG100" s="311"/>
      <c r="CH100" s="310"/>
      <c r="CI100" s="310">
        <f t="shared" si="132"/>
        <v>-8.0000000000000016E-2</v>
      </c>
      <c r="CJ100" s="178">
        <f t="shared" si="155"/>
        <v>-21.580696170865298</v>
      </c>
      <c r="CK100" s="452">
        <f t="shared" si="133"/>
        <v>-8.0000000000000016E-2</v>
      </c>
      <c r="CL100" s="188"/>
      <c r="CM100" s="165">
        <f t="shared" si="134"/>
        <v>-8.0000000000000016E-2</v>
      </c>
      <c r="CO100" s="104">
        <f t="shared" si="135"/>
        <v>-22.316576142129694</v>
      </c>
      <c r="CR100" s="36">
        <v>42342</v>
      </c>
      <c r="CS100" s="105">
        <v>-5.5999999999996053E-3</v>
      </c>
      <c r="CT100" s="109">
        <v>6.2950000000000061E-2</v>
      </c>
      <c r="CV100" s="180">
        <f t="shared" si="69"/>
        <v>-23.143687602997499</v>
      </c>
      <c r="CW100" s="209">
        <v>-0.1</v>
      </c>
      <c r="CX100" s="240">
        <v>-5.8629499999999997</v>
      </c>
      <c r="CY100" s="243">
        <f t="shared" si="124"/>
        <v>1.4</v>
      </c>
      <c r="CZ100" s="244">
        <f t="shared" si="117"/>
        <v>0</v>
      </c>
      <c r="DA100" s="310">
        <f t="shared" si="110"/>
        <v>0.74799999999999978</v>
      </c>
      <c r="DB100" s="311"/>
      <c r="DC100" s="310"/>
      <c r="DD100" s="310">
        <f t="shared" si="83"/>
        <v>-0.13999999999999999</v>
      </c>
      <c r="DE100" s="178">
        <f t="shared" si="70"/>
        <v>-23.544443389019008</v>
      </c>
      <c r="DF100" s="452">
        <f t="shared" si="156"/>
        <v>-0.13999999999999999</v>
      </c>
      <c r="DG100" s="315"/>
      <c r="DH100" s="165">
        <f t="shared" si="136"/>
        <v>-0.13999999999999999</v>
      </c>
      <c r="DJ100" s="104">
        <f t="shared" si="137"/>
        <v>-24.404720465879972</v>
      </c>
      <c r="DK100" s="192"/>
      <c r="DL100" s="186"/>
      <c r="DM100" s="36">
        <v>42342</v>
      </c>
      <c r="DN100" s="105">
        <v>-5.5999999999996053E-3</v>
      </c>
      <c r="DO100" s="109">
        <v>6.2950000000000061E-2</v>
      </c>
      <c r="DQ100" s="180">
        <f t="shared" si="71"/>
        <v>-23.143687602997499</v>
      </c>
      <c r="DR100" s="209">
        <v>-0.1</v>
      </c>
      <c r="DS100" s="240">
        <v>-4.76295</v>
      </c>
      <c r="DT100" s="243">
        <f t="shared" si="125"/>
        <v>1.3</v>
      </c>
      <c r="DU100" s="244">
        <f t="shared" si="118"/>
        <v>0</v>
      </c>
      <c r="DV100" s="310">
        <f t="shared" si="111"/>
        <v>0.74799999999999978</v>
      </c>
      <c r="DW100" s="311"/>
      <c r="DX100" s="310"/>
      <c r="DY100" s="310">
        <f t="shared" si="85"/>
        <v>-0.13</v>
      </c>
      <c r="DZ100" s="249">
        <f t="shared" si="72"/>
        <v>-22.063536442463136</v>
      </c>
      <c r="EA100" s="452">
        <f t="shared" si="157"/>
        <v>-0.13</v>
      </c>
      <c r="EB100" s="315"/>
      <c r="EC100" s="165">
        <f t="shared" si="138"/>
        <v>-0.13</v>
      </c>
      <c r="EE100" s="104">
        <f t="shared" si="139"/>
        <v>-23.053879022652797</v>
      </c>
      <c r="EF100" s="185"/>
      <c r="EG100" s="186"/>
      <c r="EH100" s="36">
        <v>42342</v>
      </c>
      <c r="EI100" s="105">
        <v>-5.5999999999996053E-3</v>
      </c>
      <c r="EJ100" s="109">
        <v>6.2950000000000061E-2</v>
      </c>
      <c r="EL100" s="180">
        <f t="shared" si="73"/>
        <v>-23.143687602997499</v>
      </c>
      <c r="EM100" s="209">
        <v>-0.1</v>
      </c>
      <c r="EN100" s="240">
        <v>4.6870500000000002</v>
      </c>
      <c r="EO100" s="243">
        <f t="shared" si="126"/>
        <v>0</v>
      </c>
      <c r="EP100" s="244">
        <f t="shared" si="119"/>
        <v>0.85</v>
      </c>
      <c r="EQ100" s="310">
        <f t="shared" si="112"/>
        <v>0.74799999999999978</v>
      </c>
      <c r="ER100" s="311"/>
      <c r="ES100" s="310"/>
      <c r="ET100" s="310">
        <f t="shared" si="87"/>
        <v>-8.5000000000000006E-2</v>
      </c>
      <c r="EU100" s="249">
        <f t="shared" si="74"/>
        <v>-22.798690044104976</v>
      </c>
      <c r="EV100" s="452">
        <f t="shared" si="158"/>
        <v>-8.5000000000000006E-2</v>
      </c>
      <c r="EW100" s="315"/>
      <c r="EX100" s="165">
        <f t="shared" si="140"/>
        <v>-8.5000000000000006E-2</v>
      </c>
      <c r="EZ100" s="104">
        <f t="shared" si="141"/>
        <v>-23.617502987023226</v>
      </c>
      <c r="FA100" s="185"/>
      <c r="FB100" s="186"/>
      <c r="FC100" s="36">
        <v>42342</v>
      </c>
      <c r="FD100" s="105">
        <v>-5.5999999999996053E-3</v>
      </c>
      <c r="FE100" s="109">
        <v>6.2950000000000061E-2</v>
      </c>
      <c r="FG100" s="180">
        <f t="shared" si="75"/>
        <v>-23.143687602997499</v>
      </c>
      <c r="FH100" s="209">
        <v>-0.1</v>
      </c>
      <c r="FI100" s="239">
        <v>1.6870499999999997</v>
      </c>
      <c r="FJ100" s="243">
        <f t="shared" si="127"/>
        <v>0</v>
      </c>
      <c r="FK100" s="244">
        <f t="shared" si="120"/>
        <v>0.98</v>
      </c>
      <c r="FL100" s="310">
        <f t="shared" si="113"/>
        <v>0.74799999999999978</v>
      </c>
      <c r="FM100" s="311"/>
      <c r="FN100" s="310"/>
      <c r="FO100" s="310">
        <f t="shared" si="89"/>
        <v>-9.8000000000000004E-2</v>
      </c>
      <c r="FP100" s="178">
        <f t="shared" si="76"/>
        <v>-21.095898099971713</v>
      </c>
      <c r="FQ100" s="452">
        <f t="shared" si="159"/>
        <v>-9.8000000000000004E-2</v>
      </c>
      <c r="FR100" s="315"/>
      <c r="FS100" s="165">
        <f t="shared" si="142"/>
        <v>-9.8000000000000004E-2</v>
      </c>
      <c r="FU100" s="104">
        <f t="shared" si="143"/>
        <v>-21.771906686193201</v>
      </c>
      <c r="FV100" s="185"/>
      <c r="FW100" s="186"/>
      <c r="FX100" s="36">
        <v>42342</v>
      </c>
      <c r="FY100" s="105">
        <v>-5.5999999999996053E-3</v>
      </c>
      <c r="FZ100" s="109">
        <v>6.2950000000000061E-2</v>
      </c>
      <c r="GB100" s="180">
        <f t="shared" si="77"/>
        <v>-23.143687602997499</v>
      </c>
      <c r="GC100" s="209">
        <v>-0.1</v>
      </c>
      <c r="GD100" s="239">
        <v>-1.0629500000000001</v>
      </c>
      <c r="GE100" s="243">
        <f t="shared" si="128"/>
        <v>1</v>
      </c>
      <c r="GF100" s="244">
        <f t="shared" si="121"/>
        <v>0</v>
      </c>
      <c r="GG100" s="310">
        <f t="shared" si="114"/>
        <v>0.74799999999999978</v>
      </c>
      <c r="GH100" s="311"/>
      <c r="GI100" s="310"/>
      <c r="GJ100" s="310">
        <f t="shared" si="91"/>
        <v>-0.1</v>
      </c>
      <c r="GK100" s="178">
        <f t="shared" si="78"/>
        <v>-23.741519852671807</v>
      </c>
      <c r="GL100" s="452">
        <f t="shared" si="160"/>
        <v>-0.05</v>
      </c>
      <c r="GM100" s="315"/>
      <c r="GN100" s="165">
        <f t="shared" si="144"/>
        <v>-0.05</v>
      </c>
      <c r="GP100" s="104">
        <f t="shared" si="145"/>
        <v>-24.368754356251625</v>
      </c>
      <c r="GR100" s="186"/>
      <c r="GS100" s="36">
        <v>42342</v>
      </c>
      <c r="GT100" s="105">
        <v>-5.5999999999996053E-3</v>
      </c>
      <c r="GU100" s="109">
        <v>6.2950000000000061E-2</v>
      </c>
      <c r="GW100" s="180">
        <f t="shared" si="79"/>
        <v>-23.143687602997499</v>
      </c>
      <c r="GX100" s="209">
        <v>-0.1</v>
      </c>
      <c r="GY100" s="239">
        <v>-1.3129500000000001</v>
      </c>
      <c r="GZ100" s="243">
        <f t="shared" si="129"/>
        <v>1</v>
      </c>
      <c r="HA100" s="244">
        <f t="shared" si="122"/>
        <v>0</v>
      </c>
      <c r="HB100" s="310">
        <f t="shared" si="115"/>
        <v>0.74799999999999978</v>
      </c>
      <c r="HC100" s="311"/>
      <c r="HD100" s="310"/>
      <c r="HE100" s="310">
        <f t="shared" si="93"/>
        <v>-0.1</v>
      </c>
      <c r="HF100" s="245">
        <f t="shared" si="80"/>
        <v>-22.734662555310098</v>
      </c>
      <c r="HG100" s="452">
        <f t="shared" si="161"/>
        <v>-0.1</v>
      </c>
      <c r="HH100" s="348"/>
      <c r="HI100" s="165">
        <f t="shared" si="146"/>
        <v>-0.1</v>
      </c>
      <c r="HK100" s="246">
        <f t="shared" si="147"/>
        <v>-23.506523126391997</v>
      </c>
      <c r="HL100" s="165">
        <v>-23.783333333333335</v>
      </c>
      <c r="HN100" s="165">
        <v>7.1870500000000002</v>
      </c>
      <c r="HO100" s="165">
        <f t="shared" si="148"/>
        <v>-22.316576142129694</v>
      </c>
      <c r="HP100" s="165"/>
      <c r="HR100" s="165">
        <v>-5.8629499999999997</v>
      </c>
      <c r="HS100" s="165">
        <f t="shared" si="149"/>
        <v>-24.404720465879972</v>
      </c>
      <c r="HT100" s="165"/>
      <c r="HV100" s="165">
        <v>-4.76295</v>
      </c>
      <c r="HW100" s="165">
        <f t="shared" si="150"/>
        <v>-23.053879022652797</v>
      </c>
      <c r="HX100" s="165"/>
      <c r="HZ100" s="165">
        <v>4.6870500000000002</v>
      </c>
      <c r="IA100" s="165">
        <f t="shared" si="151"/>
        <v>-23.617502987023226</v>
      </c>
      <c r="IB100" s="165"/>
      <c r="ID100" s="165">
        <v>1.6870499999999997</v>
      </c>
      <c r="IE100" s="165">
        <f t="shared" si="152"/>
        <v>-21.771906686193201</v>
      </c>
      <c r="IF100" s="165"/>
      <c r="IH100" s="165">
        <v>-1.0629500000000001</v>
      </c>
      <c r="II100" s="165">
        <f t="shared" si="153"/>
        <v>-24.368754356251625</v>
      </c>
      <c r="IJ100" s="165"/>
      <c r="IL100" s="424">
        <v>-1.3129500000000001</v>
      </c>
      <c r="IM100" s="165">
        <f t="shared" si="154"/>
        <v>-23.506523126391997</v>
      </c>
      <c r="IN100" s="253">
        <v>-23.783333333333335</v>
      </c>
      <c r="IO100" s="36">
        <v>42342</v>
      </c>
    </row>
    <row r="101" spans="1:249" ht="15.75" thickBot="1" x14ac:dyDescent="0.3">
      <c r="A101" s="95">
        <v>41247</v>
      </c>
      <c r="B101" s="36">
        <v>41247</v>
      </c>
      <c r="C101" s="346">
        <v>7.25</v>
      </c>
      <c r="D101" s="346">
        <v>-5.8</v>
      </c>
      <c r="E101" s="346">
        <v>-4.7</v>
      </c>
      <c r="F101" s="346">
        <v>4.75</v>
      </c>
      <c r="G101" s="346">
        <v>1.7499999999999998</v>
      </c>
      <c r="H101" s="346">
        <v>-1</v>
      </c>
      <c r="I101" s="346">
        <v>-1.25</v>
      </c>
      <c r="J101" s="106"/>
      <c r="K101" s="36">
        <v>42342</v>
      </c>
      <c r="L101" s="105">
        <v>-5.5999999999996053E-3</v>
      </c>
      <c r="M101" s="98">
        <f t="shared" si="130"/>
        <v>6.2950000000000061E-2</v>
      </c>
      <c r="N101" s="109">
        <f t="shared" si="131"/>
        <v>0.13253333333333309</v>
      </c>
      <c r="O101" s="291"/>
      <c r="P101" s="184">
        <v>42342</v>
      </c>
      <c r="Q101" s="346">
        <v>7.25</v>
      </c>
      <c r="R101" s="240">
        <v>7.1870500000000002</v>
      </c>
      <c r="T101" s="346">
        <v>-5.8</v>
      </c>
      <c r="U101" s="240">
        <v>-5.8629499999999997</v>
      </c>
      <c r="W101" s="346">
        <v>-4.7</v>
      </c>
      <c r="X101" s="240">
        <v>-4.76295</v>
      </c>
      <c r="Z101" s="346">
        <v>4.75</v>
      </c>
      <c r="AA101" s="240">
        <v>4.6870500000000002</v>
      </c>
      <c r="AC101" s="346">
        <v>1.7499999999999998</v>
      </c>
      <c r="AD101" s="239">
        <v>1.6870499999999997</v>
      </c>
      <c r="AF101" s="346">
        <v>-1</v>
      </c>
      <c r="AG101" s="239">
        <v>-1.0629500000000001</v>
      </c>
      <c r="AI101" s="346">
        <v>-1.25</v>
      </c>
      <c r="AJ101" s="239">
        <v>-1.3129500000000001</v>
      </c>
      <c r="AK101" s="104">
        <v>-23.783333333333335</v>
      </c>
      <c r="AV101" s="36">
        <v>42343</v>
      </c>
      <c r="AW101" s="346">
        <v>6.85</v>
      </c>
      <c r="AY101" s="346">
        <v>-8.6499999999999986</v>
      </c>
      <c r="AZ101" s="98"/>
      <c r="BA101" s="346">
        <v>-3.1</v>
      </c>
      <c r="BC101" s="346">
        <v>4.8499999999999996</v>
      </c>
      <c r="BE101" s="346">
        <v>-2.6999999999999997</v>
      </c>
      <c r="BG101" s="346">
        <v>-1.3</v>
      </c>
      <c r="BH101" s="117">
        <v>-23.796055555555554</v>
      </c>
      <c r="BI101" s="346">
        <v>-3.45</v>
      </c>
      <c r="BJ101" s="104"/>
      <c r="BL101" s="199">
        <v>-9.4</v>
      </c>
      <c r="BM101">
        <v>-24.059822222222223</v>
      </c>
      <c r="BR101" s="101"/>
      <c r="BW101" s="36">
        <v>42343</v>
      </c>
      <c r="BX101" s="105">
        <v>-0.13960000000000106</v>
      </c>
      <c r="BY101" s="109">
        <v>-7.2600000000000331E-2</v>
      </c>
      <c r="CA101" s="180">
        <f t="shared" si="68"/>
        <v>-23.20992171804</v>
      </c>
      <c r="CB101" s="209">
        <v>-0.1</v>
      </c>
      <c r="CC101" s="240">
        <v>6.9226000000000001</v>
      </c>
      <c r="CD101" s="243">
        <f t="shared" si="123"/>
        <v>0</v>
      </c>
      <c r="CE101" s="244">
        <f t="shared" si="116"/>
        <v>0.8</v>
      </c>
      <c r="CF101" s="310">
        <f t="shared" si="109"/>
        <v>0.74099999999999977</v>
      </c>
      <c r="CG101" s="311"/>
      <c r="CH101" s="310"/>
      <c r="CI101" s="310">
        <f t="shared" si="132"/>
        <v>-8.0000000000000016E-2</v>
      </c>
      <c r="CJ101" s="178">
        <f t="shared" si="155"/>
        <v>-21.6399761708653</v>
      </c>
      <c r="CK101" s="452">
        <f t="shared" si="133"/>
        <v>-8.0000000000000016E-2</v>
      </c>
      <c r="CL101" s="188"/>
      <c r="CM101" s="165">
        <f t="shared" si="134"/>
        <v>-8.0000000000000016E-2</v>
      </c>
      <c r="CO101" s="104">
        <f t="shared" si="135"/>
        <v>-22.396576142129692</v>
      </c>
      <c r="CR101" s="36">
        <v>42343</v>
      </c>
      <c r="CS101" s="105">
        <v>-0.13960000000000106</v>
      </c>
      <c r="CT101" s="109">
        <v>-7.2600000000000331E-2</v>
      </c>
      <c r="CV101" s="180">
        <f t="shared" si="69"/>
        <v>-23.20992171804</v>
      </c>
      <c r="CW101" s="209">
        <v>-0.1</v>
      </c>
      <c r="CX101" s="240">
        <v>-8.577399999999999</v>
      </c>
      <c r="CY101" s="243">
        <f t="shared" si="124"/>
        <v>1.8</v>
      </c>
      <c r="CZ101" s="244">
        <f t="shared" si="117"/>
        <v>0</v>
      </c>
      <c r="DA101" s="310">
        <f t="shared" si="110"/>
        <v>0.74099999999999977</v>
      </c>
      <c r="DB101" s="311"/>
      <c r="DC101" s="310"/>
      <c r="DD101" s="310">
        <f t="shared" si="83"/>
        <v>-0.18000000000000002</v>
      </c>
      <c r="DE101" s="178">
        <f t="shared" si="70"/>
        <v>-23.677823389019007</v>
      </c>
      <c r="DF101" s="452">
        <f t="shared" si="156"/>
        <v>-9.0000000000000011E-2</v>
      </c>
      <c r="DG101" s="315"/>
      <c r="DH101" s="165">
        <f t="shared" si="136"/>
        <v>-9.0000000000000011E-2</v>
      </c>
      <c r="DJ101" s="104">
        <f t="shared" si="137"/>
        <v>-24.494720465879972</v>
      </c>
      <c r="DK101" s="192"/>
      <c r="DL101" s="186"/>
      <c r="DM101" s="36">
        <v>42343</v>
      </c>
      <c r="DN101" s="105">
        <v>-0.13960000000000106</v>
      </c>
      <c r="DO101" s="109">
        <v>-7.2600000000000331E-2</v>
      </c>
      <c r="DQ101" s="180">
        <f t="shared" si="71"/>
        <v>-23.20992171804</v>
      </c>
      <c r="DR101" s="209">
        <v>-0.1</v>
      </c>
      <c r="DS101" s="240">
        <v>-3.0273999999999996</v>
      </c>
      <c r="DT101" s="243">
        <f t="shared" si="125"/>
        <v>1.2</v>
      </c>
      <c r="DU101" s="244">
        <f t="shared" si="118"/>
        <v>0</v>
      </c>
      <c r="DV101" s="310">
        <f t="shared" si="111"/>
        <v>0.74099999999999977</v>
      </c>
      <c r="DW101" s="311"/>
      <c r="DX101" s="310"/>
      <c r="DY101" s="310">
        <f t="shared" si="85"/>
        <v>-0.12</v>
      </c>
      <c r="DZ101" s="249">
        <f t="shared" si="72"/>
        <v>-22.152456442463137</v>
      </c>
      <c r="EA101" s="452">
        <f t="shared" si="157"/>
        <v>-0.12</v>
      </c>
      <c r="EB101" s="315"/>
      <c r="EC101" s="165">
        <f t="shared" si="138"/>
        <v>-0.12</v>
      </c>
      <c r="EE101" s="104">
        <f t="shared" si="139"/>
        <v>-23.173879022652798</v>
      </c>
      <c r="EF101" s="185"/>
      <c r="EG101" s="186"/>
      <c r="EH101" s="36">
        <v>42343</v>
      </c>
      <c r="EI101" s="105">
        <v>-0.13960000000000106</v>
      </c>
      <c r="EJ101" s="109">
        <v>-7.2600000000000331E-2</v>
      </c>
      <c r="EL101" s="180">
        <f t="shared" si="73"/>
        <v>-23.20992171804</v>
      </c>
      <c r="EM101" s="209">
        <v>-0.1</v>
      </c>
      <c r="EN101" s="240">
        <v>4.9226000000000001</v>
      </c>
      <c r="EO101" s="243">
        <f t="shared" si="126"/>
        <v>0</v>
      </c>
      <c r="EP101" s="244">
        <f t="shared" si="119"/>
        <v>0.85</v>
      </c>
      <c r="EQ101" s="310">
        <f t="shared" si="112"/>
        <v>0.74099999999999977</v>
      </c>
      <c r="ER101" s="311"/>
      <c r="ES101" s="310"/>
      <c r="ET101" s="310">
        <f t="shared" si="87"/>
        <v>-8.5000000000000006E-2</v>
      </c>
      <c r="EU101" s="249">
        <f t="shared" si="74"/>
        <v>-22.861675044104977</v>
      </c>
      <c r="EV101" s="452">
        <f t="shared" si="158"/>
        <v>-8.5000000000000006E-2</v>
      </c>
      <c r="EW101" s="315"/>
      <c r="EX101" s="165">
        <f t="shared" si="140"/>
        <v>-8.5000000000000006E-2</v>
      </c>
      <c r="EZ101" s="104">
        <f t="shared" si="141"/>
        <v>-23.702502987023227</v>
      </c>
      <c r="FA101" s="185"/>
      <c r="FB101" s="186"/>
      <c r="FC101" s="36">
        <v>42343</v>
      </c>
      <c r="FD101" s="105">
        <v>-0.13960000000000106</v>
      </c>
      <c r="FE101" s="109">
        <v>-7.2600000000000331E-2</v>
      </c>
      <c r="FG101" s="180">
        <f t="shared" si="75"/>
        <v>-23.20992171804</v>
      </c>
      <c r="FH101" s="209">
        <v>-0.1</v>
      </c>
      <c r="FI101" s="239">
        <v>-2.6273999999999993</v>
      </c>
      <c r="FJ101" s="243">
        <f t="shared" si="127"/>
        <v>1.1000000000000001</v>
      </c>
      <c r="FK101" s="244">
        <f t="shared" si="120"/>
        <v>0</v>
      </c>
      <c r="FL101" s="310">
        <f t="shared" si="113"/>
        <v>0.74099999999999977</v>
      </c>
      <c r="FM101" s="311"/>
      <c r="FN101" s="310"/>
      <c r="FO101" s="310">
        <f t="shared" si="89"/>
        <v>-0.11000000000000001</v>
      </c>
      <c r="FP101" s="178">
        <f t="shared" si="76"/>
        <v>-21.177408099971714</v>
      </c>
      <c r="FQ101" s="452">
        <f t="shared" si="159"/>
        <v>-0.11000000000000001</v>
      </c>
      <c r="FR101" s="315"/>
      <c r="FS101" s="165">
        <f t="shared" si="142"/>
        <v>-0.11000000000000001</v>
      </c>
      <c r="FU101" s="104">
        <f t="shared" si="143"/>
        <v>-21.881906686193201</v>
      </c>
      <c r="FV101" s="185"/>
      <c r="FW101" s="186"/>
      <c r="FX101" s="36">
        <v>42343</v>
      </c>
      <c r="FY101" s="105">
        <v>-0.13960000000000106</v>
      </c>
      <c r="FZ101" s="109">
        <v>-7.2600000000000331E-2</v>
      </c>
      <c r="GB101" s="180">
        <f t="shared" si="77"/>
        <v>-23.20992171804</v>
      </c>
      <c r="GC101" s="209">
        <v>-0.1</v>
      </c>
      <c r="GD101" s="239">
        <v>-1.2273999999999998</v>
      </c>
      <c r="GE101" s="243">
        <f t="shared" si="128"/>
        <v>1</v>
      </c>
      <c r="GF101" s="244">
        <f t="shared" si="121"/>
        <v>0</v>
      </c>
      <c r="GG101" s="310">
        <f t="shared" si="114"/>
        <v>0.74099999999999977</v>
      </c>
      <c r="GH101" s="311"/>
      <c r="GI101" s="310"/>
      <c r="GJ101" s="310">
        <f t="shared" si="91"/>
        <v>-0.1</v>
      </c>
      <c r="GK101" s="245">
        <f t="shared" si="78"/>
        <v>-23.815619852671809</v>
      </c>
      <c r="GL101" s="452">
        <f t="shared" si="160"/>
        <v>-0.05</v>
      </c>
      <c r="GM101" s="315"/>
      <c r="GN101" s="165">
        <f t="shared" si="144"/>
        <v>-0.05</v>
      </c>
      <c r="GP101" s="246">
        <f t="shared" si="145"/>
        <v>-24.418754356251625</v>
      </c>
      <c r="GQ101" s="319">
        <v>-23.796055555555554</v>
      </c>
      <c r="GR101" s="186"/>
      <c r="GS101" s="36">
        <v>42343</v>
      </c>
      <c r="GT101" s="105">
        <v>-0.13960000000000106</v>
      </c>
      <c r="GU101" s="109">
        <v>-7.2600000000000331E-2</v>
      </c>
      <c r="GW101" s="180">
        <f t="shared" si="79"/>
        <v>-23.20992171804</v>
      </c>
      <c r="GX101" s="209">
        <v>-0.1</v>
      </c>
      <c r="GY101" s="239">
        <v>-3.3773999999999997</v>
      </c>
      <c r="GZ101" s="243">
        <f t="shared" si="129"/>
        <v>1.2</v>
      </c>
      <c r="HA101" s="244">
        <f t="shared" si="122"/>
        <v>0</v>
      </c>
      <c r="HB101" s="310">
        <f t="shared" si="115"/>
        <v>0.74099999999999977</v>
      </c>
      <c r="HC101" s="311"/>
      <c r="HD101" s="310"/>
      <c r="HE101" s="310">
        <f t="shared" si="93"/>
        <v>-0.12</v>
      </c>
      <c r="HF101" s="249">
        <f t="shared" si="80"/>
        <v>-22.8235825553101</v>
      </c>
      <c r="HG101" s="452">
        <f t="shared" si="161"/>
        <v>-0.12</v>
      </c>
      <c r="HH101" s="348"/>
      <c r="HI101" s="165">
        <f t="shared" si="146"/>
        <v>-0.12</v>
      </c>
      <c r="HK101" s="104">
        <f t="shared" si="147"/>
        <v>-23.626523126391998</v>
      </c>
      <c r="HL101" s="185"/>
      <c r="HN101" s="165">
        <v>6.9226000000000001</v>
      </c>
      <c r="HO101" s="165">
        <f t="shared" si="148"/>
        <v>-22.396576142129692</v>
      </c>
      <c r="HP101" s="165"/>
      <c r="HR101" s="165">
        <v>-8.577399999999999</v>
      </c>
      <c r="HS101" s="165">
        <f t="shared" si="149"/>
        <v>-24.494720465879972</v>
      </c>
      <c r="HT101" s="165"/>
      <c r="HV101" s="165">
        <v>-3.0273999999999996</v>
      </c>
      <c r="HW101" s="165">
        <f t="shared" si="150"/>
        <v>-23.173879022652798</v>
      </c>
      <c r="HX101" s="165"/>
      <c r="HZ101" s="165">
        <v>4.9226000000000001</v>
      </c>
      <c r="IA101" s="165">
        <f t="shared" si="151"/>
        <v>-23.702502987023227</v>
      </c>
      <c r="IB101" s="165"/>
      <c r="ID101" s="165">
        <v>-2.6273999999999993</v>
      </c>
      <c r="IE101" s="165">
        <f t="shared" si="152"/>
        <v>-21.881906686193201</v>
      </c>
      <c r="IF101" s="165"/>
      <c r="IH101" s="165">
        <v>-1.2273999999999998</v>
      </c>
      <c r="II101" s="165">
        <f t="shared" si="153"/>
        <v>-24.418754356251625</v>
      </c>
      <c r="IJ101" s="253">
        <v>-23.796055555555554</v>
      </c>
      <c r="IL101" s="424">
        <v>-3.3773999999999997</v>
      </c>
      <c r="IM101" s="165">
        <f t="shared" si="154"/>
        <v>-23.626523126391998</v>
      </c>
      <c r="IN101" s="165"/>
      <c r="IO101" s="36">
        <v>42343</v>
      </c>
    </row>
    <row r="102" spans="1:249" ht="15.75" thickBot="1" x14ac:dyDescent="0.3">
      <c r="A102" s="95">
        <v>41248</v>
      </c>
      <c r="B102" s="36">
        <v>41248</v>
      </c>
      <c r="C102" s="346">
        <v>6.85</v>
      </c>
      <c r="D102" s="346">
        <v>-8.6499999999999986</v>
      </c>
      <c r="E102" s="346">
        <v>-3.1</v>
      </c>
      <c r="F102" s="346">
        <v>4.8499999999999996</v>
      </c>
      <c r="G102" s="346">
        <v>-2.6999999999999997</v>
      </c>
      <c r="H102" s="346">
        <v>-1.3</v>
      </c>
      <c r="I102" s="346">
        <v>-3.45</v>
      </c>
      <c r="J102" s="106"/>
      <c r="K102" s="36">
        <v>42343</v>
      </c>
      <c r="L102" s="105">
        <v>-0.13960000000000106</v>
      </c>
      <c r="M102" s="98">
        <f t="shared" si="130"/>
        <v>-7.2600000000000331E-2</v>
      </c>
      <c r="N102" s="109">
        <f t="shared" si="131"/>
        <v>-4.5666666666669782E-3</v>
      </c>
      <c r="O102" s="291"/>
      <c r="P102" s="184">
        <v>42343</v>
      </c>
      <c r="Q102" s="346">
        <v>6.85</v>
      </c>
      <c r="R102" s="240">
        <v>6.9226000000000001</v>
      </c>
      <c r="T102" s="346">
        <v>-8.6499999999999986</v>
      </c>
      <c r="U102" s="240">
        <v>-8.577399999999999</v>
      </c>
      <c r="W102" s="346">
        <v>-3.1</v>
      </c>
      <c r="X102" s="240">
        <v>-3.0273999999999996</v>
      </c>
      <c r="Z102" s="346">
        <v>4.8499999999999996</v>
      </c>
      <c r="AA102" s="240">
        <v>4.9226000000000001</v>
      </c>
      <c r="AC102" s="346">
        <v>-2.6999999999999997</v>
      </c>
      <c r="AD102" s="239">
        <v>-2.6273999999999993</v>
      </c>
      <c r="AF102" s="346">
        <v>-1.3</v>
      </c>
      <c r="AG102" s="239">
        <v>-1.2273999999999998</v>
      </c>
      <c r="AH102" s="104">
        <v>-23.796055555555554</v>
      </c>
      <c r="AI102" s="346">
        <v>-3.45</v>
      </c>
      <c r="AJ102" s="239">
        <v>-3.3773999999999997</v>
      </c>
      <c r="AK102" s="104"/>
      <c r="AV102" s="36">
        <v>42344</v>
      </c>
      <c r="AW102" s="346">
        <v>5.25</v>
      </c>
      <c r="AY102" s="346">
        <v>-9.35</v>
      </c>
      <c r="AZ102">
        <v>-24.059822222222223</v>
      </c>
      <c r="BA102" s="346">
        <v>-0.65</v>
      </c>
      <c r="BC102" s="346">
        <v>4.6500000000000004</v>
      </c>
      <c r="BE102" s="346">
        <v>-4.05</v>
      </c>
      <c r="BF102">
        <v>-23.488000000000003</v>
      </c>
      <c r="BG102" s="346">
        <v>0.2</v>
      </c>
      <c r="BH102" s="98"/>
      <c r="BI102" s="346">
        <v>-4.4000000000000004</v>
      </c>
      <c r="BJ102" s="104"/>
      <c r="BL102" s="199">
        <v>3.1</v>
      </c>
      <c r="BM102">
        <v>-22.499100000000002</v>
      </c>
      <c r="BR102" s="101"/>
      <c r="BW102" s="36">
        <v>42344</v>
      </c>
      <c r="BX102" s="105">
        <v>-0.27050000000000041</v>
      </c>
      <c r="BY102" s="109">
        <v>-0.20505000000000073</v>
      </c>
      <c r="CA102" s="180">
        <f t="shared" si="68"/>
        <v>-23.270345984197501</v>
      </c>
      <c r="CB102" s="209">
        <v>-0.1</v>
      </c>
      <c r="CC102" s="240">
        <v>5.4550500000000008</v>
      </c>
      <c r="CD102" s="243">
        <f t="shared" si="123"/>
        <v>0</v>
      </c>
      <c r="CE102" s="244">
        <f t="shared" si="116"/>
        <v>0.8</v>
      </c>
      <c r="CF102" s="310">
        <f t="shared" si="109"/>
        <v>0.73399999999999976</v>
      </c>
      <c r="CG102" s="311"/>
      <c r="CH102" s="310"/>
      <c r="CI102" s="310">
        <f t="shared" si="132"/>
        <v>-8.0000000000000016E-2</v>
      </c>
      <c r="CJ102" s="178">
        <f t="shared" si="155"/>
        <v>-21.698696170865301</v>
      </c>
      <c r="CK102" s="452">
        <f t="shared" si="133"/>
        <v>-8.0000000000000016E-2</v>
      </c>
      <c r="CL102" s="188"/>
      <c r="CM102" s="165">
        <f t="shared" si="134"/>
        <v>-8.0000000000000016E-2</v>
      </c>
      <c r="CO102" s="104">
        <f t="shared" si="135"/>
        <v>-22.476576142129691</v>
      </c>
      <c r="CR102" s="36">
        <v>42344</v>
      </c>
      <c r="CS102" s="105">
        <v>-0.27050000000000041</v>
      </c>
      <c r="CT102" s="109">
        <v>-0.20505000000000073</v>
      </c>
      <c r="CV102" s="180">
        <f t="shared" si="69"/>
        <v>-23.270345984197501</v>
      </c>
      <c r="CW102" s="209">
        <v>-0.1</v>
      </c>
      <c r="CX102" s="240">
        <v>-9.1449499999999997</v>
      </c>
      <c r="CY102" s="243">
        <f t="shared" si="124"/>
        <v>1.8</v>
      </c>
      <c r="CZ102" s="244">
        <f t="shared" si="117"/>
        <v>0</v>
      </c>
      <c r="DA102" s="310">
        <f t="shared" si="110"/>
        <v>0.73399999999999976</v>
      </c>
      <c r="DB102" s="311"/>
      <c r="DC102" s="310"/>
      <c r="DD102" s="310">
        <f t="shared" si="83"/>
        <v>-0.18000000000000002</v>
      </c>
      <c r="DE102" s="245">
        <f t="shared" si="70"/>
        <v>-23.809943389019008</v>
      </c>
      <c r="DF102" s="452">
        <f t="shared" si="156"/>
        <v>-9.0000000000000011E-2</v>
      </c>
      <c r="DG102" s="315"/>
      <c r="DH102" s="165">
        <f t="shared" si="136"/>
        <v>-9.0000000000000011E-2</v>
      </c>
      <c r="DJ102" s="246">
        <f t="shared" si="137"/>
        <v>-24.584720465879972</v>
      </c>
      <c r="DK102" s="254">
        <v>-24.059822222222223</v>
      </c>
      <c r="DL102" s="186"/>
      <c r="DM102" s="36">
        <v>42344</v>
      </c>
      <c r="DN102" s="105">
        <v>-0.27050000000000041</v>
      </c>
      <c r="DO102" s="109">
        <v>-0.20505000000000073</v>
      </c>
      <c r="DQ102" s="180">
        <f t="shared" si="71"/>
        <v>-23.270345984197501</v>
      </c>
      <c r="DR102" s="209">
        <v>-0.1</v>
      </c>
      <c r="DS102" s="240">
        <v>-0.44494999999999929</v>
      </c>
      <c r="DT102" s="243">
        <f t="shared" si="125"/>
        <v>1</v>
      </c>
      <c r="DU102" s="244">
        <f t="shared" si="118"/>
        <v>0</v>
      </c>
      <c r="DV102" s="310">
        <f t="shared" si="111"/>
        <v>0.73399999999999976</v>
      </c>
      <c r="DW102" s="311"/>
      <c r="DX102" s="310"/>
      <c r="DY102" s="310">
        <f t="shared" si="85"/>
        <v>-0.1</v>
      </c>
      <c r="DZ102" s="249">
        <f t="shared" si="72"/>
        <v>-22.225856442463137</v>
      </c>
      <c r="EA102" s="452">
        <f t="shared" si="157"/>
        <v>-0.1</v>
      </c>
      <c r="EB102" s="315"/>
      <c r="EC102" s="165">
        <f t="shared" si="138"/>
        <v>-0.1</v>
      </c>
      <c r="EE102" s="176">
        <f t="shared" si="139"/>
        <v>-23.2738790226528</v>
      </c>
      <c r="EF102" s="185"/>
      <c r="EG102" s="186"/>
      <c r="EH102" s="36">
        <v>42344</v>
      </c>
      <c r="EI102" s="105">
        <v>-0.27050000000000041</v>
      </c>
      <c r="EJ102" s="109">
        <v>-0.20505000000000073</v>
      </c>
      <c r="EL102" s="180">
        <f t="shared" si="73"/>
        <v>-23.270345984197501</v>
      </c>
      <c r="EM102" s="209">
        <v>-0.1</v>
      </c>
      <c r="EN102" s="240">
        <v>4.8550500000000012</v>
      </c>
      <c r="EO102" s="243">
        <f t="shared" si="126"/>
        <v>0</v>
      </c>
      <c r="EP102" s="244">
        <f t="shared" si="119"/>
        <v>0.85</v>
      </c>
      <c r="EQ102" s="310">
        <f t="shared" si="112"/>
        <v>0.73399999999999976</v>
      </c>
      <c r="ER102" s="311"/>
      <c r="ES102" s="310"/>
      <c r="ET102" s="310">
        <f t="shared" si="87"/>
        <v>-8.5000000000000006E-2</v>
      </c>
      <c r="EU102" s="249">
        <f t="shared" si="74"/>
        <v>-22.924065044104978</v>
      </c>
      <c r="EV102" s="452">
        <f t="shared" si="158"/>
        <v>-8.5000000000000006E-2</v>
      </c>
      <c r="EW102" s="315"/>
      <c r="EX102" s="165">
        <f t="shared" si="140"/>
        <v>-8.5000000000000006E-2</v>
      </c>
      <c r="EZ102" s="176">
        <f t="shared" si="141"/>
        <v>-23.787502987023228</v>
      </c>
      <c r="FA102" s="185"/>
      <c r="FB102" s="186"/>
      <c r="FC102" s="36">
        <v>42344</v>
      </c>
      <c r="FD102" s="105">
        <v>-0.27050000000000041</v>
      </c>
      <c r="FE102" s="109">
        <v>-0.20505000000000073</v>
      </c>
      <c r="FG102" s="180">
        <f t="shared" si="75"/>
        <v>-23.270345984197501</v>
      </c>
      <c r="FH102" s="209">
        <v>-0.1</v>
      </c>
      <c r="FI102" s="239">
        <v>-3.844949999999999</v>
      </c>
      <c r="FJ102" s="243">
        <f t="shared" si="127"/>
        <v>1.2</v>
      </c>
      <c r="FK102" s="244">
        <f t="shared" si="120"/>
        <v>0</v>
      </c>
      <c r="FL102" s="310">
        <f t="shared" si="113"/>
        <v>0.73399999999999976</v>
      </c>
      <c r="FM102" s="311"/>
      <c r="FN102" s="310"/>
      <c r="FO102" s="310">
        <f t="shared" si="89"/>
        <v>-0.12</v>
      </c>
      <c r="FP102" s="245">
        <f t="shared" si="76"/>
        <v>-21.265488099971716</v>
      </c>
      <c r="FQ102" s="452">
        <f t="shared" si="159"/>
        <v>-0.12</v>
      </c>
      <c r="FR102" s="315"/>
      <c r="FS102" s="165">
        <f t="shared" si="142"/>
        <v>-0.12</v>
      </c>
      <c r="FU102" s="246">
        <f t="shared" si="143"/>
        <v>-22.001906686193202</v>
      </c>
      <c r="FV102" s="254">
        <v>-23.488000000000003</v>
      </c>
      <c r="FW102" s="186"/>
      <c r="FX102" s="36">
        <v>42344</v>
      </c>
      <c r="FY102" s="105">
        <v>-0.27050000000000041</v>
      </c>
      <c r="FZ102" s="109">
        <v>-0.20505000000000073</v>
      </c>
      <c r="GB102" s="180">
        <f t="shared" si="77"/>
        <v>-23.270345984197501</v>
      </c>
      <c r="GC102" s="209">
        <v>-0.1</v>
      </c>
      <c r="GD102" s="239">
        <v>0.40505000000000074</v>
      </c>
      <c r="GE102" s="243">
        <f t="shared" si="128"/>
        <v>0</v>
      </c>
      <c r="GF102" s="244">
        <f t="shared" si="121"/>
        <v>1</v>
      </c>
      <c r="GG102" s="310">
        <f t="shared" si="114"/>
        <v>0.73399999999999976</v>
      </c>
      <c r="GH102" s="311"/>
      <c r="GI102" s="310"/>
      <c r="GJ102" s="310">
        <f t="shared" si="91"/>
        <v>-0.1</v>
      </c>
      <c r="GK102" s="178">
        <f t="shared" si="78"/>
        <v>-23.889019852671808</v>
      </c>
      <c r="GL102" s="452">
        <f t="shared" si="160"/>
        <v>-0.05</v>
      </c>
      <c r="GM102" s="315"/>
      <c r="GN102" s="165">
        <f t="shared" si="144"/>
        <v>-0.05</v>
      </c>
      <c r="GP102" s="176">
        <f t="shared" si="145"/>
        <v>-24.468754356251626</v>
      </c>
      <c r="GQ102" s="98"/>
      <c r="GR102" s="186"/>
      <c r="GS102" s="36">
        <v>42344</v>
      </c>
      <c r="GT102" s="105">
        <v>-0.27050000000000041</v>
      </c>
      <c r="GU102" s="109">
        <v>-0.20505000000000073</v>
      </c>
      <c r="GW102" s="180">
        <f t="shared" si="79"/>
        <v>-23.270345984197501</v>
      </c>
      <c r="GX102" s="209">
        <v>-0.1</v>
      </c>
      <c r="GY102" s="239">
        <v>-4.1949499999999995</v>
      </c>
      <c r="GZ102" s="243">
        <f t="shared" si="129"/>
        <v>1.3</v>
      </c>
      <c r="HA102" s="244">
        <f t="shared" si="122"/>
        <v>0</v>
      </c>
      <c r="HB102" s="310">
        <f t="shared" si="115"/>
        <v>0.73399999999999976</v>
      </c>
      <c r="HC102" s="311"/>
      <c r="HD102" s="310"/>
      <c r="HE102" s="310">
        <f t="shared" si="93"/>
        <v>-0.13</v>
      </c>
      <c r="HF102" s="249">
        <f t="shared" si="80"/>
        <v>-22.919002555310101</v>
      </c>
      <c r="HG102" s="452">
        <f t="shared" si="161"/>
        <v>-0.13</v>
      </c>
      <c r="HH102" s="348"/>
      <c r="HI102" s="165">
        <f t="shared" si="146"/>
        <v>-0.13</v>
      </c>
      <c r="HK102" s="176">
        <f t="shared" si="147"/>
        <v>-23.756523126391997</v>
      </c>
      <c r="HL102" s="185"/>
      <c r="HN102" s="165">
        <v>5.4550500000000008</v>
      </c>
      <c r="HO102" s="165">
        <f t="shared" si="148"/>
        <v>-22.476576142129691</v>
      </c>
      <c r="HP102" s="165"/>
      <c r="HR102" s="165">
        <v>-9.1449499999999997</v>
      </c>
      <c r="HS102" s="165">
        <f t="shared" si="149"/>
        <v>-24.584720465879972</v>
      </c>
      <c r="HT102" s="253">
        <v>-24.059822222222223</v>
      </c>
      <c r="HV102" s="165">
        <v>-0.44494999999999929</v>
      </c>
      <c r="HW102" s="165">
        <f t="shared" si="150"/>
        <v>-23.2738790226528</v>
      </c>
      <c r="HX102" s="165"/>
      <c r="HZ102" s="165">
        <v>4.8550500000000012</v>
      </c>
      <c r="IA102" s="165">
        <f t="shared" si="151"/>
        <v>-23.787502987023228</v>
      </c>
      <c r="IB102" s="165"/>
      <c r="ID102" s="165">
        <v>-3.844949999999999</v>
      </c>
      <c r="IE102" s="165">
        <f t="shared" si="152"/>
        <v>-22.001906686193202</v>
      </c>
      <c r="IF102" s="253">
        <v>-23.488000000000003</v>
      </c>
      <c r="IH102" s="165">
        <v>0.40505000000000074</v>
      </c>
      <c r="II102" s="165">
        <f t="shared" si="153"/>
        <v>-24.468754356251626</v>
      </c>
      <c r="IJ102" s="165"/>
      <c r="IL102" s="424">
        <v>-4.1949499999999995</v>
      </c>
      <c r="IM102" s="165">
        <f t="shared" si="154"/>
        <v>-23.756523126391997</v>
      </c>
      <c r="IN102" s="165"/>
      <c r="IO102" s="36">
        <v>42344</v>
      </c>
    </row>
    <row r="103" spans="1:249" ht="15.75" thickBot="1" x14ac:dyDescent="0.3">
      <c r="A103" s="95">
        <v>41249</v>
      </c>
      <c r="B103" s="36">
        <v>41249</v>
      </c>
      <c r="C103" s="346">
        <v>5.25</v>
      </c>
      <c r="D103" s="346">
        <v>-9.35</v>
      </c>
      <c r="E103" s="346">
        <v>-0.65</v>
      </c>
      <c r="F103" s="346">
        <v>4.6500000000000004</v>
      </c>
      <c r="G103" s="346">
        <v>-4.05</v>
      </c>
      <c r="H103" s="346">
        <v>0.2</v>
      </c>
      <c r="I103" s="346">
        <v>-4.4000000000000004</v>
      </c>
      <c r="J103" s="106"/>
      <c r="K103" s="36">
        <v>42344</v>
      </c>
      <c r="L103" s="105">
        <v>-0.27050000000000041</v>
      </c>
      <c r="M103" s="98">
        <f t="shared" si="130"/>
        <v>-0.20505000000000073</v>
      </c>
      <c r="N103" s="109">
        <f t="shared" si="131"/>
        <v>-0.13856666666666703</v>
      </c>
      <c r="O103" s="291"/>
      <c r="P103" s="184">
        <v>42344</v>
      </c>
      <c r="Q103" s="346">
        <v>5.25</v>
      </c>
      <c r="R103" s="240">
        <v>5.4550500000000008</v>
      </c>
      <c r="T103" s="346">
        <v>-9.35</v>
      </c>
      <c r="U103" s="240">
        <v>-9.1449499999999997</v>
      </c>
      <c r="V103" s="190">
        <v>-24.059822222222223</v>
      </c>
      <c r="W103" s="346">
        <v>-0.65</v>
      </c>
      <c r="X103" s="240">
        <v>-0.44494999999999929</v>
      </c>
      <c r="Z103" s="346">
        <v>4.6500000000000004</v>
      </c>
      <c r="AA103" s="240">
        <v>4.8550500000000012</v>
      </c>
      <c r="AC103" s="346">
        <v>-4.05</v>
      </c>
      <c r="AD103" s="239">
        <v>-3.844949999999999</v>
      </c>
      <c r="AE103" s="190">
        <v>-23.488000000000003</v>
      </c>
      <c r="AF103" s="346">
        <v>0.2</v>
      </c>
      <c r="AG103" s="239">
        <v>0.40505000000000074</v>
      </c>
      <c r="AI103" s="346">
        <v>-4.4000000000000004</v>
      </c>
      <c r="AJ103" s="239">
        <v>-4.1949499999999995</v>
      </c>
      <c r="AK103" s="104"/>
      <c r="AV103" s="36">
        <v>42345</v>
      </c>
      <c r="AW103" s="346">
        <v>2.6999999999999997</v>
      </c>
      <c r="AX103" s="128">
        <v>-22.4</v>
      </c>
      <c r="AY103" s="346">
        <v>-10.15</v>
      </c>
      <c r="AZ103" s="128">
        <v>-24.2</v>
      </c>
      <c r="BA103" s="346">
        <v>2.0499999999999998</v>
      </c>
      <c r="BB103" s="129">
        <v>-22.4</v>
      </c>
      <c r="BC103" s="346">
        <v>5.6</v>
      </c>
      <c r="BD103" s="129">
        <v>-22.7</v>
      </c>
      <c r="BE103" s="346">
        <v>-5.3</v>
      </c>
      <c r="BF103" s="129">
        <v>-23.6</v>
      </c>
      <c r="BG103" s="346">
        <v>0.55000000000000004</v>
      </c>
      <c r="BH103" s="129">
        <v>-23.7</v>
      </c>
      <c r="BI103" s="346">
        <v>-5</v>
      </c>
      <c r="BJ103" s="130">
        <v>-24.2</v>
      </c>
      <c r="BL103" s="199">
        <v>6.5</v>
      </c>
      <c r="BM103">
        <v>-22.772466666666666</v>
      </c>
      <c r="BR103" s="101"/>
      <c r="BW103" s="349">
        <v>42345</v>
      </c>
      <c r="BX103" s="350">
        <v>-0.39829999999999965</v>
      </c>
      <c r="BY103" s="350">
        <v>-0.33440000000000003</v>
      </c>
      <c r="BZ103" s="219">
        <v>-23.3</v>
      </c>
      <c r="CA103" s="180">
        <f t="shared" si="68"/>
        <v>-23.32525849344</v>
      </c>
      <c r="CB103" s="220">
        <v>-0.1</v>
      </c>
      <c r="CC103" s="351">
        <v>3.0343999999999998</v>
      </c>
      <c r="CD103" s="243">
        <f t="shared" si="123"/>
        <v>0</v>
      </c>
      <c r="CE103" s="244">
        <f t="shared" si="116"/>
        <v>0.9</v>
      </c>
      <c r="CF103" s="212">
        <f t="shared" si="109"/>
        <v>0.72699999999999976</v>
      </c>
      <c r="CG103" s="283"/>
      <c r="CH103" s="212"/>
      <c r="CI103" s="212">
        <f t="shared" si="132"/>
        <v>-9.0000000000000011E-2</v>
      </c>
      <c r="CJ103" s="178">
        <f t="shared" si="155"/>
        <v>-21.7641261708653</v>
      </c>
      <c r="CK103" s="452">
        <f t="shared" si="133"/>
        <v>-9.0000000000000011E-2</v>
      </c>
      <c r="CL103" s="193"/>
      <c r="CM103" s="224">
        <f t="shared" si="134"/>
        <v>-9.0000000000000011E-2</v>
      </c>
      <c r="CO103" s="221">
        <f t="shared" si="135"/>
        <v>-22.566576142129691</v>
      </c>
      <c r="CP103" s="224"/>
      <c r="CQ103" s="225"/>
      <c r="CR103" s="349">
        <v>42345</v>
      </c>
      <c r="CS103" s="350">
        <v>-0.39829999999999965</v>
      </c>
      <c r="CT103" s="350">
        <v>-0.33440000000000003</v>
      </c>
      <c r="CU103" s="219">
        <v>-23.3</v>
      </c>
      <c r="CV103" s="180">
        <f t="shared" si="69"/>
        <v>-23.32525849344</v>
      </c>
      <c r="CW103" s="220">
        <v>-0.1</v>
      </c>
      <c r="CX103" s="351">
        <v>-9.8155999999999999</v>
      </c>
      <c r="CY103" s="243">
        <f t="shared" si="124"/>
        <v>1.8</v>
      </c>
      <c r="CZ103" s="244">
        <f t="shared" si="117"/>
        <v>0</v>
      </c>
      <c r="DA103" s="212">
        <f t="shared" si="110"/>
        <v>0.72699999999999976</v>
      </c>
      <c r="DB103" s="283"/>
      <c r="DC103" s="212"/>
      <c r="DD103" s="212">
        <f t="shared" si="83"/>
        <v>-0.18000000000000002</v>
      </c>
      <c r="DE103" s="178">
        <f t="shared" si="70"/>
        <v>-23.940803389019006</v>
      </c>
      <c r="DF103" s="452">
        <f t="shared" si="156"/>
        <v>-9.0000000000000011E-2</v>
      </c>
      <c r="DG103" s="193"/>
      <c r="DH103" s="224">
        <f t="shared" si="136"/>
        <v>-9.0000000000000011E-2</v>
      </c>
      <c r="DJ103" s="221">
        <f t="shared" si="137"/>
        <v>-24.674720465879972</v>
      </c>
      <c r="DK103" s="226"/>
      <c r="DL103" s="227"/>
      <c r="DM103" s="349">
        <v>42345</v>
      </c>
      <c r="DN103" s="350">
        <v>-0.39829999999999965</v>
      </c>
      <c r="DO103" s="350">
        <v>-0.33440000000000003</v>
      </c>
      <c r="DP103" s="219">
        <v>-23.3</v>
      </c>
      <c r="DQ103" s="180">
        <f t="shared" si="71"/>
        <v>-23.32525849344</v>
      </c>
      <c r="DR103" s="220">
        <v>-0.1</v>
      </c>
      <c r="DS103" s="351">
        <v>2.3843999999999999</v>
      </c>
      <c r="DT103" s="243">
        <f t="shared" si="125"/>
        <v>0</v>
      </c>
      <c r="DU103" s="244">
        <f t="shared" si="118"/>
        <v>0.95</v>
      </c>
      <c r="DV103" s="212">
        <f t="shared" si="111"/>
        <v>0.72699999999999976</v>
      </c>
      <c r="DW103" s="283"/>
      <c r="DX103" s="212"/>
      <c r="DY103" s="212">
        <f t="shared" si="85"/>
        <v>-9.5000000000000001E-2</v>
      </c>
      <c r="DZ103" s="249">
        <f t="shared" si="72"/>
        <v>-22.294921442463135</v>
      </c>
      <c r="EA103" s="452">
        <f t="shared" si="157"/>
        <v>-9.5000000000000001E-2</v>
      </c>
      <c r="EB103" s="193"/>
      <c r="EC103" s="224">
        <f t="shared" si="138"/>
        <v>-9.5000000000000001E-2</v>
      </c>
      <c r="EE103" s="221">
        <f t="shared" si="139"/>
        <v>-23.368879022652798</v>
      </c>
      <c r="EF103" s="226"/>
      <c r="EG103" s="227"/>
      <c r="EH103" s="349">
        <v>42345</v>
      </c>
      <c r="EI103" s="350">
        <v>-0.39829999999999965</v>
      </c>
      <c r="EJ103" s="350">
        <v>-0.33440000000000003</v>
      </c>
      <c r="EK103" s="219">
        <v>-23.3</v>
      </c>
      <c r="EL103" s="180">
        <f t="shared" si="73"/>
        <v>-23.32525849344</v>
      </c>
      <c r="EM103" s="220">
        <v>-0.1</v>
      </c>
      <c r="EN103" s="351">
        <v>5.9344000000000001</v>
      </c>
      <c r="EO103" s="243">
        <f t="shared" si="126"/>
        <v>0</v>
      </c>
      <c r="EP103" s="244">
        <f t="shared" si="119"/>
        <v>0.8</v>
      </c>
      <c r="EQ103" s="212">
        <f t="shared" si="112"/>
        <v>0.72699999999999976</v>
      </c>
      <c r="ER103" s="283"/>
      <c r="ES103" s="212"/>
      <c r="ET103" s="212">
        <f t="shared" si="87"/>
        <v>-8.0000000000000016E-2</v>
      </c>
      <c r="EU103" s="249">
        <f t="shared" si="74"/>
        <v>-22.982225044104979</v>
      </c>
      <c r="EV103" s="452">
        <f t="shared" si="158"/>
        <v>-8.0000000000000016E-2</v>
      </c>
      <c r="EW103" s="193"/>
      <c r="EX103" s="224">
        <f t="shared" si="140"/>
        <v>-8.0000000000000016E-2</v>
      </c>
      <c r="EZ103" s="221">
        <f t="shared" si="141"/>
        <v>-23.867502987023226</v>
      </c>
      <c r="FA103" s="226"/>
      <c r="FB103" s="227"/>
      <c r="FC103" s="349">
        <v>42345</v>
      </c>
      <c r="FD103" s="350">
        <v>-0.39829999999999965</v>
      </c>
      <c r="FE103" s="350">
        <v>-0.33440000000000003</v>
      </c>
      <c r="FF103" s="219">
        <v>-23.3</v>
      </c>
      <c r="FG103" s="180">
        <f t="shared" si="75"/>
        <v>-23.32525849344</v>
      </c>
      <c r="FH103" s="220">
        <v>-0.1</v>
      </c>
      <c r="FI103" s="352">
        <v>-4.9656000000000002</v>
      </c>
      <c r="FJ103" s="243">
        <f t="shared" si="127"/>
        <v>1.3</v>
      </c>
      <c r="FK103" s="244">
        <f t="shared" si="120"/>
        <v>0</v>
      </c>
      <c r="FL103" s="212">
        <f t="shared" si="113"/>
        <v>0.72699999999999976</v>
      </c>
      <c r="FM103" s="283"/>
      <c r="FN103" s="212"/>
      <c r="FO103" s="212">
        <f t="shared" si="89"/>
        <v>-0.13</v>
      </c>
      <c r="FP103" s="178">
        <f t="shared" si="76"/>
        <v>-21.359998099971715</v>
      </c>
      <c r="FQ103" s="452">
        <f t="shared" si="159"/>
        <v>-0.13</v>
      </c>
      <c r="FR103" s="193"/>
      <c r="FS103" s="224">
        <f t="shared" si="142"/>
        <v>-0.13</v>
      </c>
      <c r="FU103" s="221">
        <f t="shared" si="143"/>
        <v>-22.131906686193201</v>
      </c>
      <c r="FV103" s="226"/>
      <c r="FW103" s="227"/>
      <c r="FX103" s="349">
        <v>42345</v>
      </c>
      <c r="FY103" s="350">
        <v>-0.39829999999999965</v>
      </c>
      <c r="FZ103" s="350">
        <v>-0.33440000000000003</v>
      </c>
      <c r="GA103" s="219">
        <v>-23.3</v>
      </c>
      <c r="GB103" s="180">
        <f t="shared" si="77"/>
        <v>-23.32525849344</v>
      </c>
      <c r="GC103" s="220">
        <v>-0.1</v>
      </c>
      <c r="GD103" s="352">
        <v>0.88440000000000007</v>
      </c>
      <c r="GE103" s="243">
        <f t="shared" si="128"/>
        <v>0</v>
      </c>
      <c r="GF103" s="244">
        <f t="shared" si="121"/>
        <v>1</v>
      </c>
      <c r="GG103" s="212">
        <f t="shared" si="114"/>
        <v>0.72699999999999976</v>
      </c>
      <c r="GH103" s="283"/>
      <c r="GI103" s="212"/>
      <c r="GJ103" s="212">
        <f t="shared" si="91"/>
        <v>-0.1</v>
      </c>
      <c r="GK103" s="178">
        <f t="shared" si="78"/>
        <v>-23.961719852671809</v>
      </c>
      <c r="GL103" s="452">
        <f t="shared" si="160"/>
        <v>-0.05</v>
      </c>
      <c r="GM103" s="193"/>
      <c r="GN103" s="224">
        <f t="shared" si="144"/>
        <v>-0.05</v>
      </c>
      <c r="GP103" s="221">
        <f t="shared" si="145"/>
        <v>-24.518754356251627</v>
      </c>
      <c r="GQ103" s="219"/>
      <c r="GR103" s="227"/>
      <c r="GS103" s="349">
        <v>42345</v>
      </c>
      <c r="GT103" s="350">
        <v>-0.39829999999999965</v>
      </c>
      <c r="GU103" s="350">
        <v>-0.33440000000000003</v>
      </c>
      <c r="GV103" s="219">
        <v>-23.3</v>
      </c>
      <c r="GW103" s="180">
        <f t="shared" si="79"/>
        <v>-23.32525849344</v>
      </c>
      <c r="GX103" s="220">
        <v>-0.1</v>
      </c>
      <c r="GY103" s="352">
        <v>-4.6655999999999995</v>
      </c>
      <c r="GZ103" s="243">
        <f t="shared" si="129"/>
        <v>1.3</v>
      </c>
      <c r="HA103" s="244">
        <f t="shared" si="122"/>
        <v>0</v>
      </c>
      <c r="HB103" s="212">
        <f t="shared" si="115"/>
        <v>0.72699999999999976</v>
      </c>
      <c r="HC103" s="283"/>
      <c r="HD103" s="212"/>
      <c r="HE103" s="212">
        <f t="shared" si="93"/>
        <v>-0.13</v>
      </c>
      <c r="HF103" s="249">
        <f t="shared" si="80"/>
        <v>-23.013512555310101</v>
      </c>
      <c r="HG103" s="452">
        <f t="shared" si="161"/>
        <v>-0.13</v>
      </c>
      <c r="HH103" s="193"/>
      <c r="HI103" s="224">
        <f t="shared" si="146"/>
        <v>-0.13</v>
      </c>
      <c r="HK103" s="221">
        <f t="shared" si="147"/>
        <v>-23.886523126391996</v>
      </c>
      <c r="HL103" s="185"/>
      <c r="HN103" s="224">
        <v>3.0343999999999998</v>
      </c>
      <c r="HO103" s="165">
        <f t="shared" si="148"/>
        <v>-22.566576142129691</v>
      </c>
      <c r="HP103" s="224"/>
      <c r="HQ103" s="219"/>
      <c r="HR103" s="224">
        <v>-9.8155999999999999</v>
      </c>
      <c r="HS103" s="165">
        <f t="shared" si="149"/>
        <v>-24.674720465879972</v>
      </c>
      <c r="HT103" s="224"/>
      <c r="HU103" s="219"/>
      <c r="HV103" s="224">
        <v>2.3843999999999999</v>
      </c>
      <c r="HW103" s="165">
        <f t="shared" si="150"/>
        <v>-23.368879022652798</v>
      </c>
      <c r="HX103" s="224"/>
      <c r="HY103" s="219"/>
      <c r="HZ103" s="224">
        <v>5.9344000000000001</v>
      </c>
      <c r="IA103" s="165">
        <f t="shared" si="151"/>
        <v>-23.867502987023226</v>
      </c>
      <c r="IB103" s="252"/>
      <c r="IC103" s="219"/>
      <c r="ID103" s="224">
        <v>-4.9656000000000002</v>
      </c>
      <c r="IE103" s="165">
        <f t="shared" si="152"/>
        <v>-22.131906686193201</v>
      </c>
      <c r="IF103" s="224"/>
      <c r="IG103" s="219"/>
      <c r="IH103" s="224">
        <v>0.88440000000000007</v>
      </c>
      <c r="II103" s="165">
        <f t="shared" si="153"/>
        <v>-24.518754356251627</v>
      </c>
      <c r="IJ103" s="224"/>
      <c r="IK103" s="219"/>
      <c r="IL103" s="426">
        <v>-4.6655999999999995</v>
      </c>
      <c r="IM103" s="165">
        <f t="shared" si="154"/>
        <v>-23.886523126391996</v>
      </c>
      <c r="IN103" s="165"/>
      <c r="IO103" s="349">
        <v>42345</v>
      </c>
    </row>
    <row r="104" spans="1:249" ht="15.75" thickBot="1" x14ac:dyDescent="0.3">
      <c r="A104" s="95">
        <v>41250</v>
      </c>
      <c r="B104" s="36">
        <v>41250</v>
      </c>
      <c r="C104" s="346">
        <v>2.6999999999999997</v>
      </c>
      <c r="D104" s="346">
        <v>-10.15</v>
      </c>
      <c r="E104" s="346">
        <v>2.0499999999999998</v>
      </c>
      <c r="F104" s="346">
        <v>5.6</v>
      </c>
      <c r="G104" s="346">
        <v>-5.3</v>
      </c>
      <c r="H104" s="346">
        <v>0.55000000000000004</v>
      </c>
      <c r="I104" s="346">
        <v>-5</v>
      </c>
      <c r="J104" s="106"/>
      <c r="K104" s="36">
        <v>42345</v>
      </c>
      <c r="L104" s="105">
        <v>-0.39829999999999965</v>
      </c>
      <c r="M104" s="98">
        <f t="shared" si="130"/>
        <v>-0.33440000000000003</v>
      </c>
      <c r="N104" s="109">
        <f t="shared" si="131"/>
        <v>-0.26946666666666702</v>
      </c>
      <c r="O104" s="291"/>
      <c r="P104" s="184">
        <v>42345</v>
      </c>
      <c r="Q104" s="346">
        <v>2.6999999999999997</v>
      </c>
      <c r="R104" s="240">
        <v>3.0343999999999998</v>
      </c>
      <c r="T104" s="346">
        <v>-10.15</v>
      </c>
      <c r="U104" s="240">
        <v>-9.8155999999999999</v>
      </c>
      <c r="W104" s="346">
        <v>2.0499999999999998</v>
      </c>
      <c r="X104" s="240">
        <v>2.3843999999999999</v>
      </c>
      <c r="Z104" s="346">
        <v>5.6</v>
      </c>
      <c r="AA104" s="240">
        <v>5.9344000000000001</v>
      </c>
      <c r="AC104" s="346">
        <v>-5.3</v>
      </c>
      <c r="AD104" s="239">
        <v>-4.9656000000000002</v>
      </c>
      <c r="AF104" s="346">
        <v>0.55000000000000004</v>
      </c>
      <c r="AG104" s="239">
        <v>0.88440000000000007</v>
      </c>
      <c r="AI104" s="346">
        <v>-5</v>
      </c>
      <c r="AJ104" s="239">
        <v>-4.6655999999999995</v>
      </c>
      <c r="AK104" s="104"/>
      <c r="AV104" s="36">
        <v>42346</v>
      </c>
      <c r="AW104" s="346">
        <v>-1.2999999999999998</v>
      </c>
      <c r="AY104" s="346">
        <v>-10.55</v>
      </c>
      <c r="BA104" s="346">
        <v>3.0999999999999996</v>
      </c>
      <c r="BB104">
        <v>-22.499100000000002</v>
      </c>
      <c r="BC104" s="346">
        <v>6.5</v>
      </c>
      <c r="BD104">
        <v>-22.772466666666666</v>
      </c>
      <c r="BE104" s="346">
        <v>-7.5</v>
      </c>
      <c r="BG104" s="346">
        <v>0.2</v>
      </c>
      <c r="BI104" s="346">
        <v>-1.9</v>
      </c>
      <c r="BJ104" s="104"/>
      <c r="BL104" s="199">
        <v>-4.0999999999999996</v>
      </c>
      <c r="BM104">
        <v>-23.488000000000003</v>
      </c>
      <c r="BR104" s="101"/>
      <c r="BW104" s="36">
        <v>42346</v>
      </c>
      <c r="BX104" s="105">
        <v>-0.52300000000000102</v>
      </c>
      <c r="BY104" s="109">
        <v>-0.46065000000000034</v>
      </c>
      <c r="BZ104" s="101"/>
      <c r="CA104" s="180">
        <f>((0.5371*BY104)-23.229)</f>
        <v>-23.476415114999998</v>
      </c>
      <c r="CB104" s="209">
        <v>0.1</v>
      </c>
      <c r="CC104" s="240">
        <v>-0.83934999999999949</v>
      </c>
      <c r="CD104" s="243">
        <f>IF(CC104&lt;-4,-1.4,IF(CC104&lt;-3,-1.3,IF(CC104&lt;-2,-1.25,IF(CC104&lt;-1,-1.2,IF(CC104&lt;0,-1.15,1)))))</f>
        <v>-1.1499999999999999</v>
      </c>
      <c r="CE104" s="244">
        <f>IF(CC104&gt;5,1.3,IF(CC104&gt;4,1.1,IF(CC104&gt;3,0,IF(CC104&gt;2,-0.5,IF(CC104&gt;1,-1,IF(CC104&gt;0,-1.1,1))))))</f>
        <v>1</v>
      </c>
      <c r="CF104" s="167">
        <v>1.3</v>
      </c>
      <c r="CG104" s="167">
        <v>0.7</v>
      </c>
      <c r="CI104" s="167">
        <f t="shared" ref="CI104:CI135" si="162">IF(CC104&gt;2,(CB104*CD104*CE104*CG104),(CB104*CD104*CE104*CF104))</f>
        <v>-0.14949999999999999</v>
      </c>
      <c r="CJ104" s="178">
        <f t="shared" ref="CJ104:CJ135" si="163">IF((CJ103+(CI104))&lt;-24.5,-24.5,(CJ103+(CK104)))</f>
        <v>-21.9136261708653</v>
      </c>
      <c r="CK104" s="452">
        <f t="shared" si="133"/>
        <v>-0.14949999999999999</v>
      </c>
      <c r="CL104" s="188"/>
      <c r="CM104" s="165">
        <f t="shared" si="134"/>
        <v>-0.14949999999999999</v>
      </c>
      <c r="CO104" s="104">
        <f t="shared" si="135"/>
        <v>-22.71607614212969</v>
      </c>
      <c r="CR104" s="36">
        <v>42346</v>
      </c>
      <c r="CS104" s="105">
        <v>-0.52300000000000102</v>
      </c>
      <c r="CT104" s="109">
        <v>-0.46065000000000034</v>
      </c>
      <c r="CU104" s="101"/>
      <c r="CV104" s="180">
        <f>((0.5371*CT104)-23.229)</f>
        <v>-23.476415114999998</v>
      </c>
      <c r="CW104" s="209">
        <v>0.1</v>
      </c>
      <c r="CX104" s="240">
        <v>-10.08935</v>
      </c>
      <c r="CY104" s="243">
        <f t="shared" ref="CY104:CY133" si="164">IF(CX104&lt;-4,-1.4,IF(CX104&lt;-3,-1.3,IF(CX104&lt;-2,-1.25,IF(CX104&lt;-1,-1.2,IF(CX104&lt;0,-1.15,1)))))</f>
        <v>-1.4</v>
      </c>
      <c r="CZ104" s="244">
        <f t="shared" ref="CZ104:CZ133" si="165">IF(CX104&gt;5,1.3,IF(CX104&gt;4,1.1,IF(CX104&gt;3,0,IF(CX104&gt;2,-0.5,IF(CX104&gt;1,-1,IF(CX104&gt;0,-1.1,1))))))</f>
        <v>1</v>
      </c>
      <c r="DA104" s="167">
        <v>1.3</v>
      </c>
      <c r="DB104" s="167">
        <v>0.7</v>
      </c>
      <c r="DD104" s="167">
        <f>IF(CX104&gt;2,(CW104*CY104*CZ104*DB104),(CW104*CY104*CZ104*DA104))</f>
        <v>-0.182</v>
      </c>
      <c r="DE104" s="178">
        <f t="shared" ref="DE104:DE135" si="166">IF((DE103+(DD104))&lt;-24.5,-24.5,(DE103+(DF104)))</f>
        <v>-24.031803389019007</v>
      </c>
      <c r="DF104" s="452">
        <f t="shared" si="156"/>
        <v>-9.0999999999999998E-2</v>
      </c>
      <c r="DG104" s="315"/>
      <c r="DH104" s="165">
        <f t="shared" si="136"/>
        <v>-9.0999999999999998E-2</v>
      </c>
      <c r="DJ104" s="104">
        <f t="shared" si="137"/>
        <v>-24.765720465879973</v>
      </c>
      <c r="DK104" s="185"/>
      <c r="DL104" s="186"/>
      <c r="DM104" s="36">
        <v>42346</v>
      </c>
      <c r="DN104" s="105">
        <v>-0.52300000000000102</v>
      </c>
      <c r="DO104" s="109">
        <v>-0.46065000000000034</v>
      </c>
      <c r="DP104" s="101"/>
      <c r="DQ104" s="180">
        <f>((0.5371*DO104)-23.229)</f>
        <v>-23.476415114999998</v>
      </c>
      <c r="DR104" s="209">
        <v>0.1</v>
      </c>
      <c r="DS104" s="240">
        <v>3.5606499999999999</v>
      </c>
      <c r="DT104" s="243">
        <f t="shared" ref="DT104:DT133" si="167">IF(DS104&lt;-4,-1.4,IF(DS104&lt;-3,-1.3,IF(DS104&lt;-2,-1.25,IF(DS104&lt;-1,-1.2,IF(DS104&lt;0,-1.15,1)))))</f>
        <v>1</v>
      </c>
      <c r="DU104" s="244">
        <f t="shared" ref="DU104:DU133" si="168">IF(DS104&gt;5,1.3,IF(DS104&gt;4,1.1,IF(DS104&gt;3,0,IF(DS104&gt;2,-0.5,IF(DS104&gt;1,-1,IF(DS104&gt;0,-1.1,1))))))</f>
        <v>0</v>
      </c>
      <c r="DV104" s="167">
        <v>1.3</v>
      </c>
      <c r="DW104" s="167">
        <v>0.7</v>
      </c>
      <c r="DY104" s="167">
        <f>IF(DS104&gt;2,(DR104*DT104*DU104*DW104),(DR104*DT104*DU104*DV104))</f>
        <v>0</v>
      </c>
      <c r="DZ104" s="178">
        <f t="shared" ref="DZ104:DZ135" si="169">IF((DZ103+(DY104))&lt;-24.5,-24.5,(DZ103+(EA104)))</f>
        <v>-22.294921442463135</v>
      </c>
      <c r="EA104" s="452">
        <f t="shared" si="157"/>
        <v>0</v>
      </c>
      <c r="EB104" s="315"/>
      <c r="EC104" s="165">
        <f t="shared" si="138"/>
        <v>0</v>
      </c>
      <c r="EE104" s="353">
        <f t="shared" si="139"/>
        <v>-23.368879022652798</v>
      </c>
      <c r="EF104" s="354">
        <v>-22.499100000000002</v>
      </c>
      <c r="EG104" s="186"/>
      <c r="EH104" s="36">
        <v>42346</v>
      </c>
      <c r="EI104" s="105">
        <v>-0.52300000000000102</v>
      </c>
      <c r="EJ104" s="109">
        <v>-0.46065000000000034</v>
      </c>
      <c r="EK104" s="101"/>
      <c r="EL104" s="180">
        <f>((0.5371*EJ104)-23.229)</f>
        <v>-23.476415114999998</v>
      </c>
      <c r="EM104" s="209">
        <v>0.1</v>
      </c>
      <c r="EN104" s="240">
        <v>6.9606500000000002</v>
      </c>
      <c r="EO104" s="243">
        <f t="shared" ref="EO104:EO133" si="170">IF(EN104&lt;-4,-1.4,IF(EN104&lt;-3,-1.3,IF(EN104&lt;-2,-1.25,IF(EN104&lt;-1,-1.2,IF(EN104&lt;0,-1.15,1)))))</f>
        <v>1</v>
      </c>
      <c r="EP104" s="244">
        <f t="shared" ref="EP104:EP133" si="171">IF(EN104&gt;5,1.3,IF(EN104&gt;4,1.1,IF(EN104&gt;3,0,IF(EN104&gt;2,-0.5,IF(EN104&gt;1,-1,IF(EN104&gt;0,-1.1,1))))))</f>
        <v>1.3</v>
      </c>
      <c r="EQ104" s="167">
        <v>1.3</v>
      </c>
      <c r="ER104" s="167">
        <v>0.7</v>
      </c>
      <c r="ET104" s="167">
        <f>IF(EN104&gt;2,(EM104*EO104*EP104*ER104),(EM104*EO104*EP104*EQ104))</f>
        <v>9.0999999999999998E-2</v>
      </c>
      <c r="EU104" s="178">
        <f t="shared" ref="EU104:EU135" si="172">IF((EU103+(ET104))&lt;-24.5,-24.5,(EU103+(EV104)))</f>
        <v>-22.891225044104978</v>
      </c>
      <c r="EV104" s="452">
        <f t="shared" si="158"/>
        <v>9.0999999999999998E-2</v>
      </c>
      <c r="EW104" s="315"/>
      <c r="EX104" s="165">
        <f t="shared" si="140"/>
        <v>9.0999999999999998E-2</v>
      </c>
      <c r="EZ104" s="353">
        <f t="shared" si="141"/>
        <v>-23.776502987023225</v>
      </c>
      <c r="FA104" s="354">
        <v>-22.772466666666666</v>
      </c>
      <c r="FB104" s="186"/>
      <c r="FC104" s="36">
        <v>42346</v>
      </c>
      <c r="FD104" s="105">
        <v>-0.52300000000000102</v>
      </c>
      <c r="FE104" s="109">
        <v>-0.46065000000000034</v>
      </c>
      <c r="FF104" s="101"/>
      <c r="FG104" s="180">
        <f>((0.5371*FE104)-23.229)</f>
        <v>-23.476415114999998</v>
      </c>
      <c r="FH104" s="209">
        <v>0.1</v>
      </c>
      <c r="FI104" s="239">
        <v>-7.0393499999999998</v>
      </c>
      <c r="FJ104" s="243">
        <f t="shared" ref="FJ104:FJ133" si="173">IF(FI104&lt;-4,-1.4,IF(FI104&lt;-3,-1.3,IF(FI104&lt;-2,-1.25,IF(FI104&lt;-1,-1.2,IF(FI104&lt;0,-1.15,1)))))</f>
        <v>-1.4</v>
      </c>
      <c r="FK104" s="244">
        <f t="shared" ref="FK104:FK133" si="174">IF(FI104&gt;5,1.3,IF(FI104&gt;4,1.1,IF(FI104&gt;3,0,IF(FI104&gt;2,-0.5,IF(FI104&gt;1,-1,IF(FI104&gt;0,-1.1,1))))))</f>
        <v>1</v>
      </c>
      <c r="FL104" s="167">
        <v>1.3</v>
      </c>
      <c r="FM104" s="167">
        <v>0.7</v>
      </c>
      <c r="FO104" s="167">
        <f>IF(FI104&gt;2,(FH104*FJ104*FK104*FM104),(FH104*FJ104*FK104*FL104))</f>
        <v>-0.182</v>
      </c>
      <c r="FP104" s="178">
        <f t="shared" ref="FP104:FP135" si="175">IF((FP103+(FO104))&lt;-24.5,-24.5,(FP103+(FQ104)))</f>
        <v>-21.541998099971714</v>
      </c>
      <c r="FQ104" s="452">
        <f t="shared" si="159"/>
        <v>-0.182</v>
      </c>
      <c r="FR104" s="315"/>
      <c r="FS104" s="165">
        <f t="shared" si="142"/>
        <v>-0.182</v>
      </c>
      <c r="FU104" s="104">
        <f t="shared" si="143"/>
        <v>-22.313906686193199</v>
      </c>
      <c r="FV104" s="185"/>
      <c r="FW104" s="186"/>
      <c r="FX104" s="36">
        <v>42346</v>
      </c>
      <c r="FY104" s="105">
        <v>-0.52300000000000102</v>
      </c>
      <c r="FZ104" s="109">
        <v>-0.46065000000000034</v>
      </c>
      <c r="GA104" s="101"/>
      <c r="GB104" s="180">
        <f>((0.5371*FZ104)-23.229)</f>
        <v>-23.476415114999998</v>
      </c>
      <c r="GC104" s="209">
        <v>0.1</v>
      </c>
      <c r="GD104" s="239">
        <v>0.6606500000000004</v>
      </c>
      <c r="GE104" s="243">
        <f t="shared" ref="GE104:GE133" si="176">IF(GD104&lt;-4,-1.4,IF(GD104&lt;-3,-1.3,IF(GD104&lt;-2,-1.25,IF(GD104&lt;-1,-1.2,IF(GD104&lt;0,-1.15,1)))))</f>
        <v>1</v>
      </c>
      <c r="GF104" s="244">
        <f t="shared" ref="GF104:GF133" si="177">IF(GD104&gt;5,1.3,IF(GD104&gt;4,1.1,IF(GD104&gt;3,0,IF(GD104&gt;2,-0.5,IF(GD104&gt;1,-1,IF(GD104&gt;0,-1.1,1))))))</f>
        <v>-1.1000000000000001</v>
      </c>
      <c r="GG104" s="167">
        <v>1.3</v>
      </c>
      <c r="GH104" s="167">
        <v>0.7</v>
      </c>
      <c r="GJ104" s="167">
        <f>IF(GD104&gt;2,(GC104*GE104*GF104*GH104),(GC104*GE104*GF104*GG104))</f>
        <v>-0.14300000000000002</v>
      </c>
      <c r="GK104" s="178">
        <f t="shared" ref="GK104:GK135" si="178">IF((GK103+(GJ104))&lt;-24.5,-24.5,(GK103+(GL104)))</f>
        <v>-24.033219852671809</v>
      </c>
      <c r="GL104" s="452">
        <f t="shared" si="160"/>
        <v>-7.1500000000000008E-2</v>
      </c>
      <c r="GM104" s="315"/>
      <c r="GN104" s="165">
        <f t="shared" si="144"/>
        <v>0.1285</v>
      </c>
      <c r="GP104" s="104">
        <f t="shared" si="145"/>
        <v>-24.390254356251628</v>
      </c>
      <c r="GR104" s="186"/>
      <c r="GS104" s="36">
        <v>42346</v>
      </c>
      <c r="GT104" s="105">
        <v>-0.52300000000000102</v>
      </c>
      <c r="GU104" s="109">
        <v>-0.46065000000000034</v>
      </c>
      <c r="GV104" s="101"/>
      <c r="GW104" s="180">
        <f>((0.5371*GU104)-23.229)</f>
        <v>-23.476415114999998</v>
      </c>
      <c r="GX104" s="209">
        <v>0.1</v>
      </c>
      <c r="GY104" s="239">
        <v>-1.4393499999999997</v>
      </c>
      <c r="GZ104" s="243">
        <f t="shared" ref="GZ104:GZ133" si="179">IF(GY104&lt;-4,-1.4,IF(GY104&lt;-3,-1.3,IF(GY104&lt;-2,-1.25,IF(GY104&lt;-1,-1.2,IF(GY104&lt;0,-1.15,1)))))</f>
        <v>-1.2</v>
      </c>
      <c r="HA104" s="244">
        <f t="shared" ref="HA104:HA133" si="180">IF(GY104&gt;5,1.3,IF(GY104&gt;4,1.1,IF(GY104&gt;3,0,IF(GY104&gt;2,-0.5,IF(GY104&gt;1,-1,IF(GY104&gt;0,-1.1,1))))))</f>
        <v>1</v>
      </c>
      <c r="HB104" s="167">
        <v>1.3</v>
      </c>
      <c r="HC104" s="167">
        <v>0.7</v>
      </c>
      <c r="HD104" s="165"/>
      <c r="HE104" s="167">
        <f>IF(GY104&gt;2,(GX104*GZ104*HA104*HC104),(GX104*GZ104*HA104*HB104))</f>
        <v>-0.156</v>
      </c>
      <c r="HF104" s="178">
        <f t="shared" ref="HF104:HF135" si="181">IF((HF103+(HE104))&lt;-24.5,-24.5,(HF103+(HG104)))</f>
        <v>-23.169512555310099</v>
      </c>
      <c r="HG104" s="452">
        <f t="shared" si="161"/>
        <v>-0.156</v>
      </c>
      <c r="HH104" s="315"/>
      <c r="HI104" s="165">
        <f t="shared" si="146"/>
        <v>-0.156</v>
      </c>
      <c r="HK104" s="104">
        <f t="shared" si="147"/>
        <v>-24.042523126391995</v>
      </c>
      <c r="HL104" s="167"/>
      <c r="HN104" s="165">
        <v>-0.83934999999999949</v>
      </c>
      <c r="HO104" s="165">
        <f t="shared" si="148"/>
        <v>-22.71607614212969</v>
      </c>
      <c r="HP104" s="165"/>
      <c r="HR104" s="165">
        <v>-10.08935</v>
      </c>
      <c r="HS104" s="165">
        <f t="shared" si="149"/>
        <v>-24.765720465879973</v>
      </c>
      <c r="HT104" s="165"/>
      <c r="HV104" s="165">
        <v>3.5606499999999999</v>
      </c>
      <c r="HW104" s="165">
        <f t="shared" si="150"/>
        <v>-23.368879022652798</v>
      </c>
      <c r="HX104" s="285">
        <v>-22.499100000000002</v>
      </c>
      <c r="HZ104" s="165">
        <v>6.9606500000000002</v>
      </c>
      <c r="IA104" s="165">
        <f t="shared" si="151"/>
        <v>-23.776502987023225</v>
      </c>
      <c r="IB104" s="253">
        <v>-22.772466666666666</v>
      </c>
      <c r="ID104" s="165">
        <v>-7.0393499999999998</v>
      </c>
      <c r="IE104" s="165">
        <f t="shared" si="152"/>
        <v>-22.313906686193199</v>
      </c>
      <c r="IF104" s="165"/>
      <c r="IH104" s="165">
        <v>0.6606500000000004</v>
      </c>
      <c r="II104" s="165">
        <f t="shared" si="153"/>
        <v>-24.390254356251628</v>
      </c>
      <c r="IJ104" s="165"/>
      <c r="IL104" s="424">
        <v>-1.4393499999999997</v>
      </c>
      <c r="IM104" s="165">
        <f t="shared" si="154"/>
        <v>-24.042523126391995</v>
      </c>
      <c r="IN104" s="165"/>
      <c r="IO104" s="36">
        <v>42346</v>
      </c>
    </row>
    <row r="105" spans="1:249" s="100" customFormat="1" x14ac:dyDescent="0.25">
      <c r="A105" s="289">
        <v>41251</v>
      </c>
      <c r="B105" s="287">
        <v>41251</v>
      </c>
      <c r="C105" s="346">
        <v>-1.2999999999999998</v>
      </c>
      <c r="D105" s="346">
        <v>-10.55</v>
      </c>
      <c r="E105" s="346">
        <v>3.0999999999999996</v>
      </c>
      <c r="F105" s="346">
        <v>6.5</v>
      </c>
      <c r="G105" s="346">
        <v>-7.5</v>
      </c>
      <c r="H105" s="346">
        <v>0.2</v>
      </c>
      <c r="I105" s="346">
        <v>-1.9</v>
      </c>
      <c r="J105" s="106"/>
      <c r="K105" s="36">
        <v>42346</v>
      </c>
      <c r="L105" s="120">
        <v>-0.52300000000000102</v>
      </c>
      <c r="M105" s="98">
        <f t="shared" si="130"/>
        <v>-0.46065000000000034</v>
      </c>
      <c r="N105" s="291">
        <f t="shared" si="131"/>
        <v>-0.39726666666666705</v>
      </c>
      <c r="O105" s="291"/>
      <c r="P105" s="184">
        <v>42346</v>
      </c>
      <c r="Q105" s="346">
        <v>-1.2999999999999998</v>
      </c>
      <c r="R105" s="240">
        <v>-0.83934999999999949</v>
      </c>
      <c r="S105" s="191"/>
      <c r="T105" s="346">
        <v>-10.55</v>
      </c>
      <c r="U105" s="240">
        <v>-10.08935</v>
      </c>
      <c r="V105" s="191"/>
      <c r="W105" s="346">
        <v>3.0999999999999996</v>
      </c>
      <c r="X105" s="240">
        <v>3.5606499999999999</v>
      </c>
      <c r="Y105" s="191">
        <v>-22.499100000000002</v>
      </c>
      <c r="Z105" s="346">
        <v>6.5</v>
      </c>
      <c r="AA105" s="240">
        <v>6.9606500000000002</v>
      </c>
      <c r="AB105" s="191">
        <v>-22.772466666666666</v>
      </c>
      <c r="AC105" s="346">
        <v>-7.5</v>
      </c>
      <c r="AD105" s="239">
        <v>-7.0393499999999998</v>
      </c>
      <c r="AE105" s="191"/>
      <c r="AF105" s="346">
        <v>0.2</v>
      </c>
      <c r="AG105" s="239">
        <v>0.6606500000000004</v>
      </c>
      <c r="AH105" s="177"/>
      <c r="AI105" s="346">
        <v>-1.9</v>
      </c>
      <c r="AJ105" s="239">
        <v>-1.4393499999999997</v>
      </c>
      <c r="AK105" s="104"/>
      <c r="AV105" s="36">
        <v>42347</v>
      </c>
      <c r="AW105" s="346">
        <v>-2.95</v>
      </c>
      <c r="AY105" s="346">
        <v>-8.3500000000000014</v>
      </c>
      <c r="BA105" s="346">
        <v>5.1999999999999993</v>
      </c>
      <c r="BC105" s="346">
        <v>6.5500000000000007</v>
      </c>
      <c r="BE105" s="346">
        <v>-7.4</v>
      </c>
      <c r="BG105" s="346">
        <v>-4.9999999999999989E-2</v>
      </c>
      <c r="BI105" s="346">
        <v>1.55</v>
      </c>
      <c r="BJ105" s="177"/>
      <c r="BL105" s="120">
        <v>-1.3</v>
      </c>
      <c r="BM105" s="117">
        <v>-23.796055555555554</v>
      </c>
      <c r="BR105" s="131"/>
      <c r="BW105" s="36">
        <v>42347</v>
      </c>
      <c r="BX105" s="105">
        <v>-0.64460000000000028</v>
      </c>
      <c r="BY105" s="109">
        <v>-0.58380000000000065</v>
      </c>
      <c r="BZ105" s="131"/>
      <c r="CA105" s="180">
        <f t="shared" ref="CA105:CA154" si="182">((0.5371*BY105)-23.229)</f>
        <v>-23.542558979999999</v>
      </c>
      <c r="CB105" s="209">
        <v>0.1</v>
      </c>
      <c r="CC105" s="240">
        <v>-2.3661999999999996</v>
      </c>
      <c r="CD105" s="243">
        <f t="shared" ref="CD105" si="183">IF(CC105&lt;-4,-1.4,IF(CC105&lt;-3,-1.3,IF(CC105&lt;-2,-1.25,IF(CC105&lt;-1,-1.2,IF(CC105&lt;0,-1.15,1)))))</f>
        <v>-1.25</v>
      </c>
      <c r="CE105" s="244">
        <f t="shared" ref="CE105" si="184">IF(CC105&gt;5,1.3,IF(CC105&gt;4,1.1,IF(CC105&gt;3,0,IF(CC105&gt;2,-0.5,IF(CC105&gt;1,-1,IF(CC105&gt;0,-1.1,1))))))</f>
        <v>1</v>
      </c>
      <c r="CF105" s="167">
        <v>1.29</v>
      </c>
      <c r="CG105" s="167">
        <v>0.71</v>
      </c>
      <c r="CH105" s="165"/>
      <c r="CI105" s="167">
        <f>IF(CC105&gt;2,(CB105*CD105*CE105*CG105),(CB105*CD105*CE105*CF105))</f>
        <v>-0.16125</v>
      </c>
      <c r="CJ105" s="178">
        <f>IF((CJ104+(CI105))&lt;-24.5,-24.5,(CJ104+(CK105)))</f>
        <v>-22.074876170865299</v>
      </c>
      <c r="CK105" s="452">
        <f t="shared" si="133"/>
        <v>-0.16125</v>
      </c>
      <c r="CL105" s="195"/>
      <c r="CM105" s="165">
        <f t="shared" si="134"/>
        <v>-0.16125</v>
      </c>
      <c r="CO105" s="177">
        <f t="shared" si="135"/>
        <v>-22.877326142129689</v>
      </c>
      <c r="CP105" s="167"/>
      <c r="CQ105" s="115"/>
      <c r="CR105" s="36">
        <v>42347</v>
      </c>
      <c r="CS105" s="105">
        <v>-0.64460000000000028</v>
      </c>
      <c r="CT105" s="109">
        <v>-0.58380000000000065</v>
      </c>
      <c r="CU105" s="131"/>
      <c r="CV105" s="180">
        <f t="shared" ref="CV105:CV154" si="185">((0.5371*CT105)-23.229)</f>
        <v>-23.542558979999999</v>
      </c>
      <c r="CW105" s="209">
        <v>0.1</v>
      </c>
      <c r="CX105" s="240">
        <v>-7.7662000000000004</v>
      </c>
      <c r="CY105" s="243">
        <f t="shared" si="164"/>
        <v>-1.4</v>
      </c>
      <c r="CZ105" s="244">
        <f t="shared" si="165"/>
        <v>1</v>
      </c>
      <c r="DA105" s="167">
        <v>1.29</v>
      </c>
      <c r="DB105" s="167">
        <v>0.71</v>
      </c>
      <c r="DC105" s="165"/>
      <c r="DD105" s="167">
        <f t="shared" ref="DD105:DD164" si="186">IF(CX105&gt;2,(CW105*CY105*CZ105*DB105),(CW105*CY105*CZ105*DA105))</f>
        <v>-0.18059999999999998</v>
      </c>
      <c r="DE105" s="178">
        <f t="shared" si="166"/>
        <v>-24.122103389019006</v>
      </c>
      <c r="DF105" s="452">
        <f t="shared" si="156"/>
        <v>-9.0299999999999991E-2</v>
      </c>
      <c r="DG105" s="195"/>
      <c r="DH105" s="165">
        <f t="shared" si="136"/>
        <v>-9.0299999999999991E-2</v>
      </c>
      <c r="DJ105" s="177">
        <f t="shared" si="137"/>
        <v>-24.856020465879972</v>
      </c>
      <c r="DK105" s="187"/>
      <c r="DL105" s="186"/>
      <c r="DM105" s="36">
        <v>42347</v>
      </c>
      <c r="DN105" s="105">
        <v>-0.64460000000000028</v>
      </c>
      <c r="DO105" s="109">
        <v>-0.58380000000000065</v>
      </c>
      <c r="DP105" s="131"/>
      <c r="DQ105" s="180">
        <f t="shared" ref="DQ105:DQ154" si="187">((0.5371*DO105)-23.229)</f>
        <v>-23.542558979999999</v>
      </c>
      <c r="DR105" s="209">
        <v>0.1</v>
      </c>
      <c r="DS105" s="240">
        <v>5.7838000000000003</v>
      </c>
      <c r="DT105" s="243">
        <f t="shared" si="167"/>
        <v>1</v>
      </c>
      <c r="DU105" s="244">
        <f t="shared" si="168"/>
        <v>1.3</v>
      </c>
      <c r="DV105" s="167">
        <v>1.29</v>
      </c>
      <c r="DW105" s="167">
        <v>0.71</v>
      </c>
      <c r="DX105" s="165"/>
      <c r="DY105" s="167">
        <f t="shared" ref="DY105:DY164" si="188">IF(DS105&gt;2,(DR105*DT105*DU105*DW105),(DR105*DT105*DU105*DV105))</f>
        <v>9.2299999999999993E-2</v>
      </c>
      <c r="DZ105" s="178">
        <f t="shared" si="169"/>
        <v>-22.202621442463133</v>
      </c>
      <c r="EA105" s="452">
        <f t="shared" si="157"/>
        <v>9.2299999999999993E-2</v>
      </c>
      <c r="EB105" s="195"/>
      <c r="EC105" s="165">
        <f t="shared" si="138"/>
        <v>9.2299999999999993E-2</v>
      </c>
      <c r="EE105" s="177">
        <f t="shared" si="139"/>
        <v>-23.276579022652797</v>
      </c>
      <c r="EF105" s="187"/>
      <c r="EG105" s="186"/>
      <c r="EH105" s="36">
        <v>42347</v>
      </c>
      <c r="EI105" s="105">
        <v>-0.64460000000000028</v>
      </c>
      <c r="EJ105" s="109">
        <v>-0.58380000000000065</v>
      </c>
      <c r="EK105" s="131"/>
      <c r="EL105" s="180">
        <f t="shared" ref="EL105:EL154" si="189">((0.5371*EJ105)-23.229)</f>
        <v>-23.542558979999999</v>
      </c>
      <c r="EM105" s="209">
        <v>0.1</v>
      </c>
      <c r="EN105" s="240">
        <v>7.1338000000000017</v>
      </c>
      <c r="EO105" s="243">
        <f t="shared" si="170"/>
        <v>1</v>
      </c>
      <c r="EP105" s="244">
        <f t="shared" si="171"/>
        <v>1.3</v>
      </c>
      <c r="EQ105" s="167">
        <v>1.29</v>
      </c>
      <c r="ER105" s="167">
        <v>0.71</v>
      </c>
      <c r="ES105" s="165"/>
      <c r="ET105" s="167">
        <f t="shared" ref="ET105:ET164" si="190">IF(EN105&gt;2,(EM105*EO105*EP105*ER105),(EM105*EO105*EP105*EQ105))</f>
        <v>9.2299999999999993E-2</v>
      </c>
      <c r="EU105" s="178">
        <f t="shared" si="172"/>
        <v>-22.798925044104976</v>
      </c>
      <c r="EV105" s="452">
        <f t="shared" si="158"/>
        <v>9.2299999999999993E-2</v>
      </c>
      <c r="EW105" s="195"/>
      <c r="EX105" s="165">
        <f t="shared" si="140"/>
        <v>9.2299999999999993E-2</v>
      </c>
      <c r="EZ105" s="177">
        <f t="shared" si="141"/>
        <v>-23.684202987023223</v>
      </c>
      <c r="FA105" s="187"/>
      <c r="FB105" s="186"/>
      <c r="FC105" s="36">
        <v>42347</v>
      </c>
      <c r="FD105" s="105">
        <v>-0.64460000000000028</v>
      </c>
      <c r="FE105" s="109">
        <v>-0.58380000000000065</v>
      </c>
      <c r="FF105" s="131"/>
      <c r="FG105" s="180">
        <f t="shared" ref="FG105:FG154" si="191">((0.5371*FE105)-23.229)</f>
        <v>-23.542558979999999</v>
      </c>
      <c r="FH105" s="209">
        <v>0.1</v>
      </c>
      <c r="FI105" s="239">
        <v>-6.8161999999999994</v>
      </c>
      <c r="FJ105" s="243">
        <f t="shared" si="173"/>
        <v>-1.4</v>
      </c>
      <c r="FK105" s="244">
        <f t="shared" si="174"/>
        <v>1</v>
      </c>
      <c r="FL105" s="167">
        <v>1.29</v>
      </c>
      <c r="FM105" s="167">
        <v>0.71</v>
      </c>
      <c r="FN105" s="165"/>
      <c r="FO105" s="167">
        <f t="shared" ref="FO105:FO164" si="192">IF(FI105&gt;2,(FH105*FJ105*FK105*FM105),(FH105*FJ105*FK105*FL105))</f>
        <v>-0.18059999999999998</v>
      </c>
      <c r="FP105" s="178">
        <f t="shared" si="175"/>
        <v>-21.722598099971712</v>
      </c>
      <c r="FQ105" s="452">
        <f t="shared" si="159"/>
        <v>-0.18059999999999998</v>
      </c>
      <c r="FR105" s="195"/>
      <c r="FS105" s="165">
        <f t="shared" si="142"/>
        <v>-0.18059999999999998</v>
      </c>
      <c r="FU105" s="177">
        <f t="shared" si="143"/>
        <v>-22.494506686193198</v>
      </c>
      <c r="FV105" s="187"/>
      <c r="FW105" s="186"/>
      <c r="FX105" s="36">
        <v>42347</v>
      </c>
      <c r="FY105" s="105">
        <v>-0.64460000000000028</v>
      </c>
      <c r="FZ105" s="109">
        <v>-0.58380000000000065</v>
      </c>
      <c r="GA105" s="131"/>
      <c r="GB105" s="180">
        <f t="shared" ref="GB105:GB154" si="193">((0.5371*FZ105)-23.229)</f>
        <v>-23.542558979999999</v>
      </c>
      <c r="GC105" s="209">
        <v>0.1</v>
      </c>
      <c r="GD105" s="239">
        <v>0.53380000000000072</v>
      </c>
      <c r="GE105" s="243">
        <f t="shared" si="176"/>
        <v>1</v>
      </c>
      <c r="GF105" s="244">
        <f t="shared" si="177"/>
        <v>-1.1000000000000001</v>
      </c>
      <c r="GG105" s="167">
        <v>1.29</v>
      </c>
      <c r="GH105" s="167">
        <v>0.71</v>
      </c>
      <c r="GI105" s="165"/>
      <c r="GJ105" s="167">
        <f t="shared" ref="GJ105:GJ164" si="194">IF(GD105&gt;2,(GC105*GE105*GF105*GH105),(GC105*GE105*GF105*GG105))</f>
        <v>-0.14190000000000003</v>
      </c>
      <c r="GK105" s="178">
        <f t="shared" si="178"/>
        <v>-24.104169852671809</v>
      </c>
      <c r="GL105" s="452">
        <f t="shared" si="160"/>
        <v>-7.0950000000000013E-2</v>
      </c>
      <c r="GM105" s="195"/>
      <c r="GN105" s="165">
        <f t="shared" si="144"/>
        <v>-7.0950000000000013E-2</v>
      </c>
      <c r="GP105" s="177">
        <f t="shared" si="145"/>
        <v>-24.461204356251628</v>
      </c>
      <c r="GR105" s="186"/>
      <c r="GS105" s="36">
        <v>42347</v>
      </c>
      <c r="GT105" s="105">
        <v>-0.64460000000000028</v>
      </c>
      <c r="GU105" s="109">
        <v>-0.58380000000000065</v>
      </c>
      <c r="GV105" s="131"/>
      <c r="GW105" s="180">
        <f t="shared" ref="GW105:GW154" si="195">((0.5371*GU105)-23.229)</f>
        <v>-23.542558979999999</v>
      </c>
      <c r="GX105" s="209">
        <v>0.1</v>
      </c>
      <c r="GY105" s="239">
        <v>2.1338000000000008</v>
      </c>
      <c r="GZ105" s="243">
        <f t="shared" si="179"/>
        <v>1</v>
      </c>
      <c r="HA105" s="244">
        <f t="shared" si="180"/>
        <v>-0.5</v>
      </c>
      <c r="HB105" s="167">
        <v>1.29</v>
      </c>
      <c r="HC105" s="167">
        <v>0.71</v>
      </c>
      <c r="HD105" s="165"/>
      <c r="HE105" s="167">
        <f t="shared" ref="HE105:HE164" si="196">IF(GY105&gt;2,(GX105*GZ105*HA105*HC105),(GX105*GZ105*HA105*HB105))</f>
        <v>-3.5499999999999997E-2</v>
      </c>
      <c r="HF105" s="178">
        <f t="shared" si="181"/>
        <v>-23.205012555310098</v>
      </c>
      <c r="HG105" s="452">
        <f t="shared" si="161"/>
        <v>-3.5499999999999997E-2</v>
      </c>
      <c r="HH105" s="195"/>
      <c r="HI105" s="165">
        <f t="shared" si="146"/>
        <v>-3.5499999999999997E-2</v>
      </c>
      <c r="HK105" s="177">
        <f t="shared" si="147"/>
        <v>-24.078023126391994</v>
      </c>
      <c r="HL105" s="185"/>
      <c r="HN105" s="165">
        <v>-2.3661999999999996</v>
      </c>
      <c r="HO105" s="165">
        <f t="shared" si="148"/>
        <v>-22.877326142129689</v>
      </c>
      <c r="HP105" s="165"/>
      <c r="HR105" s="165">
        <v>-7.7662000000000004</v>
      </c>
      <c r="HS105" s="165">
        <f t="shared" si="149"/>
        <v>-24.856020465879972</v>
      </c>
      <c r="HT105" s="165"/>
      <c r="HV105" s="165">
        <v>5.7838000000000003</v>
      </c>
      <c r="HW105" s="165">
        <f t="shared" si="150"/>
        <v>-23.276579022652797</v>
      </c>
      <c r="HX105" s="165"/>
      <c r="HZ105" s="165">
        <v>7.1338000000000017</v>
      </c>
      <c r="IA105" s="165">
        <f t="shared" si="151"/>
        <v>-23.684202987023223</v>
      </c>
      <c r="IB105" s="165"/>
      <c r="ID105" s="165">
        <v>-6.8161999999999994</v>
      </c>
      <c r="IE105" s="165">
        <f t="shared" si="152"/>
        <v>-22.494506686193198</v>
      </c>
      <c r="IF105" s="165"/>
      <c r="IH105" s="165">
        <v>0.53380000000000072</v>
      </c>
      <c r="II105" s="165">
        <f t="shared" si="153"/>
        <v>-24.461204356251628</v>
      </c>
      <c r="IJ105" s="165"/>
      <c r="IL105" s="424">
        <v>2.1338000000000008</v>
      </c>
      <c r="IM105" s="165">
        <f t="shared" si="154"/>
        <v>-24.078023126391994</v>
      </c>
      <c r="IN105" s="165"/>
      <c r="IO105" s="36">
        <v>42347</v>
      </c>
    </row>
    <row r="106" spans="1:249" x14ac:dyDescent="0.25">
      <c r="A106" s="289">
        <v>41252</v>
      </c>
      <c r="B106" s="287">
        <v>41252</v>
      </c>
      <c r="C106" s="346">
        <v>-2.95</v>
      </c>
      <c r="D106" s="346">
        <v>-8.3500000000000014</v>
      </c>
      <c r="E106" s="346">
        <v>5.1999999999999993</v>
      </c>
      <c r="F106" s="346">
        <v>6.5500000000000007</v>
      </c>
      <c r="G106" s="346">
        <v>-7.4</v>
      </c>
      <c r="H106" s="346">
        <v>-4.9999999999999989E-2</v>
      </c>
      <c r="I106" s="346">
        <v>1.55</v>
      </c>
      <c r="J106" s="106"/>
      <c r="K106" s="36">
        <v>42347</v>
      </c>
      <c r="L106" s="120">
        <v>-0.64460000000000028</v>
      </c>
      <c r="M106" s="98">
        <f t="shared" si="130"/>
        <v>-0.58380000000000065</v>
      </c>
      <c r="N106" s="291">
        <f t="shared" si="131"/>
        <v>-0.52196666666666702</v>
      </c>
      <c r="O106" s="291"/>
      <c r="P106" s="184">
        <v>42347</v>
      </c>
      <c r="Q106" s="346">
        <v>-2.95</v>
      </c>
      <c r="R106" s="240">
        <v>-2.3661999999999996</v>
      </c>
      <c r="S106" s="191"/>
      <c r="T106" s="346">
        <v>-8.3500000000000014</v>
      </c>
      <c r="U106" s="240">
        <v>-7.7662000000000004</v>
      </c>
      <c r="V106" s="191"/>
      <c r="W106" s="346">
        <v>5.1999999999999993</v>
      </c>
      <c r="X106" s="240">
        <v>5.7838000000000003</v>
      </c>
      <c r="Y106" s="191"/>
      <c r="Z106" s="346">
        <v>6.5500000000000007</v>
      </c>
      <c r="AA106" s="240">
        <v>7.1338000000000017</v>
      </c>
      <c r="AB106" s="191"/>
      <c r="AC106" s="346">
        <v>-7.4</v>
      </c>
      <c r="AD106" s="239">
        <v>-6.8161999999999994</v>
      </c>
      <c r="AE106" s="191"/>
      <c r="AF106" s="346">
        <v>-4.9999999999999989E-2</v>
      </c>
      <c r="AG106" s="239">
        <v>0.53380000000000072</v>
      </c>
      <c r="AH106" s="177"/>
      <c r="AI106" s="346">
        <v>1.55</v>
      </c>
      <c r="AJ106" s="239">
        <v>2.1338000000000008</v>
      </c>
      <c r="AK106" s="177"/>
      <c r="AV106" s="36">
        <v>42348</v>
      </c>
      <c r="AW106" s="346">
        <v>-1.75</v>
      </c>
      <c r="AY106" s="346">
        <v>-7.25</v>
      </c>
      <c r="BA106" s="346">
        <v>7.4</v>
      </c>
      <c r="BC106" s="346">
        <v>4.5999999999999996</v>
      </c>
      <c r="BE106" s="346">
        <v>-6.15</v>
      </c>
      <c r="BG106" s="346">
        <v>0</v>
      </c>
      <c r="BI106" s="346">
        <v>2.6500000000000004</v>
      </c>
      <c r="BJ106" s="104"/>
      <c r="BR106" s="101"/>
      <c r="BW106" s="36">
        <v>42348</v>
      </c>
      <c r="BX106" s="105">
        <v>-0.76309999999999945</v>
      </c>
      <c r="BY106" s="109">
        <v>-0.70384999999999986</v>
      </c>
      <c r="BZ106" s="101"/>
      <c r="CA106" s="180">
        <f t="shared" si="182"/>
        <v>-23.607037835</v>
      </c>
      <c r="CB106" s="209">
        <v>0.1</v>
      </c>
      <c r="CC106" s="240">
        <v>-1.0461500000000001</v>
      </c>
      <c r="CD106" s="243">
        <f t="shared" ref="CD106" si="197">IF(CC106&lt;-4,-1.4,IF(CC106&lt;-3,-1.3,IF(CC106&lt;-2,-1.25,IF(CC106&lt;-1,-1.2,IF(CC106&lt;0,-1.15,1)))))</f>
        <v>-1.2</v>
      </c>
      <c r="CE106" s="244">
        <f t="shared" ref="CE106" si="198">IF(CC106&gt;5,1.3,IF(CC106&gt;4,1.1,IF(CC106&gt;3,0,IF(CC106&gt;2,-0.5,IF(CC106&gt;1,-1,IF(CC106&gt;0,-1.1,1))))))</f>
        <v>1</v>
      </c>
      <c r="CF106" s="167">
        <v>1.28</v>
      </c>
      <c r="CG106" s="167">
        <v>0.72</v>
      </c>
      <c r="CI106" s="167">
        <f t="shared" si="162"/>
        <v>-0.15359999999999999</v>
      </c>
      <c r="CJ106" s="178">
        <f t="shared" si="163"/>
        <v>-22.228476170865299</v>
      </c>
      <c r="CK106" s="452">
        <f t="shared" si="133"/>
        <v>-0.15359999999999999</v>
      </c>
      <c r="CL106" s="188"/>
      <c r="CM106" s="165">
        <f t="shared" si="134"/>
        <v>-0.15359999999999999</v>
      </c>
      <c r="CO106" s="104">
        <f t="shared" si="135"/>
        <v>-23.03092614212969</v>
      </c>
      <c r="CR106" s="36">
        <v>42348</v>
      </c>
      <c r="CS106" s="105">
        <v>-0.76309999999999945</v>
      </c>
      <c r="CT106" s="109">
        <v>-0.70384999999999986</v>
      </c>
      <c r="CU106" s="101"/>
      <c r="CV106" s="180">
        <f t="shared" si="185"/>
        <v>-23.607037835</v>
      </c>
      <c r="CW106" s="209">
        <v>0.1</v>
      </c>
      <c r="CX106" s="240">
        <v>-6.5461499999999999</v>
      </c>
      <c r="CY106" s="243">
        <f t="shared" si="164"/>
        <v>-1.4</v>
      </c>
      <c r="CZ106" s="244">
        <f t="shared" si="165"/>
        <v>1</v>
      </c>
      <c r="DA106" s="167">
        <v>1.28</v>
      </c>
      <c r="DB106" s="167">
        <v>0.72</v>
      </c>
      <c r="DD106" s="167">
        <f t="shared" si="186"/>
        <v>-0.1792</v>
      </c>
      <c r="DE106" s="178">
        <f t="shared" si="166"/>
        <v>-24.211703389019007</v>
      </c>
      <c r="DF106" s="452">
        <f t="shared" si="156"/>
        <v>-8.9599999999999999E-2</v>
      </c>
      <c r="DG106" s="315"/>
      <c r="DH106" s="165">
        <f t="shared" si="136"/>
        <v>-8.9599999999999999E-2</v>
      </c>
      <c r="DJ106" s="104">
        <f t="shared" si="137"/>
        <v>-24.945620465879973</v>
      </c>
      <c r="DK106" s="185"/>
      <c r="DL106" s="186"/>
      <c r="DM106" s="36">
        <v>42348</v>
      </c>
      <c r="DN106" s="105">
        <v>-0.76309999999999945</v>
      </c>
      <c r="DO106" s="109">
        <v>-0.70384999999999986</v>
      </c>
      <c r="DP106" s="101"/>
      <c r="DQ106" s="180">
        <f t="shared" si="187"/>
        <v>-23.607037835</v>
      </c>
      <c r="DR106" s="209">
        <v>0.1</v>
      </c>
      <c r="DS106" s="240">
        <v>8.1038499999999996</v>
      </c>
      <c r="DT106" s="243">
        <f t="shared" si="167"/>
        <v>1</v>
      </c>
      <c r="DU106" s="244">
        <f t="shared" si="168"/>
        <v>1.3</v>
      </c>
      <c r="DV106" s="167">
        <v>1.28</v>
      </c>
      <c r="DW106" s="167">
        <v>0.72</v>
      </c>
      <c r="DY106" s="167">
        <f t="shared" si="188"/>
        <v>9.3600000000000003E-2</v>
      </c>
      <c r="DZ106" s="178">
        <f t="shared" si="169"/>
        <v>-22.109021442463135</v>
      </c>
      <c r="EA106" s="452">
        <f t="shared" si="157"/>
        <v>9.3600000000000003E-2</v>
      </c>
      <c r="EB106" s="315"/>
      <c r="EC106" s="165">
        <f t="shared" si="138"/>
        <v>9.3600000000000003E-2</v>
      </c>
      <c r="EE106" s="104">
        <f t="shared" si="139"/>
        <v>-23.182979022652798</v>
      </c>
      <c r="EF106" s="185"/>
      <c r="EG106" s="186"/>
      <c r="EH106" s="36">
        <v>42348</v>
      </c>
      <c r="EI106" s="105">
        <v>-0.76309999999999945</v>
      </c>
      <c r="EJ106" s="109">
        <v>-0.70384999999999986</v>
      </c>
      <c r="EK106" s="101"/>
      <c r="EL106" s="180">
        <f t="shared" si="189"/>
        <v>-23.607037835</v>
      </c>
      <c r="EM106" s="209">
        <v>0.1</v>
      </c>
      <c r="EN106" s="240">
        <v>5.3038499999999997</v>
      </c>
      <c r="EO106" s="243">
        <f t="shared" si="170"/>
        <v>1</v>
      </c>
      <c r="EP106" s="244">
        <f t="shared" si="171"/>
        <v>1.3</v>
      </c>
      <c r="EQ106" s="167">
        <v>1.28</v>
      </c>
      <c r="ER106" s="167">
        <v>0.72</v>
      </c>
      <c r="ET106" s="167">
        <f t="shared" si="190"/>
        <v>9.3600000000000003E-2</v>
      </c>
      <c r="EU106" s="178">
        <f t="shared" si="172"/>
        <v>-22.705325044104978</v>
      </c>
      <c r="EV106" s="452">
        <f t="shared" si="158"/>
        <v>9.3600000000000003E-2</v>
      </c>
      <c r="EW106" s="315"/>
      <c r="EX106" s="165">
        <f t="shared" si="140"/>
        <v>9.3600000000000003E-2</v>
      </c>
      <c r="EZ106" s="104">
        <f t="shared" si="141"/>
        <v>-23.590602987023225</v>
      </c>
      <c r="FA106" s="185"/>
      <c r="FB106" s="186"/>
      <c r="FC106" s="36">
        <v>42348</v>
      </c>
      <c r="FD106" s="105">
        <v>-0.76309999999999945</v>
      </c>
      <c r="FE106" s="109">
        <v>-0.70384999999999986</v>
      </c>
      <c r="FF106" s="101"/>
      <c r="FG106" s="180">
        <f t="shared" si="191"/>
        <v>-23.607037835</v>
      </c>
      <c r="FH106" s="209">
        <v>0.1</v>
      </c>
      <c r="FI106" s="239">
        <v>-5.4461500000000003</v>
      </c>
      <c r="FJ106" s="243">
        <f t="shared" si="173"/>
        <v>-1.4</v>
      </c>
      <c r="FK106" s="244">
        <f t="shared" si="174"/>
        <v>1</v>
      </c>
      <c r="FL106" s="167">
        <v>1.28</v>
      </c>
      <c r="FM106" s="167">
        <v>0.72</v>
      </c>
      <c r="FO106" s="167">
        <f t="shared" si="192"/>
        <v>-0.1792</v>
      </c>
      <c r="FP106" s="178">
        <f t="shared" si="175"/>
        <v>-21.901798099971714</v>
      </c>
      <c r="FQ106" s="452">
        <f t="shared" si="159"/>
        <v>-0.1792</v>
      </c>
      <c r="FR106" s="315"/>
      <c r="FS106" s="165">
        <f t="shared" si="142"/>
        <v>-0.1792</v>
      </c>
      <c r="FU106" s="104">
        <f t="shared" si="143"/>
        <v>-22.673706686193199</v>
      </c>
      <c r="FV106" s="185"/>
      <c r="FW106" s="186"/>
      <c r="FX106" s="36">
        <v>42348</v>
      </c>
      <c r="FY106" s="105">
        <v>-0.76309999999999945</v>
      </c>
      <c r="FZ106" s="109">
        <v>-0.70384999999999986</v>
      </c>
      <c r="GA106" s="101"/>
      <c r="GB106" s="180">
        <f t="shared" si="193"/>
        <v>-23.607037835</v>
      </c>
      <c r="GC106" s="209">
        <v>0.1</v>
      </c>
      <c r="GD106" s="239">
        <v>0.70384999999999986</v>
      </c>
      <c r="GE106" s="243">
        <f t="shared" si="176"/>
        <v>1</v>
      </c>
      <c r="GF106" s="244">
        <f t="shared" si="177"/>
        <v>-1.1000000000000001</v>
      </c>
      <c r="GG106" s="167">
        <v>1.28</v>
      </c>
      <c r="GH106" s="167">
        <v>0.72</v>
      </c>
      <c r="GJ106" s="167">
        <f t="shared" si="194"/>
        <v>-0.14080000000000001</v>
      </c>
      <c r="GK106" s="178">
        <f t="shared" si="178"/>
        <v>-24.174569852671809</v>
      </c>
      <c r="GL106" s="452">
        <f t="shared" si="160"/>
        <v>-7.0400000000000004E-2</v>
      </c>
      <c r="GM106" s="315"/>
      <c r="GN106" s="165">
        <f t="shared" si="144"/>
        <v>-7.0400000000000004E-2</v>
      </c>
      <c r="GP106" s="104">
        <f t="shared" si="145"/>
        <v>-24.531604356251627</v>
      </c>
      <c r="GR106" s="186"/>
      <c r="GS106" s="36">
        <v>42348</v>
      </c>
      <c r="GT106" s="105">
        <v>-0.76309999999999945</v>
      </c>
      <c r="GU106" s="109">
        <v>-0.70384999999999986</v>
      </c>
      <c r="GV106" s="101"/>
      <c r="GW106" s="180">
        <f t="shared" si="195"/>
        <v>-23.607037835</v>
      </c>
      <c r="GX106" s="209">
        <v>0.1</v>
      </c>
      <c r="GY106" s="239">
        <v>3.3538500000000004</v>
      </c>
      <c r="GZ106" s="243">
        <f t="shared" si="179"/>
        <v>1</v>
      </c>
      <c r="HA106" s="244">
        <f t="shared" si="180"/>
        <v>0</v>
      </c>
      <c r="HB106" s="167">
        <v>1.28</v>
      </c>
      <c r="HC106" s="167">
        <v>0.72</v>
      </c>
      <c r="HD106" s="165"/>
      <c r="HE106" s="167">
        <f t="shared" si="196"/>
        <v>0</v>
      </c>
      <c r="HF106" s="178">
        <f t="shared" si="181"/>
        <v>-23.205012555310098</v>
      </c>
      <c r="HG106" s="452">
        <f t="shared" si="161"/>
        <v>0</v>
      </c>
      <c r="HH106" s="315"/>
      <c r="HI106" s="165">
        <f t="shared" si="146"/>
        <v>0</v>
      </c>
      <c r="HK106" s="104">
        <f t="shared" si="147"/>
        <v>-24.078023126391994</v>
      </c>
      <c r="HL106" s="185"/>
      <c r="HN106" s="165">
        <v>-1.0461500000000001</v>
      </c>
      <c r="HO106" s="165">
        <f t="shared" si="148"/>
        <v>-23.03092614212969</v>
      </c>
      <c r="HP106" s="165"/>
      <c r="HR106" s="165">
        <v>-6.5461499999999999</v>
      </c>
      <c r="HS106" s="165">
        <f t="shared" si="149"/>
        <v>-24.945620465879973</v>
      </c>
      <c r="HT106" s="165"/>
      <c r="HV106" s="165">
        <v>8.1038499999999996</v>
      </c>
      <c r="HW106" s="165">
        <f t="shared" si="150"/>
        <v>-23.182979022652798</v>
      </c>
      <c r="HX106" s="165"/>
      <c r="HZ106" s="165">
        <v>5.3038499999999997</v>
      </c>
      <c r="IA106" s="165">
        <f t="shared" si="151"/>
        <v>-23.590602987023225</v>
      </c>
      <c r="IB106" s="165"/>
      <c r="ID106" s="165">
        <v>-5.4461500000000003</v>
      </c>
      <c r="IE106" s="165">
        <f t="shared" si="152"/>
        <v>-22.673706686193199</v>
      </c>
      <c r="IF106" s="165"/>
      <c r="IH106" s="165">
        <v>0.70384999999999986</v>
      </c>
      <c r="II106" s="165">
        <f t="shared" si="153"/>
        <v>-24.531604356251627</v>
      </c>
      <c r="IJ106" s="165"/>
      <c r="IL106" s="424">
        <v>3.3538500000000004</v>
      </c>
      <c r="IM106" s="165">
        <f t="shared" si="154"/>
        <v>-24.078023126391994</v>
      </c>
      <c r="IN106" s="165"/>
      <c r="IO106" s="36">
        <v>42348</v>
      </c>
    </row>
    <row r="107" spans="1:249" ht="15.75" thickBot="1" x14ac:dyDescent="0.3">
      <c r="A107" s="95">
        <v>41253</v>
      </c>
      <c r="B107" s="36">
        <v>41253</v>
      </c>
      <c r="C107" s="346">
        <v>-1.75</v>
      </c>
      <c r="D107" s="346">
        <v>-7.25</v>
      </c>
      <c r="E107" s="346">
        <v>7.4</v>
      </c>
      <c r="F107" s="346">
        <v>4.5999999999999996</v>
      </c>
      <c r="G107" s="346">
        <v>-6.15</v>
      </c>
      <c r="H107" s="346">
        <v>0</v>
      </c>
      <c r="I107" s="346">
        <v>2.6500000000000004</v>
      </c>
      <c r="J107" s="106"/>
      <c r="K107" s="36">
        <v>42348</v>
      </c>
      <c r="L107" s="105">
        <v>-0.76309999999999945</v>
      </c>
      <c r="M107" s="98">
        <f t="shared" si="130"/>
        <v>-0.70384999999999986</v>
      </c>
      <c r="N107" s="109">
        <f t="shared" si="131"/>
        <v>-0.64356666666666695</v>
      </c>
      <c r="O107" s="291"/>
      <c r="P107" s="184">
        <v>42348</v>
      </c>
      <c r="Q107" s="346">
        <v>-1.75</v>
      </c>
      <c r="R107" s="240">
        <v>-1.0461500000000001</v>
      </c>
      <c r="T107" s="346">
        <v>-7.25</v>
      </c>
      <c r="U107" s="240">
        <v>-6.5461499999999999</v>
      </c>
      <c r="W107" s="346">
        <v>7.4</v>
      </c>
      <c r="X107" s="240">
        <v>8.1038499999999996</v>
      </c>
      <c r="Z107" s="346">
        <v>4.5999999999999996</v>
      </c>
      <c r="AA107" s="240">
        <v>5.3038499999999997</v>
      </c>
      <c r="AC107" s="346">
        <v>-6.15</v>
      </c>
      <c r="AD107" s="239">
        <v>-5.4461500000000003</v>
      </c>
      <c r="AF107" s="346">
        <v>0</v>
      </c>
      <c r="AG107" s="239">
        <v>0.70384999999999986</v>
      </c>
      <c r="AI107" s="346">
        <v>2.6500000000000004</v>
      </c>
      <c r="AJ107" s="239">
        <v>3.3538500000000004</v>
      </c>
      <c r="AK107" s="104"/>
      <c r="AV107" s="36">
        <v>42349</v>
      </c>
      <c r="AW107" s="346">
        <v>-0.95</v>
      </c>
      <c r="AX107" s="98"/>
      <c r="AY107" s="346">
        <v>-6.65</v>
      </c>
      <c r="BA107" s="346">
        <v>7.5</v>
      </c>
      <c r="BC107" s="346">
        <v>2.75</v>
      </c>
      <c r="BE107" s="346">
        <v>-4.05</v>
      </c>
      <c r="BG107" s="346">
        <v>9.9999999999999992E-2</v>
      </c>
      <c r="BI107" s="346">
        <v>2.2000000000000002</v>
      </c>
      <c r="BJ107" s="104"/>
      <c r="BW107" s="36">
        <v>42349</v>
      </c>
      <c r="BX107" s="105">
        <v>-0.87850000000000006</v>
      </c>
      <c r="BY107" s="109">
        <v>-0.82079999999999975</v>
      </c>
      <c r="BZ107" s="101"/>
      <c r="CA107" s="180">
        <f t="shared" si="182"/>
        <v>-23.669851680000001</v>
      </c>
      <c r="CB107" s="209">
        <v>0.1</v>
      </c>
      <c r="CC107" s="240">
        <v>-0.1292000000000002</v>
      </c>
      <c r="CD107" s="243">
        <f t="shared" ref="CD107:CD133" si="199">IF(CC107&lt;-4,-1.4,IF(CC107&lt;-3,-1.3,IF(CC107&lt;-2,-1.25,IF(CC107&lt;-1,-1.2,IF(CC107&lt;0,-1.15,1)))))</f>
        <v>-1.1499999999999999</v>
      </c>
      <c r="CE107" s="244">
        <f t="shared" ref="CE107:CE133" si="200">IF(CC107&gt;5,1.3,IF(CC107&gt;4,1.1,IF(CC107&gt;3,0,IF(CC107&gt;2,-0.5,IF(CC107&gt;1,-1,IF(CC107&gt;0,-1.1,1))))))</f>
        <v>1</v>
      </c>
      <c r="CF107" s="167">
        <v>1.27</v>
      </c>
      <c r="CG107" s="167">
        <v>0.73</v>
      </c>
      <c r="CI107" s="167">
        <f t="shared" si="162"/>
        <v>-0.14604999999999999</v>
      </c>
      <c r="CJ107" s="178">
        <f t="shared" si="163"/>
        <v>-22.374526170865298</v>
      </c>
      <c r="CK107" s="452">
        <f t="shared" si="133"/>
        <v>-0.14604999999999999</v>
      </c>
      <c r="CL107" s="188"/>
      <c r="CM107" s="165">
        <f t="shared" si="134"/>
        <v>-0.14604999999999999</v>
      </c>
      <c r="CO107" s="104">
        <f t="shared" si="135"/>
        <v>-23.176976142129689</v>
      </c>
      <c r="CR107" s="36">
        <v>42349</v>
      </c>
      <c r="CS107" s="105">
        <v>-0.87850000000000006</v>
      </c>
      <c r="CT107" s="109">
        <v>-0.82079999999999975</v>
      </c>
      <c r="CU107" s="101"/>
      <c r="CV107" s="180">
        <f t="shared" si="185"/>
        <v>-23.669851680000001</v>
      </c>
      <c r="CW107" s="209">
        <v>0.1</v>
      </c>
      <c r="CX107" s="240">
        <v>-5.8292000000000002</v>
      </c>
      <c r="CY107" s="243">
        <f t="shared" si="164"/>
        <v>-1.4</v>
      </c>
      <c r="CZ107" s="244">
        <f t="shared" si="165"/>
        <v>1</v>
      </c>
      <c r="DA107" s="167">
        <v>1.27</v>
      </c>
      <c r="DB107" s="167">
        <v>0.73</v>
      </c>
      <c r="DD107" s="167">
        <f t="shared" si="186"/>
        <v>-0.17779999999999999</v>
      </c>
      <c r="DE107" s="178">
        <f t="shared" si="166"/>
        <v>-24.300603389019006</v>
      </c>
      <c r="DF107" s="452">
        <f t="shared" si="156"/>
        <v>-8.8899999999999993E-2</v>
      </c>
      <c r="DG107" s="315"/>
      <c r="DH107" s="165">
        <f t="shared" si="136"/>
        <v>-8.8899999999999993E-2</v>
      </c>
      <c r="DJ107" s="104">
        <f t="shared" si="137"/>
        <v>-25.034520465879972</v>
      </c>
      <c r="DK107" s="185"/>
      <c r="DL107" s="186"/>
      <c r="DM107" s="369">
        <v>42349</v>
      </c>
      <c r="DN107" s="109">
        <v>-0.87850000000000006</v>
      </c>
      <c r="DO107" s="109">
        <v>-0.82079999999999975</v>
      </c>
      <c r="DP107" s="101"/>
      <c r="DQ107" s="180">
        <f t="shared" si="187"/>
        <v>-23.669851680000001</v>
      </c>
      <c r="DR107" s="209">
        <v>0.1</v>
      </c>
      <c r="DS107" s="240">
        <v>8.3208000000000002</v>
      </c>
      <c r="DT107" s="243">
        <f t="shared" si="167"/>
        <v>1</v>
      </c>
      <c r="DU107" s="244">
        <f t="shared" si="168"/>
        <v>1.3</v>
      </c>
      <c r="DV107" s="167">
        <v>1.27</v>
      </c>
      <c r="DW107" s="167">
        <v>0.73</v>
      </c>
      <c r="DY107" s="167">
        <f t="shared" si="188"/>
        <v>9.4899999999999998E-2</v>
      </c>
      <c r="DZ107" s="178">
        <f t="shared" si="169"/>
        <v>-22.014121442463136</v>
      </c>
      <c r="EA107" s="452">
        <f t="shared" si="157"/>
        <v>9.4899999999999998E-2</v>
      </c>
      <c r="EB107" s="315"/>
      <c r="EC107" s="165">
        <f t="shared" si="138"/>
        <v>9.4899999999999998E-2</v>
      </c>
      <c r="EE107" s="104">
        <f t="shared" si="139"/>
        <v>-23.088079022652799</v>
      </c>
      <c r="EF107" s="185"/>
      <c r="EG107" s="186"/>
      <c r="EH107" s="369">
        <v>42349</v>
      </c>
      <c r="EI107" s="109">
        <v>-0.87850000000000006</v>
      </c>
      <c r="EJ107" s="109">
        <v>-0.82079999999999975</v>
      </c>
      <c r="EK107" s="101"/>
      <c r="EL107" s="180">
        <f t="shared" si="189"/>
        <v>-23.669851680000001</v>
      </c>
      <c r="EM107" s="209">
        <v>0.1</v>
      </c>
      <c r="EN107" s="240">
        <v>3.5707999999999998</v>
      </c>
      <c r="EO107" s="243">
        <f t="shared" si="170"/>
        <v>1</v>
      </c>
      <c r="EP107" s="244">
        <f t="shared" si="171"/>
        <v>0</v>
      </c>
      <c r="EQ107" s="167">
        <v>1.27</v>
      </c>
      <c r="ER107" s="167">
        <v>0.73</v>
      </c>
      <c r="ET107" s="167">
        <f t="shared" si="190"/>
        <v>0</v>
      </c>
      <c r="EU107" s="178">
        <f t="shared" si="172"/>
        <v>-22.705325044104978</v>
      </c>
      <c r="EV107" s="452">
        <f t="shared" si="158"/>
        <v>0</v>
      </c>
      <c r="EW107" s="315"/>
      <c r="EX107" s="165">
        <f t="shared" si="140"/>
        <v>0</v>
      </c>
      <c r="EZ107" s="104">
        <f t="shared" si="141"/>
        <v>-23.590602987023225</v>
      </c>
      <c r="FA107" s="185"/>
      <c r="FB107" s="186"/>
      <c r="FC107" s="36">
        <v>42349</v>
      </c>
      <c r="FD107" s="105">
        <v>-0.87850000000000006</v>
      </c>
      <c r="FE107" s="109">
        <v>-0.82079999999999975</v>
      </c>
      <c r="FF107" s="101"/>
      <c r="FG107" s="180">
        <f t="shared" si="191"/>
        <v>-23.669851680000001</v>
      </c>
      <c r="FH107" s="209">
        <v>0.1</v>
      </c>
      <c r="FI107" s="239">
        <v>-3.2292000000000001</v>
      </c>
      <c r="FJ107" s="243">
        <f t="shared" si="173"/>
        <v>-1.3</v>
      </c>
      <c r="FK107" s="244">
        <f t="shared" si="174"/>
        <v>1</v>
      </c>
      <c r="FL107" s="167">
        <v>1.27</v>
      </c>
      <c r="FM107" s="167">
        <v>0.73</v>
      </c>
      <c r="FO107" s="167">
        <f t="shared" si="192"/>
        <v>-0.1651</v>
      </c>
      <c r="FP107" s="178">
        <f t="shared" si="175"/>
        <v>-22.066898099971713</v>
      </c>
      <c r="FQ107" s="452">
        <f t="shared" si="159"/>
        <v>-0.1651</v>
      </c>
      <c r="FR107" s="315"/>
      <c r="FS107" s="165">
        <f t="shared" si="142"/>
        <v>-0.1651</v>
      </c>
      <c r="FU107" s="104">
        <f t="shared" si="143"/>
        <v>-22.838806686193198</v>
      </c>
      <c r="FV107" s="185"/>
      <c r="FW107" s="186"/>
      <c r="FX107" s="369">
        <v>42349</v>
      </c>
      <c r="FY107" s="109">
        <v>-0.87850000000000006</v>
      </c>
      <c r="FZ107" s="109">
        <v>-0.82079999999999975</v>
      </c>
      <c r="GA107" s="101"/>
      <c r="GB107" s="180">
        <f t="shared" si="193"/>
        <v>-23.669851680000001</v>
      </c>
      <c r="GC107" s="209">
        <v>0.1</v>
      </c>
      <c r="GD107" s="239">
        <v>0.92079999999999973</v>
      </c>
      <c r="GE107" s="243">
        <f t="shared" si="176"/>
        <v>1</v>
      </c>
      <c r="GF107" s="244">
        <f t="shared" si="177"/>
        <v>-1.1000000000000001</v>
      </c>
      <c r="GG107" s="167">
        <v>1.27</v>
      </c>
      <c r="GH107" s="167">
        <v>0.73</v>
      </c>
      <c r="GJ107" s="167">
        <f t="shared" si="194"/>
        <v>-0.13970000000000002</v>
      </c>
      <c r="GK107" s="178">
        <f t="shared" si="178"/>
        <v>-24.244419852671808</v>
      </c>
      <c r="GL107" s="452">
        <f t="shared" si="160"/>
        <v>-6.9850000000000009E-2</v>
      </c>
      <c r="GM107" s="315"/>
      <c r="GN107" s="165">
        <f t="shared" si="144"/>
        <v>0.13014999999999999</v>
      </c>
      <c r="GP107" s="104">
        <f t="shared" si="145"/>
        <v>-24.401454356251627</v>
      </c>
      <c r="GR107" s="186"/>
      <c r="GS107" s="36">
        <v>42349</v>
      </c>
      <c r="GT107" s="109">
        <v>-0.87850000000000006</v>
      </c>
      <c r="GU107" s="109">
        <v>-0.82079999999999975</v>
      </c>
      <c r="GV107" s="101"/>
      <c r="GW107" s="180">
        <f t="shared" si="195"/>
        <v>-23.669851680000001</v>
      </c>
      <c r="GX107" s="209">
        <v>0.1</v>
      </c>
      <c r="GY107" s="239">
        <v>3.0207999999999999</v>
      </c>
      <c r="GZ107" s="243">
        <f t="shared" si="179"/>
        <v>1</v>
      </c>
      <c r="HA107" s="244">
        <f t="shared" si="180"/>
        <v>0</v>
      </c>
      <c r="HB107" s="167">
        <v>1.27</v>
      </c>
      <c r="HC107" s="167">
        <v>0.73</v>
      </c>
      <c r="HD107" s="165"/>
      <c r="HE107" s="167">
        <f t="shared" si="196"/>
        <v>0</v>
      </c>
      <c r="HF107" s="178">
        <f t="shared" si="181"/>
        <v>-23.205012555310098</v>
      </c>
      <c r="HG107" s="452">
        <f t="shared" si="161"/>
        <v>0</v>
      </c>
      <c r="HH107" s="315"/>
      <c r="HI107" s="165">
        <f t="shared" si="146"/>
        <v>0</v>
      </c>
      <c r="HK107" s="104">
        <f t="shared" si="147"/>
        <v>-24.078023126391994</v>
      </c>
      <c r="HL107" s="185"/>
      <c r="HN107" s="165">
        <v>-0.1292000000000002</v>
      </c>
      <c r="HO107" s="165">
        <f t="shared" si="148"/>
        <v>-23.176976142129689</v>
      </c>
      <c r="HP107" s="165"/>
      <c r="HR107" s="165">
        <v>-5.8292000000000002</v>
      </c>
      <c r="HS107" s="165">
        <f t="shared" si="149"/>
        <v>-25.034520465879972</v>
      </c>
      <c r="HT107" s="165"/>
      <c r="HV107" s="165">
        <v>8.3208000000000002</v>
      </c>
      <c r="HW107" s="165">
        <f t="shared" si="150"/>
        <v>-23.088079022652799</v>
      </c>
      <c r="HX107" s="165"/>
      <c r="HZ107" s="165">
        <v>3.5707999999999998</v>
      </c>
      <c r="IA107" s="165">
        <f t="shared" si="151"/>
        <v>-23.590602987023225</v>
      </c>
      <c r="IB107" s="165"/>
      <c r="ID107" s="165">
        <v>-3.2292000000000001</v>
      </c>
      <c r="IE107" s="165">
        <f t="shared" si="152"/>
        <v>-22.838806686193198</v>
      </c>
      <c r="IF107" s="165"/>
      <c r="IH107" s="165">
        <v>0.92079999999999973</v>
      </c>
      <c r="II107" s="165">
        <f t="shared" si="153"/>
        <v>-24.401454356251627</v>
      </c>
      <c r="IJ107" s="165"/>
      <c r="IL107" s="424">
        <v>3.0207999999999999</v>
      </c>
      <c r="IM107" s="165">
        <f t="shared" si="154"/>
        <v>-24.078023126391994</v>
      </c>
      <c r="IN107" s="165"/>
      <c r="IO107" s="36">
        <v>42349</v>
      </c>
    </row>
    <row r="108" spans="1:249" ht="15.75" thickBot="1" x14ac:dyDescent="0.3">
      <c r="A108" s="95">
        <v>41254</v>
      </c>
      <c r="B108" s="36">
        <v>41254</v>
      </c>
      <c r="C108" s="346">
        <v>-0.95</v>
      </c>
      <c r="D108" s="346">
        <v>-6.65</v>
      </c>
      <c r="E108" s="346">
        <v>7.5</v>
      </c>
      <c r="F108" s="346">
        <v>2.75</v>
      </c>
      <c r="G108" s="346">
        <v>-4.05</v>
      </c>
      <c r="H108" s="346">
        <v>9.9999999999999992E-2</v>
      </c>
      <c r="I108" s="346">
        <v>2.2000000000000002</v>
      </c>
      <c r="J108" s="106"/>
      <c r="K108" s="36">
        <v>42349</v>
      </c>
      <c r="L108" s="105">
        <v>-0.87850000000000006</v>
      </c>
      <c r="M108" s="98">
        <f t="shared" si="130"/>
        <v>-0.82079999999999975</v>
      </c>
      <c r="N108" s="109">
        <f t="shared" si="131"/>
        <v>-0.76206666666666667</v>
      </c>
      <c r="O108" s="291"/>
      <c r="P108" s="184">
        <v>42349</v>
      </c>
      <c r="Q108" s="346">
        <v>-0.95</v>
      </c>
      <c r="R108" s="240">
        <v>-0.1292000000000002</v>
      </c>
      <c r="T108" s="346">
        <v>-6.65</v>
      </c>
      <c r="U108" s="240">
        <v>-5.8292000000000002</v>
      </c>
      <c r="W108" s="346">
        <v>7.5</v>
      </c>
      <c r="X108" s="240">
        <v>8.3208000000000002</v>
      </c>
      <c r="Z108" s="346">
        <v>2.75</v>
      </c>
      <c r="AA108" s="240">
        <v>3.5707999999999998</v>
      </c>
      <c r="AC108" s="346">
        <v>-4.05</v>
      </c>
      <c r="AD108" s="239">
        <v>-3.2292000000000001</v>
      </c>
      <c r="AF108" s="346">
        <v>9.9999999999999992E-2</v>
      </c>
      <c r="AG108" s="239">
        <v>0.92079999999999973</v>
      </c>
      <c r="AI108" s="346">
        <v>2.2000000000000002</v>
      </c>
      <c r="AJ108" s="239">
        <v>3.0207999999999999</v>
      </c>
      <c r="AK108" s="104"/>
      <c r="AV108" s="36">
        <v>42350</v>
      </c>
      <c r="AW108" s="346">
        <v>-0.1</v>
      </c>
      <c r="AX108">
        <v>-22.646022222222221</v>
      </c>
      <c r="AY108" s="346">
        <v>-2.75</v>
      </c>
      <c r="BA108" s="346">
        <v>6.15</v>
      </c>
      <c r="BC108" s="346">
        <v>2.5</v>
      </c>
      <c r="BE108" s="346">
        <v>-5.05</v>
      </c>
      <c r="BG108" s="346">
        <v>-0.15000000000000002</v>
      </c>
      <c r="BI108" s="346">
        <v>2.5</v>
      </c>
      <c r="BJ108" s="104"/>
      <c r="BW108" s="36">
        <v>42350</v>
      </c>
      <c r="BX108" s="109">
        <v>-0.99080000000000124</v>
      </c>
      <c r="BY108" s="109">
        <v>-0.93465000000000065</v>
      </c>
      <c r="BZ108" s="101"/>
      <c r="CA108" s="180">
        <f t="shared" si="182"/>
        <v>-23.731000514999998</v>
      </c>
      <c r="CB108" s="209">
        <v>0.1</v>
      </c>
      <c r="CC108" s="240">
        <v>0.83465000000000067</v>
      </c>
      <c r="CD108" s="243">
        <f t="shared" si="199"/>
        <v>1</v>
      </c>
      <c r="CE108" s="244">
        <f t="shared" si="200"/>
        <v>-1.1000000000000001</v>
      </c>
      <c r="CF108" s="167">
        <v>1.26</v>
      </c>
      <c r="CG108" s="167">
        <v>0.74</v>
      </c>
      <c r="CI108" s="167">
        <f t="shared" si="162"/>
        <v>-0.13860000000000003</v>
      </c>
      <c r="CJ108" s="178">
        <f t="shared" si="163"/>
        <v>-22.513126170865299</v>
      </c>
      <c r="CK108" s="452">
        <f t="shared" si="133"/>
        <v>-0.13860000000000003</v>
      </c>
      <c r="CL108" s="188"/>
      <c r="CM108" s="165">
        <f t="shared" si="134"/>
        <v>-0.13860000000000003</v>
      </c>
      <c r="CO108" s="307">
        <f t="shared" si="135"/>
        <v>-23.315576142129689</v>
      </c>
      <c r="CP108" s="247">
        <v>-22.646022222222221</v>
      </c>
      <c r="CR108" s="36">
        <v>42350</v>
      </c>
      <c r="CS108" s="109">
        <v>-0.99080000000000124</v>
      </c>
      <c r="CT108" s="109">
        <v>-0.93465000000000065</v>
      </c>
      <c r="CU108" s="101"/>
      <c r="CV108" s="180">
        <f t="shared" si="185"/>
        <v>-23.731000514999998</v>
      </c>
      <c r="CW108" s="209">
        <v>0.1</v>
      </c>
      <c r="CX108" s="240">
        <v>-1.8153499999999994</v>
      </c>
      <c r="CY108" s="243">
        <f t="shared" si="164"/>
        <v>-1.2</v>
      </c>
      <c r="CZ108" s="244">
        <f t="shared" si="165"/>
        <v>1</v>
      </c>
      <c r="DA108" s="167">
        <v>1.26</v>
      </c>
      <c r="DB108" s="167">
        <v>0.74</v>
      </c>
      <c r="DD108" s="167">
        <f t="shared" si="186"/>
        <v>-0.1512</v>
      </c>
      <c r="DE108" s="178">
        <f t="shared" si="166"/>
        <v>-24.376203389019008</v>
      </c>
      <c r="DF108" s="452">
        <f t="shared" si="156"/>
        <v>-7.5600000000000001E-2</v>
      </c>
      <c r="DG108" s="315"/>
      <c r="DH108" s="165">
        <f t="shared" si="136"/>
        <v>-7.5600000000000001E-2</v>
      </c>
      <c r="DJ108" s="176">
        <f t="shared" si="137"/>
        <v>-25.110120465879973</v>
      </c>
      <c r="DK108" s="185"/>
      <c r="DL108" s="186"/>
      <c r="DM108" s="369">
        <v>42350</v>
      </c>
      <c r="DN108" s="109">
        <v>-0.99080000000000124</v>
      </c>
      <c r="DO108" s="109">
        <v>-0.93465000000000065</v>
      </c>
      <c r="DP108" s="101"/>
      <c r="DQ108" s="180">
        <f t="shared" si="187"/>
        <v>-23.731000514999998</v>
      </c>
      <c r="DR108" s="209">
        <v>0.1</v>
      </c>
      <c r="DS108" s="240">
        <v>7.0846500000000008</v>
      </c>
      <c r="DT108" s="243">
        <f t="shared" si="167"/>
        <v>1</v>
      </c>
      <c r="DU108" s="244">
        <f t="shared" si="168"/>
        <v>1.3</v>
      </c>
      <c r="DV108" s="167">
        <v>1.26</v>
      </c>
      <c r="DW108" s="167">
        <v>0.74</v>
      </c>
      <c r="DY108" s="167">
        <f t="shared" si="188"/>
        <v>9.6200000000000008E-2</v>
      </c>
      <c r="DZ108" s="178">
        <f t="shared" si="169"/>
        <v>-21.917921442463136</v>
      </c>
      <c r="EA108" s="452">
        <f t="shared" si="157"/>
        <v>9.6200000000000008E-2</v>
      </c>
      <c r="EB108" s="315"/>
      <c r="EC108" s="165">
        <f t="shared" si="138"/>
        <v>9.6200000000000008E-2</v>
      </c>
      <c r="EE108" s="176">
        <f t="shared" si="139"/>
        <v>-22.9918790226528</v>
      </c>
      <c r="EF108" s="185"/>
      <c r="EG108" s="186"/>
      <c r="EH108" s="369">
        <v>42350</v>
      </c>
      <c r="EI108" s="109">
        <v>-0.99080000000000124</v>
      </c>
      <c r="EJ108" s="109">
        <v>-0.93465000000000065</v>
      </c>
      <c r="EK108" s="101"/>
      <c r="EL108" s="180">
        <f t="shared" si="189"/>
        <v>-23.731000514999998</v>
      </c>
      <c r="EM108" s="209">
        <v>0.1</v>
      </c>
      <c r="EN108" s="240">
        <v>3.4346500000000004</v>
      </c>
      <c r="EO108" s="243">
        <f t="shared" si="170"/>
        <v>1</v>
      </c>
      <c r="EP108" s="244">
        <f t="shared" si="171"/>
        <v>0</v>
      </c>
      <c r="EQ108" s="167">
        <v>1.26</v>
      </c>
      <c r="ER108" s="167">
        <v>0.74</v>
      </c>
      <c r="ET108" s="167">
        <f t="shared" si="190"/>
        <v>0</v>
      </c>
      <c r="EU108" s="178">
        <f t="shared" si="172"/>
        <v>-22.705325044104978</v>
      </c>
      <c r="EV108" s="452">
        <f t="shared" si="158"/>
        <v>0</v>
      </c>
      <c r="EW108" s="315"/>
      <c r="EX108" s="165">
        <f t="shared" si="140"/>
        <v>0</v>
      </c>
      <c r="EZ108" s="176">
        <f t="shared" si="141"/>
        <v>-23.590602987023225</v>
      </c>
      <c r="FA108" s="185"/>
      <c r="FB108" s="186"/>
      <c r="FC108" s="369">
        <v>42350</v>
      </c>
      <c r="FD108" s="109">
        <v>-0.99080000000000124</v>
      </c>
      <c r="FE108" s="109">
        <v>-0.93465000000000065</v>
      </c>
      <c r="FF108" s="101"/>
      <c r="FG108" s="180">
        <f t="shared" si="191"/>
        <v>-23.731000514999998</v>
      </c>
      <c r="FH108" s="209">
        <v>0.1</v>
      </c>
      <c r="FI108" s="239">
        <v>-4.1153499999999994</v>
      </c>
      <c r="FJ108" s="243">
        <f t="shared" si="173"/>
        <v>-1.4</v>
      </c>
      <c r="FK108" s="244">
        <f t="shared" si="174"/>
        <v>1</v>
      </c>
      <c r="FL108" s="167">
        <v>1.26</v>
      </c>
      <c r="FM108" s="167">
        <v>0.74</v>
      </c>
      <c r="FO108" s="167">
        <f t="shared" si="192"/>
        <v>-0.17639999999999997</v>
      </c>
      <c r="FP108" s="178">
        <f t="shared" si="175"/>
        <v>-22.243298099971714</v>
      </c>
      <c r="FQ108" s="452">
        <f t="shared" si="159"/>
        <v>-0.17639999999999997</v>
      </c>
      <c r="FR108" s="315"/>
      <c r="FS108" s="165">
        <f t="shared" si="142"/>
        <v>-0.17639999999999997</v>
      </c>
      <c r="FU108" s="176">
        <f t="shared" si="143"/>
        <v>-23.015206686193199</v>
      </c>
      <c r="FV108" s="185"/>
      <c r="FW108" s="186"/>
      <c r="FX108" s="369">
        <v>42350</v>
      </c>
      <c r="FY108" s="109">
        <v>-0.99080000000000124</v>
      </c>
      <c r="FZ108" s="109">
        <v>-0.93465000000000065</v>
      </c>
      <c r="GA108" s="101"/>
      <c r="GB108" s="180">
        <f t="shared" si="193"/>
        <v>-23.731000514999998</v>
      </c>
      <c r="GC108" s="209">
        <v>0.1</v>
      </c>
      <c r="GD108" s="239">
        <v>0.78465000000000062</v>
      </c>
      <c r="GE108" s="243">
        <f t="shared" si="176"/>
        <v>1</v>
      </c>
      <c r="GF108" s="244">
        <f t="shared" si="177"/>
        <v>-1.1000000000000001</v>
      </c>
      <c r="GG108" s="167">
        <v>1.26</v>
      </c>
      <c r="GH108" s="167">
        <v>0.74</v>
      </c>
      <c r="GJ108" s="167">
        <f t="shared" si="194"/>
        <v>-0.13860000000000003</v>
      </c>
      <c r="GK108" s="178">
        <f t="shared" si="178"/>
        <v>-24.313719852671806</v>
      </c>
      <c r="GL108" s="452">
        <f t="shared" si="160"/>
        <v>-6.9300000000000014E-2</v>
      </c>
      <c r="GM108" s="315"/>
      <c r="GN108" s="165">
        <f t="shared" si="144"/>
        <v>-6.9300000000000014E-2</v>
      </c>
      <c r="GP108" s="176">
        <f t="shared" si="145"/>
        <v>-24.470754356251625</v>
      </c>
      <c r="GR108" s="186"/>
      <c r="GS108" s="36">
        <v>42350</v>
      </c>
      <c r="GT108" s="109">
        <v>-0.99080000000000124</v>
      </c>
      <c r="GU108" s="109">
        <v>-0.93465000000000065</v>
      </c>
      <c r="GV108" s="101"/>
      <c r="GW108" s="180">
        <f t="shared" si="195"/>
        <v>-23.731000514999998</v>
      </c>
      <c r="GX108" s="209">
        <v>0.1</v>
      </c>
      <c r="GY108" s="239">
        <v>3.4346500000000004</v>
      </c>
      <c r="GZ108" s="243">
        <f t="shared" si="179"/>
        <v>1</v>
      </c>
      <c r="HA108" s="244">
        <f t="shared" si="180"/>
        <v>0</v>
      </c>
      <c r="HB108" s="167">
        <v>1.26</v>
      </c>
      <c r="HC108" s="167">
        <v>0.74</v>
      </c>
      <c r="HD108" s="165"/>
      <c r="HE108" s="167">
        <f t="shared" si="196"/>
        <v>0</v>
      </c>
      <c r="HF108" s="178">
        <f t="shared" si="181"/>
        <v>-23.205012555310098</v>
      </c>
      <c r="HG108" s="452">
        <f t="shared" si="161"/>
        <v>0</v>
      </c>
      <c r="HH108" s="315"/>
      <c r="HI108" s="165">
        <f t="shared" si="146"/>
        <v>0</v>
      </c>
      <c r="HK108" s="176">
        <f t="shared" si="147"/>
        <v>-24.078023126391994</v>
      </c>
      <c r="HL108" s="185"/>
      <c r="HM108">
        <v>4</v>
      </c>
      <c r="HN108" s="165">
        <v>0.83465000000000067</v>
      </c>
      <c r="HO108" s="165">
        <f t="shared" si="148"/>
        <v>-23.315576142129689</v>
      </c>
      <c r="HP108" s="253">
        <v>-22.646022222222221</v>
      </c>
      <c r="HR108" s="165">
        <v>-1.8153499999999994</v>
      </c>
      <c r="HS108" s="165">
        <f t="shared" si="149"/>
        <v>-25.110120465879973</v>
      </c>
      <c r="HT108" s="165"/>
      <c r="HV108" s="165">
        <v>7.0846500000000008</v>
      </c>
      <c r="HW108" s="165">
        <f t="shared" si="150"/>
        <v>-22.9918790226528</v>
      </c>
      <c r="HX108" s="165"/>
      <c r="HZ108" s="165">
        <v>3.4346500000000004</v>
      </c>
      <c r="IA108" s="165">
        <f t="shared" si="151"/>
        <v>-23.590602987023225</v>
      </c>
      <c r="IB108" s="165"/>
      <c r="ID108" s="165">
        <v>-4.1153499999999994</v>
      </c>
      <c r="IE108" s="165">
        <f t="shared" si="152"/>
        <v>-23.015206686193199</v>
      </c>
      <c r="IF108" s="165"/>
      <c r="IH108" s="165">
        <v>0.78465000000000062</v>
      </c>
      <c r="II108" s="165">
        <f t="shared" si="153"/>
        <v>-24.470754356251625</v>
      </c>
      <c r="IJ108" s="165"/>
      <c r="IL108" s="424">
        <v>3.4346500000000004</v>
      </c>
      <c r="IM108" s="165">
        <f t="shared" si="154"/>
        <v>-24.078023126391994</v>
      </c>
      <c r="IN108" s="165"/>
      <c r="IO108" s="36">
        <v>42350</v>
      </c>
    </row>
    <row r="109" spans="1:249" x14ac:dyDescent="0.25">
      <c r="A109" s="95">
        <v>41255</v>
      </c>
      <c r="B109" s="36">
        <v>41255</v>
      </c>
      <c r="C109" s="346">
        <v>-0.1</v>
      </c>
      <c r="D109" s="346">
        <v>-2.75</v>
      </c>
      <c r="E109" s="346">
        <v>6.15</v>
      </c>
      <c r="F109" s="346">
        <v>2.5</v>
      </c>
      <c r="G109" s="346">
        <v>-5.05</v>
      </c>
      <c r="H109" s="346">
        <v>-0.15000000000000002</v>
      </c>
      <c r="I109" s="346">
        <v>2.5</v>
      </c>
      <c r="J109" s="106"/>
      <c r="K109" s="36">
        <v>42350</v>
      </c>
      <c r="L109" s="121">
        <v>-0.99080000000000124</v>
      </c>
      <c r="M109" s="98">
        <f t="shared" si="130"/>
        <v>-0.93465000000000065</v>
      </c>
      <c r="N109" s="109">
        <f t="shared" si="131"/>
        <v>-0.87746666666666684</v>
      </c>
      <c r="O109" s="291"/>
      <c r="P109" s="184">
        <v>42350</v>
      </c>
      <c r="Q109" s="346">
        <v>-0.1</v>
      </c>
      <c r="R109" s="240">
        <v>0.83465000000000067</v>
      </c>
      <c r="S109" s="190">
        <v>-22.646022222222221</v>
      </c>
      <c r="T109" s="346">
        <v>-2.75</v>
      </c>
      <c r="U109" s="240">
        <v>-1.8153499999999994</v>
      </c>
      <c r="W109" s="346">
        <v>6.15</v>
      </c>
      <c r="X109" s="240">
        <v>7.0846500000000008</v>
      </c>
      <c r="Z109" s="346">
        <v>2.5</v>
      </c>
      <c r="AA109" s="240">
        <v>3.4346500000000004</v>
      </c>
      <c r="AC109" s="346">
        <v>-5.05</v>
      </c>
      <c r="AD109" s="239">
        <v>-4.1153499999999994</v>
      </c>
      <c r="AF109" s="346">
        <v>-0.15000000000000002</v>
      </c>
      <c r="AG109" s="239">
        <v>0.78465000000000062</v>
      </c>
      <c r="AI109" s="346">
        <v>2.5</v>
      </c>
      <c r="AJ109" s="239">
        <v>3.4346500000000004</v>
      </c>
      <c r="AK109" s="104"/>
      <c r="AV109" s="36">
        <v>42351</v>
      </c>
      <c r="AW109" s="346">
        <v>-1.0499999999999998</v>
      </c>
      <c r="AY109" s="346">
        <v>0.05</v>
      </c>
      <c r="BA109" s="346">
        <v>3.45</v>
      </c>
      <c r="BC109" s="346">
        <v>3.25</v>
      </c>
      <c r="BE109" s="346">
        <v>-8.8000000000000007</v>
      </c>
      <c r="BG109" s="346">
        <v>0</v>
      </c>
      <c r="BI109" s="346">
        <v>4.9499999999999993</v>
      </c>
      <c r="BJ109" s="104"/>
      <c r="BW109" s="36">
        <v>42351</v>
      </c>
      <c r="BX109" s="109">
        <v>-1.0999999999999999</v>
      </c>
      <c r="BY109" s="109">
        <v>-1.0454000000000006</v>
      </c>
      <c r="BZ109" s="123"/>
      <c r="CA109" s="180">
        <f t="shared" si="182"/>
        <v>-23.790484339999999</v>
      </c>
      <c r="CB109" s="209">
        <v>0.1</v>
      </c>
      <c r="CC109" s="240">
        <v>-4.5999999999992713E-3</v>
      </c>
      <c r="CD109" s="243">
        <f t="shared" si="199"/>
        <v>-1.1499999999999999</v>
      </c>
      <c r="CE109" s="244">
        <f t="shared" si="200"/>
        <v>1</v>
      </c>
      <c r="CF109" s="167">
        <v>1.25</v>
      </c>
      <c r="CG109" s="167">
        <v>0.75</v>
      </c>
      <c r="CI109" s="167">
        <f t="shared" si="162"/>
        <v>-0.14374999999999999</v>
      </c>
      <c r="CJ109" s="178">
        <f t="shared" si="163"/>
        <v>-22.656876170865299</v>
      </c>
      <c r="CK109" s="452">
        <f t="shared" si="133"/>
        <v>-0.14374999999999999</v>
      </c>
      <c r="CL109" s="188"/>
      <c r="CM109" s="165">
        <f t="shared" si="134"/>
        <v>-0.14374999999999999</v>
      </c>
      <c r="CO109" s="104">
        <f t="shared" si="135"/>
        <v>-23.45932614212969</v>
      </c>
      <c r="CR109" s="36">
        <v>42351</v>
      </c>
      <c r="CS109" s="109">
        <v>-1.0999999999999999</v>
      </c>
      <c r="CT109" s="109">
        <v>-1.0454000000000006</v>
      </c>
      <c r="CU109" s="123"/>
      <c r="CV109" s="180">
        <f t="shared" si="185"/>
        <v>-23.790484339999999</v>
      </c>
      <c r="CW109" s="209">
        <v>0.1</v>
      </c>
      <c r="CX109" s="240">
        <v>1.0954000000000006</v>
      </c>
      <c r="CY109" s="243">
        <f t="shared" si="164"/>
        <v>1</v>
      </c>
      <c r="CZ109" s="244">
        <f t="shared" si="165"/>
        <v>-1</v>
      </c>
      <c r="DA109" s="167">
        <v>1.25</v>
      </c>
      <c r="DB109" s="167">
        <v>0.75</v>
      </c>
      <c r="DD109" s="167">
        <f t="shared" si="186"/>
        <v>-0.125</v>
      </c>
      <c r="DE109" s="178">
        <f t="shared" si="166"/>
        <v>-24.5</v>
      </c>
      <c r="DF109" s="452">
        <f t="shared" si="156"/>
        <v>-6.25E-2</v>
      </c>
      <c r="DG109" s="315"/>
      <c r="DH109" s="165">
        <f t="shared" si="136"/>
        <v>0.13750000000000001</v>
      </c>
      <c r="DJ109" s="104">
        <f t="shared" si="137"/>
        <v>-24.972620465879974</v>
      </c>
      <c r="DK109" s="185"/>
      <c r="DL109" s="186"/>
      <c r="DM109" s="369">
        <v>42351</v>
      </c>
      <c r="DN109" s="109">
        <v>-1.0999999999999999</v>
      </c>
      <c r="DO109" s="109">
        <v>-1.0454000000000006</v>
      </c>
      <c r="DP109" s="123"/>
      <c r="DQ109" s="180">
        <f t="shared" si="187"/>
        <v>-23.790484339999999</v>
      </c>
      <c r="DR109" s="209">
        <v>0.1</v>
      </c>
      <c r="DS109" s="240">
        <v>4.495400000000001</v>
      </c>
      <c r="DT109" s="243">
        <f t="shared" si="167"/>
        <v>1</v>
      </c>
      <c r="DU109" s="244">
        <f t="shared" si="168"/>
        <v>1.1000000000000001</v>
      </c>
      <c r="DV109" s="167">
        <v>1.25</v>
      </c>
      <c r="DW109" s="167">
        <v>0.75</v>
      </c>
      <c r="DY109" s="167">
        <f t="shared" si="188"/>
        <v>8.2500000000000018E-2</v>
      </c>
      <c r="DZ109" s="178">
        <f t="shared" si="169"/>
        <v>-21.835421442463137</v>
      </c>
      <c r="EA109" s="452">
        <f t="shared" si="157"/>
        <v>8.2500000000000018E-2</v>
      </c>
      <c r="EB109" s="315"/>
      <c r="EC109" s="165">
        <f t="shared" si="138"/>
        <v>8.2500000000000018E-2</v>
      </c>
      <c r="EE109" s="104">
        <f t="shared" si="139"/>
        <v>-22.9093790226528</v>
      </c>
      <c r="EF109" s="185"/>
      <c r="EG109" s="186"/>
      <c r="EH109" s="369">
        <v>42351</v>
      </c>
      <c r="EI109" s="109">
        <v>-1.0999999999999999</v>
      </c>
      <c r="EJ109" s="109">
        <v>-1.0454000000000006</v>
      </c>
      <c r="EK109" s="123"/>
      <c r="EL109" s="180">
        <f t="shared" si="189"/>
        <v>-23.790484339999999</v>
      </c>
      <c r="EM109" s="209">
        <v>0.1</v>
      </c>
      <c r="EN109" s="240">
        <v>4.2954000000000008</v>
      </c>
      <c r="EO109" s="243">
        <f t="shared" si="170"/>
        <v>1</v>
      </c>
      <c r="EP109" s="244">
        <f t="shared" si="171"/>
        <v>1.1000000000000001</v>
      </c>
      <c r="EQ109" s="167">
        <v>1.25</v>
      </c>
      <c r="ER109" s="167">
        <v>0.75</v>
      </c>
      <c r="ET109" s="167">
        <f t="shared" si="190"/>
        <v>8.2500000000000018E-2</v>
      </c>
      <c r="EU109" s="178">
        <f t="shared" si="172"/>
        <v>-22.622825044104978</v>
      </c>
      <c r="EV109" s="452">
        <f t="shared" si="158"/>
        <v>8.2500000000000018E-2</v>
      </c>
      <c r="EW109" s="315"/>
      <c r="EX109" s="165">
        <f t="shared" si="140"/>
        <v>8.2500000000000018E-2</v>
      </c>
      <c r="EZ109" s="104">
        <f t="shared" si="141"/>
        <v>-23.508102987023225</v>
      </c>
      <c r="FA109" s="185"/>
      <c r="FB109" s="186"/>
      <c r="FC109" s="369">
        <v>42351</v>
      </c>
      <c r="FD109" s="109">
        <v>-1.0999999999999999</v>
      </c>
      <c r="FE109" s="109">
        <v>-1.0454000000000006</v>
      </c>
      <c r="FF109" s="123"/>
      <c r="FG109" s="180">
        <f t="shared" si="191"/>
        <v>-23.790484339999999</v>
      </c>
      <c r="FH109" s="209">
        <v>0.1</v>
      </c>
      <c r="FI109" s="239">
        <v>-7.7545999999999999</v>
      </c>
      <c r="FJ109" s="243">
        <f t="shared" si="173"/>
        <v>-1.4</v>
      </c>
      <c r="FK109" s="244">
        <f t="shared" si="174"/>
        <v>1</v>
      </c>
      <c r="FL109" s="167">
        <v>1.25</v>
      </c>
      <c r="FM109" s="167">
        <v>0.75</v>
      </c>
      <c r="FO109" s="167">
        <f t="shared" si="192"/>
        <v>-0.17499999999999999</v>
      </c>
      <c r="FP109" s="178">
        <f t="shared" si="175"/>
        <v>-22.418298099971715</v>
      </c>
      <c r="FQ109" s="452">
        <f t="shared" si="159"/>
        <v>-0.17499999999999999</v>
      </c>
      <c r="FR109" s="315"/>
      <c r="FS109" s="165">
        <f t="shared" si="142"/>
        <v>-0.17499999999999999</v>
      </c>
      <c r="FU109" s="104">
        <f t="shared" si="143"/>
        <v>-23.1902066861932</v>
      </c>
      <c r="FV109" s="185"/>
      <c r="FW109" s="186"/>
      <c r="FX109" s="369">
        <v>42351</v>
      </c>
      <c r="FY109" s="109">
        <v>-1.0999999999999999</v>
      </c>
      <c r="FZ109" s="109">
        <v>-1.0454000000000006</v>
      </c>
      <c r="GA109" s="123"/>
      <c r="GB109" s="180">
        <f t="shared" si="193"/>
        <v>-23.790484339999999</v>
      </c>
      <c r="GC109" s="209">
        <v>0.1</v>
      </c>
      <c r="GD109" s="239">
        <v>1.0454000000000006</v>
      </c>
      <c r="GE109" s="243">
        <f t="shared" si="176"/>
        <v>1</v>
      </c>
      <c r="GF109" s="244">
        <f t="shared" si="177"/>
        <v>-1</v>
      </c>
      <c r="GG109" s="167">
        <v>1.25</v>
      </c>
      <c r="GH109" s="167">
        <v>0.75</v>
      </c>
      <c r="GJ109" s="167">
        <f t="shared" si="194"/>
        <v>-0.125</v>
      </c>
      <c r="GK109" s="178">
        <f t="shared" si="178"/>
        <v>-24.376219852671806</v>
      </c>
      <c r="GL109" s="452">
        <f t="shared" si="160"/>
        <v>-6.25E-2</v>
      </c>
      <c r="GM109" s="315"/>
      <c r="GN109" s="165">
        <f t="shared" si="144"/>
        <v>-6.25E-2</v>
      </c>
      <c r="GP109" s="104">
        <f t="shared" si="145"/>
        <v>-24.533254356251625</v>
      </c>
      <c r="GR109" s="186"/>
      <c r="GS109" s="36">
        <v>42351</v>
      </c>
      <c r="GT109" s="109">
        <v>-1.0999999999999999</v>
      </c>
      <c r="GU109" s="109">
        <v>-1.0454000000000006</v>
      </c>
      <c r="GV109" s="123"/>
      <c r="GW109" s="180">
        <f t="shared" si="195"/>
        <v>-23.790484339999999</v>
      </c>
      <c r="GX109" s="209">
        <v>0.1</v>
      </c>
      <c r="GY109" s="239">
        <v>5.9954000000000001</v>
      </c>
      <c r="GZ109" s="243">
        <f t="shared" si="179"/>
        <v>1</v>
      </c>
      <c r="HA109" s="244">
        <f t="shared" si="180"/>
        <v>1.3</v>
      </c>
      <c r="HB109" s="167">
        <v>1.25</v>
      </c>
      <c r="HC109" s="167">
        <v>0.75</v>
      </c>
      <c r="HD109" s="165"/>
      <c r="HE109" s="167">
        <f t="shared" si="196"/>
        <v>9.7500000000000003E-2</v>
      </c>
      <c r="HF109" s="178">
        <f t="shared" si="181"/>
        <v>-23.107512555310098</v>
      </c>
      <c r="HG109" s="452">
        <f t="shared" si="161"/>
        <v>9.7500000000000003E-2</v>
      </c>
      <c r="HH109" s="315"/>
      <c r="HI109" s="165">
        <f t="shared" si="146"/>
        <v>9.7500000000000003E-2</v>
      </c>
      <c r="HK109" s="104">
        <f t="shared" si="147"/>
        <v>-23.980523126391994</v>
      </c>
      <c r="HL109" s="185"/>
      <c r="HN109" s="165">
        <v>-4.5999999999992713E-3</v>
      </c>
      <c r="HO109" s="165">
        <f t="shared" si="148"/>
        <v>-23.45932614212969</v>
      </c>
      <c r="HP109" s="165"/>
      <c r="HR109" s="165">
        <v>1.0954000000000006</v>
      </c>
      <c r="HS109" s="165">
        <f t="shared" si="149"/>
        <v>-24.972620465879974</v>
      </c>
      <c r="HT109" s="165"/>
      <c r="HV109" s="165">
        <v>4.495400000000001</v>
      </c>
      <c r="HW109" s="165">
        <f t="shared" si="150"/>
        <v>-22.9093790226528</v>
      </c>
      <c r="HX109" s="165"/>
      <c r="HZ109" s="165">
        <v>4.2954000000000008</v>
      </c>
      <c r="IA109" s="165">
        <f t="shared" si="151"/>
        <v>-23.508102987023225</v>
      </c>
      <c r="IB109" s="165"/>
      <c r="ID109" s="165">
        <v>-7.7545999999999999</v>
      </c>
      <c r="IE109" s="165">
        <f t="shared" si="152"/>
        <v>-23.1902066861932</v>
      </c>
      <c r="IF109" s="165"/>
      <c r="IH109" s="165">
        <v>1.0454000000000006</v>
      </c>
      <c r="II109" s="165">
        <f t="shared" si="153"/>
        <v>-24.533254356251625</v>
      </c>
      <c r="IJ109" s="165"/>
      <c r="IL109" s="424">
        <v>5.9954000000000001</v>
      </c>
      <c r="IM109" s="165">
        <f t="shared" si="154"/>
        <v>-23.980523126391994</v>
      </c>
      <c r="IN109" s="165"/>
      <c r="IO109" s="36">
        <v>42351</v>
      </c>
    </row>
    <row r="110" spans="1:249" x14ac:dyDescent="0.25">
      <c r="A110" s="95">
        <v>41256</v>
      </c>
      <c r="B110" s="36">
        <v>41256</v>
      </c>
      <c r="C110" s="346">
        <v>-1.0499999999999998</v>
      </c>
      <c r="D110" s="346">
        <v>0.05</v>
      </c>
      <c r="E110" s="346">
        <v>3.45</v>
      </c>
      <c r="F110" s="346">
        <v>3.25</v>
      </c>
      <c r="G110" s="346">
        <v>-8.8000000000000007</v>
      </c>
      <c r="H110" s="346">
        <v>0</v>
      </c>
      <c r="I110" s="346">
        <v>4.9499999999999993</v>
      </c>
      <c r="J110" s="106"/>
      <c r="K110" s="36">
        <v>42351</v>
      </c>
      <c r="L110" s="105">
        <v>-1.0999999999999999</v>
      </c>
      <c r="M110" s="98">
        <f t="shared" si="130"/>
        <v>-1.0454000000000006</v>
      </c>
      <c r="N110" s="109">
        <f t="shared" si="131"/>
        <v>-0.98976666666666713</v>
      </c>
      <c r="O110" s="291"/>
      <c r="P110" s="184">
        <v>42351</v>
      </c>
      <c r="Q110" s="346">
        <v>-1.0499999999999998</v>
      </c>
      <c r="R110" s="240">
        <v>-4.5999999999992713E-3</v>
      </c>
      <c r="T110" s="346">
        <v>0.05</v>
      </c>
      <c r="U110" s="240">
        <v>1.0954000000000006</v>
      </c>
      <c r="W110" s="346">
        <v>3.45</v>
      </c>
      <c r="X110" s="240">
        <v>4.495400000000001</v>
      </c>
      <c r="Z110" s="346">
        <v>3.25</v>
      </c>
      <c r="AA110" s="240">
        <v>4.2954000000000008</v>
      </c>
      <c r="AC110" s="346">
        <v>-8.8000000000000007</v>
      </c>
      <c r="AD110" s="239">
        <v>-7.7545999999999999</v>
      </c>
      <c r="AF110" s="346">
        <v>0</v>
      </c>
      <c r="AG110" s="239">
        <v>1.0454000000000006</v>
      </c>
      <c r="AI110" s="346">
        <v>4.9499999999999993</v>
      </c>
      <c r="AJ110" s="239">
        <v>5.9954000000000001</v>
      </c>
      <c r="AK110" s="104"/>
      <c r="AV110" s="36">
        <v>42352</v>
      </c>
      <c r="AW110" s="346">
        <v>-2.2000000000000002</v>
      </c>
      <c r="AY110" s="346">
        <v>0.6</v>
      </c>
      <c r="BA110" s="346">
        <v>1.9</v>
      </c>
      <c r="BC110" s="346">
        <v>3.7</v>
      </c>
      <c r="BE110" s="346">
        <v>-10.55</v>
      </c>
      <c r="BG110" s="346">
        <v>0.85</v>
      </c>
      <c r="BI110" s="346">
        <v>6.6999999999999993</v>
      </c>
      <c r="BJ110" s="104"/>
      <c r="BW110" s="36">
        <v>42352</v>
      </c>
      <c r="BX110" s="109">
        <v>-1.2061000000000004</v>
      </c>
      <c r="BY110" s="109">
        <v>-1.1530500000000001</v>
      </c>
      <c r="BZ110" s="123"/>
      <c r="CA110" s="180">
        <f t="shared" si="182"/>
        <v>-23.848303155</v>
      </c>
      <c r="CB110" s="209">
        <v>0.1</v>
      </c>
      <c r="CC110" s="240">
        <v>-1.04695</v>
      </c>
      <c r="CD110" s="243">
        <f t="shared" si="199"/>
        <v>-1.2</v>
      </c>
      <c r="CE110" s="244">
        <f t="shared" si="200"/>
        <v>1</v>
      </c>
      <c r="CF110" s="167">
        <v>1.24</v>
      </c>
      <c r="CG110" s="167">
        <v>0.76</v>
      </c>
      <c r="CI110" s="167">
        <f t="shared" si="162"/>
        <v>-0.14879999999999999</v>
      </c>
      <c r="CJ110" s="178">
        <f t="shared" si="163"/>
        <v>-22.805676170865301</v>
      </c>
      <c r="CK110" s="452">
        <f t="shared" si="133"/>
        <v>-0.14879999999999999</v>
      </c>
      <c r="CL110" s="188"/>
      <c r="CM110" s="165">
        <f t="shared" si="134"/>
        <v>-0.14879999999999999</v>
      </c>
      <c r="CO110" s="104">
        <f t="shared" si="135"/>
        <v>-23.608126142129692</v>
      </c>
      <c r="CR110" s="36">
        <v>42352</v>
      </c>
      <c r="CS110" s="109">
        <v>-1.2061000000000004</v>
      </c>
      <c r="CT110" s="109">
        <v>-1.1530500000000001</v>
      </c>
      <c r="CU110" s="123"/>
      <c r="CV110" s="180">
        <f t="shared" si="185"/>
        <v>-23.848303155</v>
      </c>
      <c r="CW110" s="209">
        <v>0.1</v>
      </c>
      <c r="CX110" s="240">
        <v>1.75305</v>
      </c>
      <c r="CY110" s="243">
        <f t="shared" si="164"/>
        <v>1</v>
      </c>
      <c r="CZ110" s="244">
        <f t="shared" si="165"/>
        <v>-1</v>
      </c>
      <c r="DA110" s="167">
        <v>1.24</v>
      </c>
      <c r="DB110" s="167">
        <v>0.76</v>
      </c>
      <c r="DD110" s="167">
        <f t="shared" si="186"/>
        <v>-0.124</v>
      </c>
      <c r="DE110" s="178">
        <f t="shared" si="166"/>
        <v>-24.5</v>
      </c>
      <c r="DF110" s="452">
        <f t="shared" si="156"/>
        <v>-6.2E-2</v>
      </c>
      <c r="DG110" s="315"/>
      <c r="DH110" s="165">
        <f t="shared" si="136"/>
        <v>0.13800000000000001</v>
      </c>
      <c r="DJ110" s="104">
        <f t="shared" si="137"/>
        <v>-24.834620465879972</v>
      </c>
      <c r="DK110" s="185"/>
      <c r="DL110" s="186"/>
      <c r="DM110" s="369">
        <v>42352</v>
      </c>
      <c r="DN110" s="109">
        <v>-1.2061000000000004</v>
      </c>
      <c r="DO110" s="109">
        <v>-1.1530500000000001</v>
      </c>
      <c r="DP110" s="123"/>
      <c r="DQ110" s="180">
        <f t="shared" si="187"/>
        <v>-23.848303155</v>
      </c>
      <c r="DR110" s="209">
        <v>0.1</v>
      </c>
      <c r="DS110" s="240">
        <v>3.0530499999999998</v>
      </c>
      <c r="DT110" s="243">
        <f t="shared" si="167"/>
        <v>1</v>
      </c>
      <c r="DU110" s="244">
        <f t="shared" si="168"/>
        <v>0</v>
      </c>
      <c r="DV110" s="167">
        <v>1.24</v>
      </c>
      <c r="DW110" s="167">
        <v>0.76</v>
      </c>
      <c r="DY110" s="167">
        <f t="shared" si="188"/>
        <v>0</v>
      </c>
      <c r="DZ110" s="178">
        <f t="shared" si="169"/>
        <v>-21.835421442463137</v>
      </c>
      <c r="EA110" s="452">
        <f t="shared" si="157"/>
        <v>0</v>
      </c>
      <c r="EB110" s="315"/>
      <c r="EC110" s="165">
        <f t="shared" si="138"/>
        <v>0</v>
      </c>
      <c r="EE110" s="104">
        <f t="shared" si="139"/>
        <v>-22.9093790226528</v>
      </c>
      <c r="EF110" s="185"/>
      <c r="EG110" s="186"/>
      <c r="EH110" s="369">
        <v>42352</v>
      </c>
      <c r="EI110" s="109">
        <v>-1.2061000000000004</v>
      </c>
      <c r="EJ110" s="109">
        <v>-1.1530500000000001</v>
      </c>
      <c r="EK110" s="123"/>
      <c r="EL110" s="180">
        <f t="shared" si="189"/>
        <v>-23.848303155</v>
      </c>
      <c r="EM110" s="209">
        <v>0.1</v>
      </c>
      <c r="EN110" s="240">
        <v>4.8530500000000005</v>
      </c>
      <c r="EO110" s="243">
        <f t="shared" si="170"/>
        <v>1</v>
      </c>
      <c r="EP110" s="244">
        <f t="shared" si="171"/>
        <v>1.1000000000000001</v>
      </c>
      <c r="EQ110" s="167">
        <v>1.24</v>
      </c>
      <c r="ER110" s="167">
        <v>0.76</v>
      </c>
      <c r="ET110" s="167">
        <f t="shared" si="190"/>
        <v>8.3600000000000008E-2</v>
      </c>
      <c r="EU110" s="178">
        <f t="shared" si="172"/>
        <v>-22.539225044104978</v>
      </c>
      <c r="EV110" s="452">
        <f t="shared" si="158"/>
        <v>8.3600000000000008E-2</v>
      </c>
      <c r="EW110" s="315"/>
      <c r="EX110" s="165">
        <f t="shared" si="140"/>
        <v>8.3600000000000008E-2</v>
      </c>
      <c r="EZ110" s="104">
        <f t="shared" si="141"/>
        <v>-23.424502987023224</v>
      </c>
      <c r="FA110" s="185"/>
      <c r="FB110" s="186"/>
      <c r="FC110" s="369">
        <v>42352</v>
      </c>
      <c r="FD110" s="109">
        <v>-1.2061000000000004</v>
      </c>
      <c r="FE110" s="109">
        <v>-1.1530500000000001</v>
      </c>
      <c r="FF110" s="123"/>
      <c r="FG110" s="180">
        <f t="shared" si="191"/>
        <v>-23.848303155</v>
      </c>
      <c r="FH110" s="209">
        <v>0.1</v>
      </c>
      <c r="FI110" s="239">
        <v>-9.3969500000000004</v>
      </c>
      <c r="FJ110" s="243">
        <f t="shared" si="173"/>
        <v>-1.4</v>
      </c>
      <c r="FK110" s="244">
        <f t="shared" si="174"/>
        <v>1</v>
      </c>
      <c r="FL110" s="167">
        <v>1.24</v>
      </c>
      <c r="FM110" s="167">
        <v>0.76</v>
      </c>
      <c r="FO110" s="167">
        <f t="shared" si="192"/>
        <v>-0.17359999999999998</v>
      </c>
      <c r="FP110" s="178">
        <f t="shared" si="175"/>
        <v>-22.591898099971715</v>
      </c>
      <c r="FQ110" s="452">
        <f t="shared" si="159"/>
        <v>-0.17359999999999998</v>
      </c>
      <c r="FR110" s="315"/>
      <c r="FS110" s="165">
        <f t="shared" si="142"/>
        <v>-0.17359999999999998</v>
      </c>
      <c r="FU110" s="104">
        <f t="shared" si="143"/>
        <v>-23.3638066861932</v>
      </c>
      <c r="FV110" s="185"/>
      <c r="FW110" s="186"/>
      <c r="FX110" s="369">
        <v>42352</v>
      </c>
      <c r="FY110" s="109">
        <v>-1.2061000000000004</v>
      </c>
      <c r="FZ110" s="109">
        <v>-1.1530500000000001</v>
      </c>
      <c r="GA110" s="123"/>
      <c r="GB110" s="180">
        <f t="shared" si="193"/>
        <v>-23.848303155</v>
      </c>
      <c r="GC110" s="209">
        <v>0.1</v>
      </c>
      <c r="GD110" s="239">
        <v>2.00305</v>
      </c>
      <c r="GE110" s="243">
        <f t="shared" si="176"/>
        <v>1</v>
      </c>
      <c r="GF110" s="244">
        <f t="shared" si="177"/>
        <v>-0.5</v>
      </c>
      <c r="GG110" s="167">
        <v>1.24</v>
      </c>
      <c r="GH110" s="167">
        <v>0.76</v>
      </c>
      <c r="GJ110" s="167">
        <f t="shared" si="194"/>
        <v>-3.8000000000000006E-2</v>
      </c>
      <c r="GK110" s="178">
        <f t="shared" si="178"/>
        <v>-24.395219852671804</v>
      </c>
      <c r="GL110" s="452">
        <f t="shared" si="160"/>
        <v>-1.9000000000000003E-2</v>
      </c>
      <c r="GM110" s="315"/>
      <c r="GN110" s="165">
        <f t="shared" si="144"/>
        <v>0.18099999999999999</v>
      </c>
      <c r="GP110" s="104">
        <f t="shared" si="145"/>
        <v>-24.352254356251624</v>
      </c>
      <c r="GR110" s="186"/>
      <c r="GS110" s="36">
        <v>42352</v>
      </c>
      <c r="GT110" s="109">
        <v>-1.2061000000000004</v>
      </c>
      <c r="GU110" s="109">
        <v>-1.1530500000000001</v>
      </c>
      <c r="GV110" s="123"/>
      <c r="GW110" s="180">
        <f t="shared" si="195"/>
        <v>-23.848303155</v>
      </c>
      <c r="GX110" s="209">
        <v>0.1</v>
      </c>
      <c r="GY110" s="239">
        <v>7.8530499999999996</v>
      </c>
      <c r="GZ110" s="243">
        <f t="shared" si="179"/>
        <v>1</v>
      </c>
      <c r="HA110" s="244">
        <f t="shared" si="180"/>
        <v>1.3</v>
      </c>
      <c r="HB110" s="167">
        <v>1.24</v>
      </c>
      <c r="HC110" s="167">
        <v>0.76</v>
      </c>
      <c r="HD110" s="165"/>
      <c r="HE110" s="167">
        <f t="shared" si="196"/>
        <v>9.8799999999999999E-2</v>
      </c>
      <c r="HF110" s="178">
        <f t="shared" si="181"/>
        <v>-23.008712555310098</v>
      </c>
      <c r="HG110" s="452">
        <f t="shared" si="161"/>
        <v>9.8799999999999999E-2</v>
      </c>
      <c r="HH110" s="315"/>
      <c r="HI110" s="165">
        <f t="shared" si="146"/>
        <v>9.8799999999999999E-2</v>
      </c>
      <c r="HK110" s="104">
        <f t="shared" si="147"/>
        <v>-23.881723126391993</v>
      </c>
      <c r="HL110" s="185"/>
      <c r="HN110" s="165">
        <v>-1.04695</v>
      </c>
      <c r="HO110" s="165">
        <f t="shared" si="148"/>
        <v>-23.608126142129692</v>
      </c>
      <c r="HP110" s="165"/>
      <c r="HR110" s="165">
        <v>1.75305</v>
      </c>
      <c r="HS110" s="165">
        <f t="shared" si="149"/>
        <v>-24.834620465879972</v>
      </c>
      <c r="HT110" s="165"/>
      <c r="HV110" s="165">
        <v>3.0530499999999998</v>
      </c>
      <c r="HW110" s="165">
        <f t="shared" si="150"/>
        <v>-22.9093790226528</v>
      </c>
      <c r="HX110" s="165"/>
      <c r="HZ110" s="165">
        <v>4.8530500000000005</v>
      </c>
      <c r="IA110" s="165">
        <f t="shared" si="151"/>
        <v>-23.424502987023224</v>
      </c>
      <c r="IB110" s="165"/>
      <c r="ID110" s="165">
        <v>-9.3969500000000004</v>
      </c>
      <c r="IE110" s="165">
        <f t="shared" si="152"/>
        <v>-23.3638066861932</v>
      </c>
      <c r="IF110" s="165"/>
      <c r="IH110" s="165">
        <v>2.00305</v>
      </c>
      <c r="II110" s="165">
        <f t="shared" si="153"/>
        <v>-24.352254356251624</v>
      </c>
      <c r="IJ110" s="165"/>
      <c r="IL110" s="424">
        <v>7.8530499999999996</v>
      </c>
      <c r="IM110" s="165">
        <f t="shared" si="154"/>
        <v>-23.881723126391993</v>
      </c>
      <c r="IN110" s="165"/>
      <c r="IO110" s="36">
        <v>42352</v>
      </c>
    </row>
    <row r="111" spans="1:249" x14ac:dyDescent="0.25">
      <c r="A111" s="95">
        <v>41257</v>
      </c>
      <c r="B111" s="36">
        <v>41257</v>
      </c>
      <c r="C111" s="346">
        <v>-2.2000000000000002</v>
      </c>
      <c r="D111" s="346">
        <v>0.6</v>
      </c>
      <c r="E111" s="346">
        <v>1.9</v>
      </c>
      <c r="F111" s="346">
        <v>3.7</v>
      </c>
      <c r="G111" s="346">
        <v>-10.55</v>
      </c>
      <c r="H111" s="346">
        <v>0.85</v>
      </c>
      <c r="I111" s="346">
        <v>6.6999999999999993</v>
      </c>
      <c r="J111" s="106"/>
      <c r="K111" s="36">
        <v>42352</v>
      </c>
      <c r="L111" s="105">
        <v>-1.2061000000000004</v>
      </c>
      <c r="M111" s="98">
        <f t="shared" si="130"/>
        <v>-1.1530500000000001</v>
      </c>
      <c r="N111" s="109">
        <f t="shared" si="131"/>
        <v>-1.0989666666666673</v>
      </c>
      <c r="O111" s="291"/>
      <c r="P111" s="184">
        <v>42352</v>
      </c>
      <c r="Q111" s="346">
        <v>-2.2000000000000002</v>
      </c>
      <c r="R111" s="240">
        <v>-1.04695</v>
      </c>
      <c r="T111" s="346">
        <v>0.6</v>
      </c>
      <c r="U111" s="240">
        <v>1.75305</v>
      </c>
      <c r="W111" s="346">
        <v>1.9</v>
      </c>
      <c r="X111" s="240">
        <v>3.0530499999999998</v>
      </c>
      <c r="Z111" s="346">
        <v>3.7</v>
      </c>
      <c r="AA111" s="240">
        <v>4.8530500000000005</v>
      </c>
      <c r="AC111" s="346">
        <v>-10.55</v>
      </c>
      <c r="AD111" s="239">
        <v>-9.3969500000000004</v>
      </c>
      <c r="AF111" s="346">
        <v>0.85</v>
      </c>
      <c r="AG111" s="239">
        <v>2.00305</v>
      </c>
      <c r="AI111" s="346">
        <v>6.6999999999999993</v>
      </c>
      <c r="AJ111" s="239">
        <v>7.8530499999999996</v>
      </c>
      <c r="AK111" s="104"/>
      <c r="AV111" s="36">
        <v>42353</v>
      </c>
      <c r="AW111" s="346">
        <v>-1.35</v>
      </c>
      <c r="AY111" s="346">
        <v>2.4500000000000002</v>
      </c>
      <c r="BA111" s="346">
        <v>1.0999999999999999</v>
      </c>
      <c r="BC111" s="346">
        <v>0.90000000000000013</v>
      </c>
      <c r="BE111" s="346">
        <v>-10</v>
      </c>
      <c r="BG111" s="346">
        <v>1.35</v>
      </c>
      <c r="BI111" s="346">
        <v>6</v>
      </c>
      <c r="BJ111" s="104"/>
      <c r="BW111" s="36">
        <v>42353</v>
      </c>
      <c r="BX111" s="109">
        <v>-1.2843250000000013</v>
      </c>
      <c r="BY111" s="109">
        <v>-1.2452125000000009</v>
      </c>
      <c r="BZ111" s="123"/>
      <c r="CA111" s="180">
        <f t="shared" si="182"/>
        <v>-23.897803633750001</v>
      </c>
      <c r="CB111" s="209">
        <v>0.1</v>
      </c>
      <c r="CC111" s="240">
        <v>-0.10478749999999915</v>
      </c>
      <c r="CD111" s="243">
        <f t="shared" si="199"/>
        <v>-1.1499999999999999</v>
      </c>
      <c r="CE111" s="244">
        <f t="shared" si="200"/>
        <v>1</v>
      </c>
      <c r="CF111" s="167">
        <v>1.23</v>
      </c>
      <c r="CG111" s="167">
        <v>0.77</v>
      </c>
      <c r="CI111" s="167">
        <f t="shared" si="162"/>
        <v>-0.14144999999999999</v>
      </c>
      <c r="CJ111" s="178">
        <f t="shared" si="163"/>
        <v>-22.9471261708653</v>
      </c>
      <c r="CK111" s="452">
        <f t="shared" si="133"/>
        <v>-0.14144999999999999</v>
      </c>
      <c r="CL111" s="188"/>
      <c r="CM111" s="165">
        <f t="shared" si="134"/>
        <v>-0.14144999999999999</v>
      </c>
      <c r="CO111" s="104">
        <f t="shared" si="135"/>
        <v>-23.74957614212969</v>
      </c>
      <c r="CR111" s="36">
        <v>42353</v>
      </c>
      <c r="CS111" s="109">
        <v>-1.2843250000000013</v>
      </c>
      <c r="CT111" s="109">
        <v>-1.2452125000000009</v>
      </c>
      <c r="CU111" s="123"/>
      <c r="CV111" s="180">
        <f t="shared" si="185"/>
        <v>-23.897803633750001</v>
      </c>
      <c r="CW111" s="209">
        <v>0.1</v>
      </c>
      <c r="CX111" s="240">
        <v>3.6952125000000011</v>
      </c>
      <c r="CY111" s="243">
        <f t="shared" si="164"/>
        <v>1</v>
      </c>
      <c r="CZ111" s="244">
        <f t="shared" si="165"/>
        <v>0</v>
      </c>
      <c r="DA111" s="167">
        <v>1.23</v>
      </c>
      <c r="DB111" s="167">
        <v>0.77</v>
      </c>
      <c r="DD111" s="167">
        <f t="shared" si="186"/>
        <v>0</v>
      </c>
      <c r="DE111" s="178">
        <f t="shared" si="166"/>
        <v>-24.5</v>
      </c>
      <c r="DF111" s="452">
        <f t="shared" si="156"/>
        <v>0</v>
      </c>
      <c r="DG111" s="315"/>
      <c r="DH111" s="165">
        <f t="shared" si="136"/>
        <v>0.2</v>
      </c>
      <c r="DJ111" s="104">
        <f t="shared" si="137"/>
        <v>-24.634620465879973</v>
      </c>
      <c r="DK111" s="185"/>
      <c r="DL111" s="186"/>
      <c r="DM111" s="369">
        <v>42353</v>
      </c>
      <c r="DN111" s="109">
        <v>-1.2843250000000013</v>
      </c>
      <c r="DO111" s="109">
        <v>-1.2452125000000009</v>
      </c>
      <c r="DP111" s="123"/>
      <c r="DQ111" s="180">
        <f t="shared" si="187"/>
        <v>-23.897803633750001</v>
      </c>
      <c r="DR111" s="209">
        <v>0.1</v>
      </c>
      <c r="DS111" s="240">
        <v>2.3452125000000006</v>
      </c>
      <c r="DT111" s="243">
        <f t="shared" si="167"/>
        <v>1</v>
      </c>
      <c r="DU111" s="244">
        <f t="shared" si="168"/>
        <v>-0.5</v>
      </c>
      <c r="DV111" s="167">
        <v>1.23</v>
      </c>
      <c r="DW111" s="167">
        <v>0.77</v>
      </c>
      <c r="DY111" s="167">
        <f t="shared" si="188"/>
        <v>-3.8500000000000006E-2</v>
      </c>
      <c r="DZ111" s="178">
        <f t="shared" si="169"/>
        <v>-21.873921442463136</v>
      </c>
      <c r="EA111" s="452">
        <f t="shared" si="157"/>
        <v>-3.8500000000000006E-2</v>
      </c>
      <c r="EB111" s="315"/>
      <c r="EC111" s="165">
        <f t="shared" si="138"/>
        <v>-3.8500000000000006E-2</v>
      </c>
      <c r="EE111" s="104">
        <f t="shared" si="139"/>
        <v>-22.947879022652799</v>
      </c>
      <c r="EF111" s="185"/>
      <c r="EG111" s="186"/>
      <c r="EH111" s="369">
        <v>42353</v>
      </c>
      <c r="EI111" s="109">
        <v>-1.2843250000000013</v>
      </c>
      <c r="EJ111" s="109">
        <v>-1.2452125000000009</v>
      </c>
      <c r="EK111" s="123"/>
      <c r="EL111" s="180">
        <f t="shared" si="189"/>
        <v>-23.897803633750001</v>
      </c>
      <c r="EM111" s="209">
        <v>0.1</v>
      </c>
      <c r="EN111" s="240">
        <v>2.1452125000000013</v>
      </c>
      <c r="EO111" s="243">
        <f t="shared" si="170"/>
        <v>1</v>
      </c>
      <c r="EP111" s="244">
        <f t="shared" si="171"/>
        <v>-0.5</v>
      </c>
      <c r="EQ111" s="167">
        <v>1.23</v>
      </c>
      <c r="ER111" s="167">
        <v>0.77</v>
      </c>
      <c r="ET111" s="167">
        <f t="shared" si="190"/>
        <v>-3.8500000000000006E-2</v>
      </c>
      <c r="EU111" s="178">
        <f t="shared" si="172"/>
        <v>-22.577725044104977</v>
      </c>
      <c r="EV111" s="452">
        <f t="shared" si="158"/>
        <v>-3.8500000000000006E-2</v>
      </c>
      <c r="EW111" s="315"/>
      <c r="EX111" s="165">
        <f t="shared" si="140"/>
        <v>-3.8500000000000006E-2</v>
      </c>
      <c r="EZ111" s="104">
        <f t="shared" si="141"/>
        <v>-23.463002987023224</v>
      </c>
      <c r="FA111" s="185"/>
      <c r="FB111" s="186"/>
      <c r="FC111" s="369">
        <v>42353</v>
      </c>
      <c r="FD111" s="109">
        <v>-1.2843250000000013</v>
      </c>
      <c r="FE111" s="109">
        <v>-1.2452125000000009</v>
      </c>
      <c r="FF111" s="123"/>
      <c r="FG111" s="180">
        <f t="shared" si="191"/>
        <v>-23.897803633750001</v>
      </c>
      <c r="FH111" s="209">
        <v>0.1</v>
      </c>
      <c r="FI111" s="239">
        <v>-8.7547874999999991</v>
      </c>
      <c r="FJ111" s="243">
        <f t="shared" si="173"/>
        <v>-1.4</v>
      </c>
      <c r="FK111" s="244">
        <f t="shared" si="174"/>
        <v>1</v>
      </c>
      <c r="FL111" s="167">
        <v>1.23</v>
      </c>
      <c r="FM111" s="167">
        <v>0.77</v>
      </c>
      <c r="FO111" s="167">
        <f t="shared" si="192"/>
        <v>-0.17219999999999999</v>
      </c>
      <c r="FP111" s="178">
        <f t="shared" si="175"/>
        <v>-22.764098099971715</v>
      </c>
      <c r="FQ111" s="452">
        <f t="shared" si="159"/>
        <v>-0.17219999999999999</v>
      </c>
      <c r="FR111" s="315"/>
      <c r="FS111" s="165">
        <f t="shared" si="142"/>
        <v>-0.17219999999999999</v>
      </c>
      <c r="FU111" s="104">
        <f t="shared" si="143"/>
        <v>-23.5360066861932</v>
      </c>
      <c r="FV111" s="185"/>
      <c r="FW111" s="186"/>
      <c r="FX111" s="369">
        <v>42353</v>
      </c>
      <c r="FY111" s="109">
        <v>-1.2843250000000013</v>
      </c>
      <c r="FZ111" s="109">
        <v>-1.2452125000000009</v>
      </c>
      <c r="GA111" s="123"/>
      <c r="GB111" s="180">
        <f t="shared" si="193"/>
        <v>-23.897803633750001</v>
      </c>
      <c r="GC111" s="209">
        <v>0.1</v>
      </c>
      <c r="GD111" s="239">
        <v>2.595212500000001</v>
      </c>
      <c r="GE111" s="243">
        <f t="shared" si="176"/>
        <v>1</v>
      </c>
      <c r="GF111" s="244">
        <f t="shared" si="177"/>
        <v>-0.5</v>
      </c>
      <c r="GG111" s="167">
        <v>1.23</v>
      </c>
      <c r="GH111" s="167">
        <v>0.77</v>
      </c>
      <c r="GJ111" s="167">
        <f t="shared" si="194"/>
        <v>-3.8500000000000006E-2</v>
      </c>
      <c r="GK111" s="178">
        <f t="shared" si="178"/>
        <v>-24.414469852671804</v>
      </c>
      <c r="GL111" s="452">
        <f t="shared" si="160"/>
        <v>-1.9250000000000003E-2</v>
      </c>
      <c r="GM111" s="315"/>
      <c r="GN111" s="165">
        <f t="shared" si="144"/>
        <v>-1.9250000000000003E-2</v>
      </c>
      <c r="GP111" s="104">
        <f t="shared" si="145"/>
        <v>-24.371504356251624</v>
      </c>
      <c r="GR111" s="186"/>
      <c r="GS111" s="36">
        <v>42353</v>
      </c>
      <c r="GT111" s="109">
        <v>-1.2843250000000013</v>
      </c>
      <c r="GU111" s="109">
        <v>-1.2452125000000009</v>
      </c>
      <c r="GV111" s="123"/>
      <c r="GW111" s="180">
        <f t="shared" si="195"/>
        <v>-23.897803633750001</v>
      </c>
      <c r="GX111" s="209">
        <v>0.1</v>
      </c>
      <c r="GY111" s="239">
        <v>7.2452125000000009</v>
      </c>
      <c r="GZ111" s="243">
        <f t="shared" si="179"/>
        <v>1</v>
      </c>
      <c r="HA111" s="244">
        <f t="shared" si="180"/>
        <v>1.3</v>
      </c>
      <c r="HB111" s="167">
        <v>1.23</v>
      </c>
      <c r="HC111" s="167">
        <v>0.77</v>
      </c>
      <c r="HD111" s="165"/>
      <c r="HE111" s="167">
        <f t="shared" si="196"/>
        <v>0.10010000000000001</v>
      </c>
      <c r="HF111" s="178">
        <f t="shared" si="181"/>
        <v>-22.908612555310096</v>
      </c>
      <c r="HG111" s="452">
        <f t="shared" si="161"/>
        <v>0.10010000000000001</v>
      </c>
      <c r="HH111" s="315"/>
      <c r="HI111" s="165">
        <f t="shared" si="146"/>
        <v>0.10010000000000001</v>
      </c>
      <c r="HK111" s="104">
        <f t="shared" si="147"/>
        <v>-23.781623126391992</v>
      </c>
      <c r="HL111" s="185"/>
      <c r="HN111" s="165">
        <v>-0.10478749999999915</v>
      </c>
      <c r="HO111" s="165">
        <f t="shared" si="148"/>
        <v>-23.74957614212969</v>
      </c>
      <c r="HP111" s="165"/>
      <c r="HR111" s="165">
        <v>3.6952125000000011</v>
      </c>
      <c r="HS111" s="165">
        <f t="shared" si="149"/>
        <v>-24.634620465879973</v>
      </c>
      <c r="HT111" s="165"/>
      <c r="HV111" s="165">
        <v>2.3452125000000006</v>
      </c>
      <c r="HW111" s="165">
        <f t="shared" si="150"/>
        <v>-22.947879022652799</v>
      </c>
      <c r="HX111" s="165"/>
      <c r="HZ111" s="165">
        <v>2.1452125000000013</v>
      </c>
      <c r="IA111" s="165">
        <f t="shared" si="151"/>
        <v>-23.463002987023224</v>
      </c>
      <c r="IB111" s="165"/>
      <c r="ID111" s="165">
        <v>-8.7547874999999991</v>
      </c>
      <c r="IE111" s="165">
        <f t="shared" si="152"/>
        <v>-23.5360066861932</v>
      </c>
      <c r="IF111" s="165"/>
      <c r="IH111" s="165">
        <v>2.595212500000001</v>
      </c>
      <c r="II111" s="165">
        <f t="shared" si="153"/>
        <v>-24.371504356251624</v>
      </c>
      <c r="IJ111" s="165"/>
      <c r="IL111" s="424">
        <v>7.2452125000000009</v>
      </c>
      <c r="IM111" s="165">
        <f t="shared" si="154"/>
        <v>-23.781623126391992</v>
      </c>
      <c r="IN111" s="165"/>
      <c r="IO111" s="36">
        <v>42353</v>
      </c>
    </row>
    <row r="112" spans="1:249" x14ac:dyDescent="0.25">
      <c r="A112" s="95">
        <v>41258</v>
      </c>
      <c r="B112" s="36">
        <v>41258</v>
      </c>
      <c r="C112" s="346">
        <v>-1.35</v>
      </c>
      <c r="D112" s="346">
        <v>2.4500000000000002</v>
      </c>
      <c r="E112" s="346">
        <v>1.0999999999999999</v>
      </c>
      <c r="F112" s="346">
        <v>0.90000000000000013</v>
      </c>
      <c r="G112" s="346">
        <v>-10</v>
      </c>
      <c r="H112" s="346">
        <v>1.35</v>
      </c>
      <c r="I112" s="346">
        <v>6</v>
      </c>
      <c r="J112" s="106"/>
      <c r="K112" s="36">
        <v>42353</v>
      </c>
      <c r="L112" s="105">
        <v>-1.2843250000000013</v>
      </c>
      <c r="M112" s="98">
        <f t="shared" si="130"/>
        <v>-1.2452125000000009</v>
      </c>
      <c r="N112" s="109">
        <f t="shared" si="131"/>
        <v>-1.1968083333333339</v>
      </c>
      <c r="O112" s="291"/>
      <c r="P112" s="184">
        <v>42353</v>
      </c>
      <c r="Q112" s="346">
        <v>-1.35</v>
      </c>
      <c r="R112" s="240">
        <v>-0.10478749999999915</v>
      </c>
      <c r="T112" s="346">
        <v>2.4500000000000002</v>
      </c>
      <c r="U112" s="240">
        <v>3.6952125000000011</v>
      </c>
      <c r="W112" s="346">
        <v>1.0999999999999999</v>
      </c>
      <c r="X112" s="240">
        <v>2.3452125000000006</v>
      </c>
      <c r="Z112" s="346">
        <v>0.90000000000000013</v>
      </c>
      <c r="AA112" s="240">
        <v>2.1452125000000013</v>
      </c>
      <c r="AC112" s="346">
        <v>-10</v>
      </c>
      <c r="AD112" s="239">
        <v>-8.7547874999999991</v>
      </c>
      <c r="AF112" s="346">
        <v>1.35</v>
      </c>
      <c r="AG112" s="239">
        <v>2.595212500000001</v>
      </c>
      <c r="AI112" s="346">
        <v>6</v>
      </c>
      <c r="AJ112" s="239">
        <v>7.2452125000000009</v>
      </c>
      <c r="AK112" s="104"/>
      <c r="AV112" s="36">
        <v>42354</v>
      </c>
      <c r="AW112" s="346">
        <v>-9.9999999999999978E-2</v>
      </c>
      <c r="AY112" s="346">
        <v>3.1</v>
      </c>
      <c r="BA112" s="346">
        <v>0</v>
      </c>
      <c r="BC112" s="346">
        <v>-1.2</v>
      </c>
      <c r="BE112" s="346">
        <v>-10.600000000000001</v>
      </c>
      <c r="BG112" s="346">
        <v>-0.65</v>
      </c>
      <c r="BI112" s="346">
        <v>5.0500000000000007</v>
      </c>
      <c r="BJ112" s="104"/>
      <c r="BW112" s="36">
        <v>42354</v>
      </c>
      <c r="BX112" s="109">
        <v>-1.1090500000000003</v>
      </c>
      <c r="BY112" s="109">
        <v>-1.1966875000000008</v>
      </c>
      <c r="BZ112" s="123"/>
      <c r="CA112" s="180">
        <f t="shared" si="182"/>
        <v>-23.87174085625</v>
      </c>
      <c r="CB112" s="209">
        <v>0.1</v>
      </c>
      <c r="CC112" s="240">
        <v>1.0966875000000007</v>
      </c>
      <c r="CD112" s="243">
        <f t="shared" si="199"/>
        <v>1</v>
      </c>
      <c r="CE112" s="244">
        <f t="shared" si="200"/>
        <v>-1</v>
      </c>
      <c r="CF112" s="167">
        <v>1.22</v>
      </c>
      <c r="CG112" s="167">
        <v>0.78</v>
      </c>
      <c r="CI112" s="167">
        <f t="shared" si="162"/>
        <v>-0.122</v>
      </c>
      <c r="CJ112" s="178">
        <f t="shared" si="163"/>
        <v>-23.069126170865299</v>
      </c>
      <c r="CK112" s="452">
        <f t="shared" si="133"/>
        <v>-0.122</v>
      </c>
      <c r="CL112" s="188"/>
      <c r="CM112" s="165">
        <f t="shared" si="134"/>
        <v>-0.122</v>
      </c>
      <c r="CO112" s="104">
        <f t="shared" si="135"/>
        <v>-23.87157614212969</v>
      </c>
      <c r="CR112" s="36">
        <v>42354</v>
      </c>
      <c r="CS112" s="109">
        <v>-1.1090500000000003</v>
      </c>
      <c r="CT112" s="109">
        <v>-1.1966875000000008</v>
      </c>
      <c r="CU112" s="123"/>
      <c r="CV112" s="180">
        <f t="shared" si="185"/>
        <v>-23.87174085625</v>
      </c>
      <c r="CW112" s="209">
        <v>0.1</v>
      </c>
      <c r="CX112" s="240">
        <v>4.2966875000000009</v>
      </c>
      <c r="CY112" s="243">
        <f t="shared" si="164"/>
        <v>1</v>
      </c>
      <c r="CZ112" s="244">
        <f t="shared" si="165"/>
        <v>1.1000000000000001</v>
      </c>
      <c r="DA112" s="167">
        <v>1.22</v>
      </c>
      <c r="DB112" s="167">
        <v>0.78</v>
      </c>
      <c r="DD112" s="167">
        <f t="shared" si="186"/>
        <v>8.5800000000000015E-2</v>
      </c>
      <c r="DE112" s="178">
        <f t="shared" si="166"/>
        <v>-24.414200000000001</v>
      </c>
      <c r="DF112" s="452">
        <f t="shared" si="156"/>
        <v>8.5800000000000015E-2</v>
      </c>
      <c r="DG112" s="315"/>
      <c r="DH112" s="165">
        <f t="shared" si="136"/>
        <v>0.28580000000000005</v>
      </c>
      <c r="DJ112" s="104">
        <f t="shared" si="137"/>
        <v>-24.348820465879975</v>
      </c>
      <c r="DK112" s="185"/>
      <c r="DL112" s="186"/>
      <c r="DM112" s="369">
        <v>42354</v>
      </c>
      <c r="DN112" s="109">
        <v>-1.1090500000000003</v>
      </c>
      <c r="DO112" s="109">
        <v>-1.1966875000000008</v>
      </c>
      <c r="DP112" s="123"/>
      <c r="DQ112" s="180">
        <f t="shared" si="187"/>
        <v>-23.87174085625</v>
      </c>
      <c r="DR112" s="209">
        <v>0.1</v>
      </c>
      <c r="DS112" s="240">
        <v>1.1966875000000008</v>
      </c>
      <c r="DT112" s="243">
        <f t="shared" si="167"/>
        <v>1</v>
      </c>
      <c r="DU112" s="244">
        <f t="shared" si="168"/>
        <v>-1</v>
      </c>
      <c r="DV112" s="167">
        <v>1.22</v>
      </c>
      <c r="DW112" s="167">
        <v>0.78</v>
      </c>
      <c r="DY112" s="167">
        <f t="shared" si="188"/>
        <v>-0.122</v>
      </c>
      <c r="DZ112" s="178">
        <f t="shared" si="169"/>
        <v>-21.995921442463136</v>
      </c>
      <c r="EA112" s="452">
        <f t="shared" si="157"/>
        <v>-0.122</v>
      </c>
      <c r="EB112" s="315"/>
      <c r="EC112" s="165">
        <f t="shared" si="138"/>
        <v>-0.122</v>
      </c>
      <c r="EE112" s="104">
        <f t="shared" si="139"/>
        <v>-23.069879022652799</v>
      </c>
      <c r="EF112" s="185"/>
      <c r="EG112" s="186"/>
      <c r="EH112" s="369">
        <v>42354</v>
      </c>
      <c r="EI112" s="109">
        <v>-1.1090500000000003</v>
      </c>
      <c r="EJ112" s="109">
        <v>-1.1966875000000008</v>
      </c>
      <c r="EK112" s="123"/>
      <c r="EL112" s="180">
        <f t="shared" si="189"/>
        <v>-23.87174085625</v>
      </c>
      <c r="EM112" s="209">
        <v>0.1</v>
      </c>
      <c r="EN112" s="240">
        <v>-3.3124999999991633E-3</v>
      </c>
      <c r="EO112" s="243">
        <f t="shared" si="170"/>
        <v>-1.1499999999999999</v>
      </c>
      <c r="EP112" s="244">
        <f t="shared" si="171"/>
        <v>1</v>
      </c>
      <c r="EQ112" s="167">
        <v>1.22</v>
      </c>
      <c r="ER112" s="167">
        <v>0.78</v>
      </c>
      <c r="ET112" s="167">
        <f t="shared" si="190"/>
        <v>-0.14029999999999998</v>
      </c>
      <c r="EU112" s="178">
        <f t="shared" si="172"/>
        <v>-22.718025044104976</v>
      </c>
      <c r="EV112" s="452">
        <f t="shared" si="158"/>
        <v>-0.14029999999999998</v>
      </c>
      <c r="EW112" s="315"/>
      <c r="EX112" s="165">
        <f t="shared" si="140"/>
        <v>-0.14029999999999998</v>
      </c>
      <c r="EZ112" s="104">
        <f t="shared" si="141"/>
        <v>-23.603302987023223</v>
      </c>
      <c r="FA112" s="185"/>
      <c r="FB112" s="186"/>
      <c r="FC112" s="369">
        <v>42354</v>
      </c>
      <c r="FD112" s="109">
        <v>-1.1090500000000003</v>
      </c>
      <c r="FE112" s="109">
        <v>-1.1966875000000008</v>
      </c>
      <c r="FF112" s="123"/>
      <c r="FG112" s="180">
        <f t="shared" si="191"/>
        <v>-23.87174085625</v>
      </c>
      <c r="FH112" s="209">
        <v>0.1</v>
      </c>
      <c r="FI112" s="239">
        <v>-9.4033125000000002</v>
      </c>
      <c r="FJ112" s="243">
        <f t="shared" si="173"/>
        <v>-1.4</v>
      </c>
      <c r="FK112" s="244">
        <f t="shared" si="174"/>
        <v>1</v>
      </c>
      <c r="FL112" s="167">
        <v>1.22</v>
      </c>
      <c r="FM112" s="167">
        <v>0.78</v>
      </c>
      <c r="FO112" s="167">
        <f t="shared" si="192"/>
        <v>-0.17079999999999998</v>
      </c>
      <c r="FP112" s="178">
        <f t="shared" si="175"/>
        <v>-22.934898099971715</v>
      </c>
      <c r="FQ112" s="452">
        <f t="shared" si="159"/>
        <v>-0.17079999999999998</v>
      </c>
      <c r="FR112" s="315"/>
      <c r="FS112" s="165">
        <f t="shared" si="142"/>
        <v>-0.17079999999999998</v>
      </c>
      <c r="FU112" s="104">
        <f t="shared" si="143"/>
        <v>-23.7068066861932</v>
      </c>
      <c r="FV112" s="185"/>
      <c r="FW112" s="186"/>
      <c r="FX112" s="369">
        <v>42354</v>
      </c>
      <c r="FY112" s="109">
        <v>-1.1090500000000003</v>
      </c>
      <c r="FZ112" s="109">
        <v>-1.1966875000000008</v>
      </c>
      <c r="GA112" s="123"/>
      <c r="GB112" s="180">
        <f t="shared" si="193"/>
        <v>-23.87174085625</v>
      </c>
      <c r="GC112" s="209">
        <v>0.1</v>
      </c>
      <c r="GD112" s="239">
        <v>0.54668750000000077</v>
      </c>
      <c r="GE112" s="243">
        <f t="shared" si="176"/>
        <v>1</v>
      </c>
      <c r="GF112" s="244">
        <f t="shared" si="177"/>
        <v>-1.1000000000000001</v>
      </c>
      <c r="GG112" s="167">
        <v>1.22</v>
      </c>
      <c r="GH112" s="167">
        <v>0.78</v>
      </c>
      <c r="GJ112" s="167">
        <f t="shared" si="194"/>
        <v>-0.13420000000000001</v>
      </c>
      <c r="GK112" s="178">
        <f t="shared" si="178"/>
        <v>-24.5</v>
      </c>
      <c r="GL112" s="452">
        <f t="shared" si="160"/>
        <v>-6.7100000000000007E-2</v>
      </c>
      <c r="GM112" s="315"/>
      <c r="GN112" s="165">
        <f t="shared" si="144"/>
        <v>-6.7100000000000007E-2</v>
      </c>
      <c r="GP112" s="104">
        <f t="shared" si="145"/>
        <v>-24.438604356251624</v>
      </c>
      <c r="GR112" s="186"/>
      <c r="GS112" s="36">
        <v>42354</v>
      </c>
      <c r="GT112" s="109">
        <v>-1.1090500000000003</v>
      </c>
      <c r="GU112" s="109">
        <v>-1.1966875000000008</v>
      </c>
      <c r="GV112" s="123"/>
      <c r="GW112" s="180">
        <f t="shared" si="195"/>
        <v>-23.87174085625</v>
      </c>
      <c r="GX112" s="209">
        <v>0.1</v>
      </c>
      <c r="GY112" s="239">
        <v>6.2466875000000019</v>
      </c>
      <c r="GZ112" s="243">
        <f t="shared" si="179"/>
        <v>1</v>
      </c>
      <c r="HA112" s="244">
        <f t="shared" si="180"/>
        <v>1.3</v>
      </c>
      <c r="HB112" s="167">
        <v>1.22</v>
      </c>
      <c r="HC112" s="167">
        <v>0.78</v>
      </c>
      <c r="HD112" s="165"/>
      <c r="HE112" s="167">
        <f t="shared" si="196"/>
        <v>0.1014</v>
      </c>
      <c r="HF112" s="178">
        <f t="shared" si="181"/>
        <v>-22.807212555310095</v>
      </c>
      <c r="HG112" s="452">
        <f t="shared" si="161"/>
        <v>0.1014</v>
      </c>
      <c r="HH112" s="315"/>
      <c r="HI112" s="165">
        <f t="shared" si="146"/>
        <v>0.1014</v>
      </c>
      <c r="HK112" s="104">
        <f t="shared" si="147"/>
        <v>-23.68022312639199</v>
      </c>
      <c r="HL112" s="185"/>
      <c r="HN112" s="165">
        <v>1.0966875000000007</v>
      </c>
      <c r="HO112" s="165">
        <f t="shared" si="148"/>
        <v>-23.87157614212969</v>
      </c>
      <c r="HP112" s="165"/>
      <c r="HR112" s="165">
        <v>4.2966875000000009</v>
      </c>
      <c r="HS112" s="165">
        <f t="shared" si="149"/>
        <v>-24.348820465879975</v>
      </c>
      <c r="HT112" s="165"/>
      <c r="HV112" s="165">
        <v>1.1966875000000008</v>
      </c>
      <c r="HW112" s="165">
        <f t="shared" si="150"/>
        <v>-23.069879022652799</v>
      </c>
      <c r="HX112" s="165"/>
      <c r="HZ112" s="165">
        <v>-3.3124999999991633E-3</v>
      </c>
      <c r="IA112" s="165">
        <f t="shared" si="151"/>
        <v>-23.603302987023223</v>
      </c>
      <c r="IB112" s="165"/>
      <c r="ID112" s="165">
        <v>-9.4033125000000002</v>
      </c>
      <c r="IE112" s="165">
        <f t="shared" si="152"/>
        <v>-23.7068066861932</v>
      </c>
      <c r="IF112" s="165"/>
      <c r="IH112" s="165">
        <v>0.54668750000000077</v>
      </c>
      <c r="II112" s="165">
        <f t="shared" si="153"/>
        <v>-24.438604356251624</v>
      </c>
      <c r="IJ112" s="165"/>
      <c r="IL112" s="424">
        <v>6.2466875000000019</v>
      </c>
      <c r="IM112" s="165">
        <f t="shared" si="154"/>
        <v>-23.68022312639199</v>
      </c>
      <c r="IN112" s="165"/>
      <c r="IO112" s="36">
        <v>42354</v>
      </c>
    </row>
    <row r="113" spans="1:249" ht="15.75" thickBot="1" x14ac:dyDescent="0.3">
      <c r="A113" s="95">
        <v>41259</v>
      </c>
      <c r="B113" s="36">
        <v>41259</v>
      </c>
      <c r="C113" s="346">
        <v>-9.9999999999999978E-2</v>
      </c>
      <c r="D113" s="346">
        <v>3.1</v>
      </c>
      <c r="E113" s="346">
        <v>0</v>
      </c>
      <c r="F113" s="346">
        <v>-1.2</v>
      </c>
      <c r="G113" s="346">
        <v>-10.600000000000001</v>
      </c>
      <c r="H113" s="346">
        <v>-0.65</v>
      </c>
      <c r="I113" s="346">
        <v>5.0500000000000007</v>
      </c>
      <c r="J113" s="106"/>
      <c r="K113" s="36">
        <v>42354</v>
      </c>
      <c r="L113" s="105">
        <v>-1.1090500000000003</v>
      </c>
      <c r="M113" s="98">
        <f t="shared" si="130"/>
        <v>-1.1966875000000008</v>
      </c>
      <c r="N113" s="109">
        <f t="shared" si="131"/>
        <v>-1.1998250000000008</v>
      </c>
      <c r="O113" s="291"/>
      <c r="P113" s="184">
        <v>42354</v>
      </c>
      <c r="Q113" s="346">
        <v>-9.9999999999999978E-2</v>
      </c>
      <c r="R113" s="240">
        <v>1.0966875000000007</v>
      </c>
      <c r="T113" s="346">
        <v>3.1</v>
      </c>
      <c r="U113" s="240">
        <v>4.2966875000000009</v>
      </c>
      <c r="W113" s="346">
        <v>0</v>
      </c>
      <c r="X113" s="240">
        <v>1.1966875000000008</v>
      </c>
      <c r="Z113" s="346">
        <v>-1.2</v>
      </c>
      <c r="AA113" s="240">
        <v>-3.3124999999991633E-3</v>
      </c>
      <c r="AC113" s="346">
        <v>-10.600000000000001</v>
      </c>
      <c r="AD113" s="239">
        <v>-9.4033125000000002</v>
      </c>
      <c r="AF113" s="346">
        <v>-0.65</v>
      </c>
      <c r="AG113" s="239">
        <v>0.54668750000000077</v>
      </c>
      <c r="AI113" s="346">
        <v>5.0500000000000007</v>
      </c>
      <c r="AJ113" s="239">
        <v>6.2466875000000019</v>
      </c>
      <c r="AK113" s="104"/>
      <c r="AV113" s="36">
        <v>42355</v>
      </c>
      <c r="AW113" s="346">
        <v>0.8</v>
      </c>
      <c r="AY113" s="346">
        <v>2.75</v>
      </c>
      <c r="BA113" s="346">
        <v>0.4</v>
      </c>
      <c r="BC113" s="346">
        <v>-2.4500000000000002</v>
      </c>
      <c r="BE113" s="346">
        <v>-12.05</v>
      </c>
      <c r="BG113" s="346">
        <v>-0.9</v>
      </c>
      <c r="BI113" s="346">
        <v>5.65</v>
      </c>
      <c r="BJ113" s="104"/>
      <c r="BW113" s="36">
        <v>42355</v>
      </c>
      <c r="BX113" s="109">
        <v>-1.1500500000000007</v>
      </c>
      <c r="BY113" s="109">
        <v>-1.1295500000000005</v>
      </c>
      <c r="BZ113" s="123"/>
      <c r="CA113" s="180">
        <f t="shared" si="182"/>
        <v>-23.835681304999998</v>
      </c>
      <c r="CB113" s="209">
        <v>0.1</v>
      </c>
      <c r="CC113" s="240">
        <v>1.9295500000000005</v>
      </c>
      <c r="CD113" s="243">
        <f t="shared" si="199"/>
        <v>1</v>
      </c>
      <c r="CE113" s="244">
        <f t="shared" si="200"/>
        <v>-1</v>
      </c>
      <c r="CF113" s="167">
        <v>1.21</v>
      </c>
      <c r="CG113" s="167">
        <v>0.79</v>
      </c>
      <c r="CI113" s="167">
        <f t="shared" si="162"/>
        <v>-0.121</v>
      </c>
      <c r="CJ113" s="178">
        <f t="shared" si="163"/>
        <v>-23.190126170865298</v>
      </c>
      <c r="CK113" s="452">
        <f t="shared" si="133"/>
        <v>-0.121</v>
      </c>
      <c r="CL113" s="188"/>
      <c r="CM113" s="165">
        <f t="shared" si="134"/>
        <v>-0.121</v>
      </c>
      <c r="CO113" s="104">
        <f t="shared" si="135"/>
        <v>-23.992576142129689</v>
      </c>
      <c r="CR113" s="36">
        <v>42355</v>
      </c>
      <c r="CS113" s="109">
        <v>-1.1500500000000007</v>
      </c>
      <c r="CT113" s="109">
        <v>-1.1295500000000005</v>
      </c>
      <c r="CU113" s="123"/>
      <c r="CV113" s="180">
        <f t="shared" si="185"/>
        <v>-23.835681304999998</v>
      </c>
      <c r="CW113" s="209">
        <v>0.1</v>
      </c>
      <c r="CX113" s="240">
        <v>3.8795500000000005</v>
      </c>
      <c r="CY113" s="243">
        <f t="shared" si="164"/>
        <v>1</v>
      </c>
      <c r="CZ113" s="244">
        <f t="shared" si="165"/>
        <v>0</v>
      </c>
      <c r="DA113" s="167">
        <v>1.21</v>
      </c>
      <c r="DB113" s="167">
        <v>0.79</v>
      </c>
      <c r="DD113" s="167">
        <f t="shared" si="186"/>
        <v>0</v>
      </c>
      <c r="DE113" s="178">
        <f t="shared" si="166"/>
        <v>-24.414200000000001</v>
      </c>
      <c r="DF113" s="452">
        <f t="shared" si="156"/>
        <v>0</v>
      </c>
      <c r="DG113" s="315"/>
      <c r="DH113" s="165">
        <f t="shared" si="136"/>
        <v>0</v>
      </c>
      <c r="DJ113" s="104">
        <f t="shared" si="137"/>
        <v>-24.348820465879975</v>
      </c>
      <c r="DK113" s="185"/>
      <c r="DL113" s="186"/>
      <c r="DM113" s="369">
        <v>42355</v>
      </c>
      <c r="DN113" s="109">
        <v>-1.1500500000000007</v>
      </c>
      <c r="DO113" s="109">
        <v>-1.1295500000000005</v>
      </c>
      <c r="DP113" s="123"/>
      <c r="DQ113" s="180">
        <f t="shared" si="187"/>
        <v>-23.835681304999998</v>
      </c>
      <c r="DR113" s="209">
        <v>0.1</v>
      </c>
      <c r="DS113" s="240">
        <v>1.5295500000000004</v>
      </c>
      <c r="DT113" s="243">
        <f t="shared" si="167"/>
        <v>1</v>
      </c>
      <c r="DU113" s="244">
        <f t="shared" si="168"/>
        <v>-1</v>
      </c>
      <c r="DV113" s="167">
        <v>1.21</v>
      </c>
      <c r="DW113" s="167">
        <v>0.79</v>
      </c>
      <c r="DY113" s="167">
        <f t="shared" si="188"/>
        <v>-0.121</v>
      </c>
      <c r="DZ113" s="178">
        <f t="shared" si="169"/>
        <v>-22.116921442463134</v>
      </c>
      <c r="EA113" s="452">
        <f t="shared" si="157"/>
        <v>-0.121</v>
      </c>
      <c r="EB113" s="315"/>
      <c r="EC113" s="165">
        <f t="shared" si="138"/>
        <v>-0.121</v>
      </c>
      <c r="EE113" s="104">
        <f t="shared" si="139"/>
        <v>-23.190879022652798</v>
      </c>
      <c r="EF113" s="185"/>
      <c r="EG113" s="186"/>
      <c r="EH113" s="369">
        <v>42355</v>
      </c>
      <c r="EI113" s="109">
        <v>-1.1500500000000007</v>
      </c>
      <c r="EJ113" s="109">
        <v>-1.1295500000000005</v>
      </c>
      <c r="EK113" s="123"/>
      <c r="EL113" s="180">
        <f t="shared" si="189"/>
        <v>-23.835681304999998</v>
      </c>
      <c r="EM113" s="209">
        <v>0.1</v>
      </c>
      <c r="EN113" s="240">
        <v>-1.3204499999999997</v>
      </c>
      <c r="EO113" s="243">
        <f t="shared" si="170"/>
        <v>-1.2</v>
      </c>
      <c r="EP113" s="244">
        <f t="shared" si="171"/>
        <v>1</v>
      </c>
      <c r="EQ113" s="167">
        <v>1.21</v>
      </c>
      <c r="ER113" s="167">
        <v>0.79</v>
      </c>
      <c r="ET113" s="167">
        <f t="shared" si="190"/>
        <v>-0.1452</v>
      </c>
      <c r="EU113" s="178">
        <f t="shared" si="172"/>
        <v>-22.863225044104976</v>
      </c>
      <c r="EV113" s="452">
        <f t="shared" si="158"/>
        <v>-0.1452</v>
      </c>
      <c r="EW113" s="315"/>
      <c r="EX113" s="165">
        <f t="shared" si="140"/>
        <v>-0.1452</v>
      </c>
      <c r="EZ113" s="104">
        <f t="shared" si="141"/>
        <v>-23.748502987023222</v>
      </c>
      <c r="FA113" s="185"/>
      <c r="FB113" s="186"/>
      <c r="FC113" s="369">
        <v>42355</v>
      </c>
      <c r="FD113" s="109">
        <v>-1.1500500000000007</v>
      </c>
      <c r="FE113" s="109">
        <v>-1.1295500000000005</v>
      </c>
      <c r="FF113" s="123"/>
      <c r="FG113" s="180">
        <f t="shared" si="191"/>
        <v>-23.835681304999998</v>
      </c>
      <c r="FH113" s="209">
        <v>0.1</v>
      </c>
      <c r="FI113" s="239">
        <v>-10.920450000000001</v>
      </c>
      <c r="FJ113" s="243">
        <f t="shared" si="173"/>
        <v>-1.4</v>
      </c>
      <c r="FK113" s="244">
        <f t="shared" si="174"/>
        <v>1</v>
      </c>
      <c r="FL113" s="167">
        <v>1.21</v>
      </c>
      <c r="FM113" s="167">
        <v>0.79</v>
      </c>
      <c r="FO113" s="167">
        <f t="shared" si="192"/>
        <v>-0.16939999999999997</v>
      </c>
      <c r="FP113" s="178">
        <f t="shared" si="175"/>
        <v>-23.104298099971714</v>
      </c>
      <c r="FQ113" s="452">
        <f t="shared" si="159"/>
        <v>-0.16939999999999997</v>
      </c>
      <c r="FR113" s="315"/>
      <c r="FS113" s="165">
        <f t="shared" si="142"/>
        <v>-0.16939999999999997</v>
      </c>
      <c r="FU113" s="104">
        <f t="shared" si="143"/>
        <v>-23.8762066861932</v>
      </c>
      <c r="FV113" s="185"/>
      <c r="FW113" s="186"/>
      <c r="FX113" s="369">
        <v>42355</v>
      </c>
      <c r="FY113" s="109">
        <v>-1.1500500000000007</v>
      </c>
      <c r="FZ113" s="109">
        <v>-1.1295500000000005</v>
      </c>
      <c r="GA113" s="123"/>
      <c r="GB113" s="180">
        <f t="shared" si="193"/>
        <v>-23.835681304999998</v>
      </c>
      <c r="GC113" s="209">
        <v>0.1</v>
      </c>
      <c r="GD113" s="239">
        <v>0.22955000000000048</v>
      </c>
      <c r="GE113" s="243">
        <f t="shared" si="176"/>
        <v>1</v>
      </c>
      <c r="GF113" s="244">
        <f t="shared" si="177"/>
        <v>-1.1000000000000001</v>
      </c>
      <c r="GG113" s="167">
        <v>1.21</v>
      </c>
      <c r="GH113" s="167">
        <v>0.79</v>
      </c>
      <c r="GJ113" s="167">
        <f t="shared" si="194"/>
        <v>-0.13310000000000002</v>
      </c>
      <c r="GK113" s="178">
        <f t="shared" si="178"/>
        <v>-24.5</v>
      </c>
      <c r="GL113" s="452">
        <f t="shared" si="160"/>
        <v>-6.6550000000000012E-2</v>
      </c>
      <c r="GM113" s="315"/>
      <c r="GN113" s="165">
        <f t="shared" si="144"/>
        <v>-6.6550000000000012E-2</v>
      </c>
      <c r="GP113" s="104">
        <f t="shared" si="145"/>
        <v>-24.505154356251623</v>
      </c>
      <c r="GR113" s="186"/>
      <c r="GS113" s="36">
        <v>42355</v>
      </c>
      <c r="GT113" s="109">
        <v>-1.1500500000000007</v>
      </c>
      <c r="GU113" s="109">
        <v>-1.1295500000000005</v>
      </c>
      <c r="GV113" s="123"/>
      <c r="GW113" s="180">
        <f t="shared" si="195"/>
        <v>-23.835681304999998</v>
      </c>
      <c r="GX113" s="209">
        <v>0.1</v>
      </c>
      <c r="GY113" s="239">
        <v>6.7795500000000004</v>
      </c>
      <c r="GZ113" s="243">
        <f t="shared" si="179"/>
        <v>1</v>
      </c>
      <c r="HA113" s="244">
        <f t="shared" si="180"/>
        <v>1.3</v>
      </c>
      <c r="HB113" s="167">
        <v>1.21</v>
      </c>
      <c r="HC113" s="167">
        <v>0.79</v>
      </c>
      <c r="HD113" s="165"/>
      <c r="HE113" s="167">
        <f t="shared" si="196"/>
        <v>0.10270000000000001</v>
      </c>
      <c r="HF113" s="178">
        <f t="shared" si="181"/>
        <v>-22.704512555310096</v>
      </c>
      <c r="HG113" s="452">
        <f t="shared" si="161"/>
        <v>0.10270000000000001</v>
      </c>
      <c r="HH113" s="315"/>
      <c r="HI113" s="165">
        <f t="shared" si="146"/>
        <v>0.10270000000000001</v>
      </c>
      <c r="HK113" s="104">
        <f t="shared" si="147"/>
        <v>-23.577523126391991</v>
      </c>
      <c r="HL113" s="185"/>
      <c r="HN113" s="165">
        <v>1.9295500000000005</v>
      </c>
      <c r="HO113" s="165">
        <f t="shared" si="148"/>
        <v>-23.992576142129689</v>
      </c>
      <c r="HP113" s="165"/>
      <c r="HR113" s="165">
        <v>3.8795500000000005</v>
      </c>
      <c r="HS113" s="165">
        <f t="shared" si="149"/>
        <v>-24.348820465879975</v>
      </c>
      <c r="HT113" s="165"/>
      <c r="HV113" s="165">
        <v>1.5295500000000004</v>
      </c>
      <c r="HW113" s="165">
        <f t="shared" si="150"/>
        <v>-23.190879022652798</v>
      </c>
      <c r="HX113" s="165"/>
      <c r="HZ113" s="165">
        <v>-1.3204499999999997</v>
      </c>
      <c r="IA113" s="165">
        <f t="shared" si="151"/>
        <v>-23.748502987023222</v>
      </c>
      <c r="IB113" s="165"/>
      <c r="ID113" s="165">
        <v>-10.920450000000001</v>
      </c>
      <c r="IE113" s="165">
        <f t="shared" si="152"/>
        <v>-23.8762066861932</v>
      </c>
      <c r="IF113" s="165"/>
      <c r="IH113" s="165">
        <v>0.22955000000000048</v>
      </c>
      <c r="II113" s="165">
        <f t="shared" si="153"/>
        <v>-24.505154356251623</v>
      </c>
      <c r="IJ113" s="165"/>
      <c r="IL113" s="424">
        <v>6.7795500000000004</v>
      </c>
      <c r="IM113" s="165">
        <f t="shared" si="154"/>
        <v>-23.577523126391991</v>
      </c>
      <c r="IN113" s="165"/>
      <c r="IO113" s="36">
        <v>42355</v>
      </c>
    </row>
    <row r="114" spans="1:249" ht="15.75" thickBot="1" x14ac:dyDescent="0.3">
      <c r="A114" s="95">
        <v>41260</v>
      </c>
      <c r="B114" s="36">
        <v>41260</v>
      </c>
      <c r="C114" s="346">
        <v>0.8</v>
      </c>
      <c r="D114" s="346">
        <v>2.75</v>
      </c>
      <c r="E114" s="346">
        <v>0.4</v>
      </c>
      <c r="F114" s="346">
        <v>-2.4500000000000002</v>
      </c>
      <c r="G114" s="346">
        <v>-12.05</v>
      </c>
      <c r="H114" s="346">
        <v>-0.9</v>
      </c>
      <c r="I114" s="346">
        <v>5.65</v>
      </c>
      <c r="J114" s="106"/>
      <c r="K114" s="36">
        <v>42355</v>
      </c>
      <c r="L114" s="105">
        <v>-1.1500500000000007</v>
      </c>
      <c r="M114" s="98">
        <f t="shared" si="130"/>
        <v>-1.1295500000000005</v>
      </c>
      <c r="N114" s="109">
        <f t="shared" si="131"/>
        <v>-1.1811416666666674</v>
      </c>
      <c r="O114" s="291"/>
      <c r="P114" s="184">
        <v>42355</v>
      </c>
      <c r="Q114" s="346">
        <v>0.8</v>
      </c>
      <c r="R114" s="240">
        <v>1.9295500000000005</v>
      </c>
      <c r="T114" s="346">
        <v>2.75</v>
      </c>
      <c r="U114" s="240">
        <v>3.8795500000000005</v>
      </c>
      <c r="W114" s="346">
        <v>0.4</v>
      </c>
      <c r="X114" s="240">
        <v>1.5295500000000004</v>
      </c>
      <c r="Z114" s="346">
        <v>-2.4500000000000002</v>
      </c>
      <c r="AA114" s="240">
        <v>-1.3204499999999997</v>
      </c>
      <c r="AC114" s="346">
        <v>-12.05</v>
      </c>
      <c r="AD114" s="239">
        <v>-10.920450000000001</v>
      </c>
      <c r="AF114" s="346">
        <v>-0.9</v>
      </c>
      <c r="AG114" s="239">
        <v>0.22955000000000048</v>
      </c>
      <c r="AI114" s="346">
        <v>5.65</v>
      </c>
      <c r="AJ114" s="239">
        <v>6.7795500000000004</v>
      </c>
      <c r="AK114" s="104"/>
      <c r="AV114" s="36">
        <v>42356</v>
      </c>
      <c r="AW114" s="346">
        <v>-0.79999999999999993</v>
      </c>
      <c r="AY114" s="346">
        <v>1.75</v>
      </c>
      <c r="BA114" s="346">
        <v>2.2000000000000002</v>
      </c>
      <c r="BC114" s="346">
        <v>-1.8499999999999999</v>
      </c>
      <c r="BE114" s="346">
        <v>-9.8000000000000007</v>
      </c>
      <c r="BG114" s="346">
        <v>1.1499999999999999</v>
      </c>
      <c r="BI114" s="346">
        <v>7</v>
      </c>
      <c r="BJ114" s="104">
        <v>-23.846685185185184</v>
      </c>
      <c r="BW114" s="36">
        <v>42356</v>
      </c>
      <c r="BX114" s="109">
        <v>-1.1874500000000003</v>
      </c>
      <c r="BY114" s="109">
        <v>-1.1687500000000006</v>
      </c>
      <c r="BZ114" s="123"/>
      <c r="CA114" s="180">
        <f t="shared" si="182"/>
        <v>-23.856735624999999</v>
      </c>
      <c r="CB114" s="209">
        <v>0.1</v>
      </c>
      <c r="CC114" s="240">
        <v>0.36875000000000069</v>
      </c>
      <c r="CD114" s="243">
        <f t="shared" si="199"/>
        <v>1</v>
      </c>
      <c r="CE114" s="244">
        <f t="shared" si="200"/>
        <v>-1.1000000000000001</v>
      </c>
      <c r="CF114" s="167">
        <v>1.2</v>
      </c>
      <c r="CG114" s="167">
        <v>0.8</v>
      </c>
      <c r="CI114" s="167">
        <f t="shared" si="162"/>
        <v>-0.13200000000000001</v>
      </c>
      <c r="CJ114" s="178">
        <f t="shared" si="163"/>
        <v>-23.3221261708653</v>
      </c>
      <c r="CK114" s="452">
        <f t="shared" si="133"/>
        <v>-0.13200000000000001</v>
      </c>
      <c r="CL114" s="188"/>
      <c r="CM114" s="165">
        <f t="shared" si="134"/>
        <v>-0.13200000000000001</v>
      </c>
      <c r="CO114" s="104">
        <f t="shared" si="135"/>
        <v>-24.12457614212969</v>
      </c>
      <c r="CR114" s="36">
        <v>42356</v>
      </c>
      <c r="CS114" s="109">
        <v>-1.1874500000000003</v>
      </c>
      <c r="CT114" s="109">
        <v>-1.1687500000000006</v>
      </c>
      <c r="CU114" s="123"/>
      <c r="CV114" s="180">
        <f t="shared" si="185"/>
        <v>-23.856735624999999</v>
      </c>
      <c r="CW114" s="209">
        <v>0.1</v>
      </c>
      <c r="CX114" s="240">
        <v>2.9187500000000006</v>
      </c>
      <c r="CY114" s="243">
        <f t="shared" si="164"/>
        <v>1</v>
      </c>
      <c r="CZ114" s="244">
        <f t="shared" si="165"/>
        <v>-0.5</v>
      </c>
      <c r="DA114" s="167">
        <v>1.2</v>
      </c>
      <c r="DB114" s="167">
        <v>0.8</v>
      </c>
      <c r="DD114" s="167">
        <f t="shared" si="186"/>
        <v>-4.0000000000000008E-2</v>
      </c>
      <c r="DE114" s="178">
        <f t="shared" si="166"/>
        <v>-24.434200000000001</v>
      </c>
      <c r="DF114" s="452">
        <f t="shared" si="156"/>
        <v>-2.0000000000000004E-2</v>
      </c>
      <c r="DG114" s="315"/>
      <c r="DH114" s="165">
        <f t="shared" si="136"/>
        <v>-2.0000000000000004E-2</v>
      </c>
      <c r="DJ114" s="104">
        <f t="shared" si="137"/>
        <v>-24.368820465879974</v>
      </c>
      <c r="DK114" s="185"/>
      <c r="DL114" s="186"/>
      <c r="DM114" s="369">
        <v>42356</v>
      </c>
      <c r="DN114" s="109">
        <v>-1.1874500000000003</v>
      </c>
      <c r="DO114" s="109">
        <v>-1.1687500000000006</v>
      </c>
      <c r="DP114" s="123"/>
      <c r="DQ114" s="180">
        <f t="shared" si="187"/>
        <v>-23.856735624999999</v>
      </c>
      <c r="DR114" s="209">
        <v>0.1</v>
      </c>
      <c r="DS114" s="240">
        <v>3.3687500000000008</v>
      </c>
      <c r="DT114" s="243">
        <f t="shared" si="167"/>
        <v>1</v>
      </c>
      <c r="DU114" s="244">
        <f t="shared" si="168"/>
        <v>0</v>
      </c>
      <c r="DV114" s="167">
        <v>1.2</v>
      </c>
      <c r="DW114" s="167">
        <v>0.8</v>
      </c>
      <c r="DY114" s="167">
        <f t="shared" si="188"/>
        <v>0</v>
      </c>
      <c r="DZ114" s="178">
        <f t="shared" si="169"/>
        <v>-22.116921442463134</v>
      </c>
      <c r="EA114" s="452">
        <f t="shared" si="157"/>
        <v>0</v>
      </c>
      <c r="EB114" s="315"/>
      <c r="EC114" s="165">
        <f t="shared" si="138"/>
        <v>0</v>
      </c>
      <c r="EE114" s="104">
        <f t="shared" si="139"/>
        <v>-23.190879022652798</v>
      </c>
      <c r="EF114" s="185"/>
      <c r="EG114" s="186"/>
      <c r="EH114" s="369">
        <v>42356</v>
      </c>
      <c r="EI114" s="109">
        <v>-1.1874500000000003</v>
      </c>
      <c r="EJ114" s="109">
        <v>-1.1687500000000006</v>
      </c>
      <c r="EK114" s="123"/>
      <c r="EL114" s="180">
        <f t="shared" si="189"/>
        <v>-23.856735624999999</v>
      </c>
      <c r="EM114" s="209">
        <v>0.1</v>
      </c>
      <c r="EN114" s="240">
        <v>-0.68124999999999925</v>
      </c>
      <c r="EO114" s="243">
        <f t="shared" si="170"/>
        <v>-1.1499999999999999</v>
      </c>
      <c r="EP114" s="244">
        <f t="shared" si="171"/>
        <v>1</v>
      </c>
      <c r="EQ114" s="167">
        <v>1.2</v>
      </c>
      <c r="ER114" s="167">
        <v>0.8</v>
      </c>
      <c r="ET114" s="167">
        <f t="shared" si="190"/>
        <v>-0.13799999999999998</v>
      </c>
      <c r="EU114" s="178">
        <f t="shared" si="172"/>
        <v>-23.001225044104977</v>
      </c>
      <c r="EV114" s="452">
        <f t="shared" si="158"/>
        <v>-0.13799999999999998</v>
      </c>
      <c r="EW114" s="315"/>
      <c r="EX114" s="165">
        <f t="shared" si="140"/>
        <v>-0.13799999999999998</v>
      </c>
      <c r="EZ114" s="104">
        <f t="shared" si="141"/>
        <v>-23.886502987023224</v>
      </c>
      <c r="FA114" s="185"/>
      <c r="FB114" s="186"/>
      <c r="FC114" s="369">
        <v>42356</v>
      </c>
      <c r="FD114" s="109">
        <v>-1.1874500000000003</v>
      </c>
      <c r="FE114" s="109">
        <v>-1.1687500000000006</v>
      </c>
      <c r="FF114" s="123"/>
      <c r="FG114" s="180">
        <f t="shared" si="191"/>
        <v>-23.856735624999999</v>
      </c>
      <c r="FH114" s="209">
        <v>0.1</v>
      </c>
      <c r="FI114" s="239">
        <v>-8.6312499999999996</v>
      </c>
      <c r="FJ114" s="243">
        <f t="shared" si="173"/>
        <v>-1.4</v>
      </c>
      <c r="FK114" s="244">
        <f t="shared" si="174"/>
        <v>1</v>
      </c>
      <c r="FL114" s="167">
        <v>1.2</v>
      </c>
      <c r="FM114" s="167">
        <v>0.8</v>
      </c>
      <c r="FO114" s="167">
        <f t="shared" si="192"/>
        <v>-0.16799999999999998</v>
      </c>
      <c r="FP114" s="178">
        <f t="shared" si="175"/>
        <v>-23.272298099971714</v>
      </c>
      <c r="FQ114" s="452">
        <f t="shared" si="159"/>
        <v>-0.16799999999999998</v>
      </c>
      <c r="FR114" s="315"/>
      <c r="FS114" s="165">
        <f t="shared" si="142"/>
        <v>-0.16799999999999998</v>
      </c>
      <c r="FU114" s="104">
        <f t="shared" si="143"/>
        <v>-24.044206686193199</v>
      </c>
      <c r="FV114" s="185"/>
      <c r="FW114" s="186"/>
      <c r="FX114" s="369">
        <v>42356</v>
      </c>
      <c r="FY114" s="109">
        <v>-1.1874500000000003</v>
      </c>
      <c r="FZ114" s="109">
        <v>-1.1687500000000006</v>
      </c>
      <c r="GA114" s="123"/>
      <c r="GB114" s="180">
        <f t="shared" si="193"/>
        <v>-23.856735624999999</v>
      </c>
      <c r="GC114" s="209">
        <v>0.1</v>
      </c>
      <c r="GD114" s="239">
        <v>2.3187500000000005</v>
      </c>
      <c r="GE114" s="243">
        <f t="shared" si="176"/>
        <v>1</v>
      </c>
      <c r="GF114" s="244">
        <f t="shared" si="177"/>
        <v>-0.5</v>
      </c>
      <c r="GG114" s="167">
        <v>1.2</v>
      </c>
      <c r="GH114" s="167">
        <v>0.8</v>
      </c>
      <c r="GJ114" s="167">
        <f t="shared" si="194"/>
        <v>-4.0000000000000008E-2</v>
      </c>
      <c r="GK114" s="178">
        <f t="shared" si="178"/>
        <v>-24.5</v>
      </c>
      <c r="GL114" s="452">
        <f t="shared" si="160"/>
        <v>-2.0000000000000004E-2</v>
      </c>
      <c r="GM114" s="315"/>
      <c r="GN114" s="165">
        <f t="shared" si="144"/>
        <v>0.18</v>
      </c>
      <c r="GP114" s="104">
        <f t="shared" si="145"/>
        <v>-24.325154356251623</v>
      </c>
      <c r="GR114" s="186"/>
      <c r="GS114" s="36">
        <v>42356</v>
      </c>
      <c r="GT114" s="109">
        <v>-1.1874500000000003</v>
      </c>
      <c r="GU114" s="109">
        <v>-1.1687500000000006</v>
      </c>
      <c r="GV114" s="123"/>
      <c r="GW114" s="180">
        <f t="shared" si="195"/>
        <v>-23.856735624999999</v>
      </c>
      <c r="GX114" s="209">
        <v>0.1</v>
      </c>
      <c r="GY114" s="239">
        <v>8.1687500000000011</v>
      </c>
      <c r="GZ114" s="243">
        <f t="shared" si="179"/>
        <v>1</v>
      </c>
      <c r="HA114" s="244">
        <f t="shared" si="180"/>
        <v>1.3</v>
      </c>
      <c r="HB114" s="167">
        <v>1.2</v>
      </c>
      <c r="HC114" s="167">
        <v>0.8</v>
      </c>
      <c r="HD114" s="165"/>
      <c r="HE114" s="167">
        <f t="shared" si="196"/>
        <v>0.10400000000000001</v>
      </c>
      <c r="HF114" s="178">
        <f t="shared" si="181"/>
        <v>-22.600512555310097</v>
      </c>
      <c r="HG114" s="452">
        <f t="shared" si="161"/>
        <v>0.10400000000000001</v>
      </c>
      <c r="HH114" s="315"/>
      <c r="HI114" s="165">
        <f t="shared" si="146"/>
        <v>0.10400000000000001</v>
      </c>
      <c r="HK114" s="246">
        <f t="shared" si="147"/>
        <v>-23.473523126391992</v>
      </c>
      <c r="HL114" s="165">
        <v>-23.846685185185184</v>
      </c>
      <c r="HN114" s="165">
        <v>0.36875000000000069</v>
      </c>
      <c r="HO114" s="165">
        <f t="shared" si="148"/>
        <v>-24.12457614212969</v>
      </c>
      <c r="HP114" s="165"/>
      <c r="HR114" s="165">
        <v>2.9187500000000006</v>
      </c>
      <c r="HS114" s="165">
        <f t="shared" si="149"/>
        <v>-24.368820465879974</v>
      </c>
      <c r="HT114" s="165"/>
      <c r="HV114" s="165">
        <v>3.3687500000000008</v>
      </c>
      <c r="HW114" s="165">
        <f t="shared" si="150"/>
        <v>-23.190879022652798</v>
      </c>
      <c r="HX114" s="165"/>
      <c r="HZ114" s="165">
        <v>-0.68124999999999925</v>
      </c>
      <c r="IA114" s="165">
        <f t="shared" si="151"/>
        <v>-23.886502987023224</v>
      </c>
      <c r="IB114" s="165"/>
      <c r="ID114" s="165">
        <v>-8.6312499999999996</v>
      </c>
      <c r="IE114" s="165">
        <f t="shared" si="152"/>
        <v>-24.044206686193199</v>
      </c>
      <c r="IF114" s="165"/>
      <c r="IH114" s="165">
        <v>2.3187500000000005</v>
      </c>
      <c r="II114" s="165">
        <f t="shared" si="153"/>
        <v>-24.325154356251623</v>
      </c>
      <c r="IJ114" s="165"/>
      <c r="IL114" s="424">
        <v>8.1687500000000011</v>
      </c>
      <c r="IM114" s="165">
        <f t="shared" si="154"/>
        <v>-23.473523126391992</v>
      </c>
      <c r="IN114" s="253">
        <v>-23.846685185185184</v>
      </c>
      <c r="IO114" s="36">
        <v>42356</v>
      </c>
    </row>
    <row r="115" spans="1:249" ht="15.75" thickBot="1" x14ac:dyDescent="0.3">
      <c r="A115" s="95">
        <v>41261</v>
      </c>
      <c r="B115" s="36">
        <v>41261</v>
      </c>
      <c r="C115" s="346">
        <v>-0.79999999999999993</v>
      </c>
      <c r="D115" s="346">
        <v>1.75</v>
      </c>
      <c r="E115" s="346">
        <v>2.2000000000000002</v>
      </c>
      <c r="F115" s="346">
        <v>-1.8499999999999999</v>
      </c>
      <c r="G115" s="346">
        <v>-9.8000000000000007</v>
      </c>
      <c r="H115" s="346">
        <v>1.1499999999999999</v>
      </c>
      <c r="I115" s="346">
        <v>7</v>
      </c>
      <c r="J115" s="106"/>
      <c r="K115" s="36">
        <v>42356</v>
      </c>
      <c r="L115" s="105">
        <v>-1.1874500000000003</v>
      </c>
      <c r="M115" s="98">
        <f t="shared" si="130"/>
        <v>-1.1687500000000006</v>
      </c>
      <c r="N115" s="109">
        <f t="shared" si="131"/>
        <v>-1.1488500000000004</v>
      </c>
      <c r="O115" s="291"/>
      <c r="P115" s="184">
        <v>42356</v>
      </c>
      <c r="Q115" s="346">
        <v>-0.79999999999999993</v>
      </c>
      <c r="R115" s="240">
        <v>0.36875000000000069</v>
      </c>
      <c r="T115" s="346">
        <v>1.75</v>
      </c>
      <c r="U115" s="240">
        <v>2.9187500000000006</v>
      </c>
      <c r="W115" s="346">
        <v>2.2000000000000002</v>
      </c>
      <c r="X115" s="240">
        <v>3.3687500000000008</v>
      </c>
      <c r="Z115" s="346">
        <v>-1.8499999999999999</v>
      </c>
      <c r="AA115" s="240">
        <v>-0.68124999999999925</v>
      </c>
      <c r="AC115" s="346">
        <v>-9.8000000000000007</v>
      </c>
      <c r="AD115" s="239">
        <v>-8.6312499999999996</v>
      </c>
      <c r="AF115" s="346">
        <v>1.1499999999999999</v>
      </c>
      <c r="AG115" s="239">
        <v>2.3187500000000005</v>
      </c>
      <c r="AI115" s="346">
        <v>7</v>
      </c>
      <c r="AJ115" s="239">
        <v>8.1687500000000011</v>
      </c>
      <c r="AK115" s="104">
        <v>-23.846685185185184</v>
      </c>
      <c r="AV115" s="36">
        <v>42357</v>
      </c>
      <c r="AW115" s="346">
        <v>-1.9</v>
      </c>
      <c r="AY115" s="346">
        <v>-1.65</v>
      </c>
      <c r="AZ115" s="98"/>
      <c r="BA115" s="346">
        <v>4.0999999999999996</v>
      </c>
      <c r="BC115" s="346">
        <v>0.35</v>
      </c>
      <c r="BE115" s="346">
        <v>-5.85</v>
      </c>
      <c r="BG115" s="346">
        <v>1</v>
      </c>
      <c r="BH115" s="117">
        <v>-23.592688888888887</v>
      </c>
      <c r="BI115" s="346">
        <v>6.8</v>
      </c>
      <c r="BJ115" s="104"/>
      <c r="BN115" s="199"/>
      <c r="BO115" s="99" t="s">
        <v>145</v>
      </c>
      <c r="BP115" s="99"/>
      <c r="BQ115" s="99"/>
      <c r="BR115" s="108"/>
      <c r="BS115" s="99"/>
      <c r="BW115" s="36">
        <v>42357</v>
      </c>
      <c r="BX115" s="109">
        <v>-1.2212499999999999</v>
      </c>
      <c r="BY115" s="109">
        <v>-1.2043500000000003</v>
      </c>
      <c r="BZ115" s="123"/>
      <c r="CA115" s="180">
        <f t="shared" si="182"/>
        <v>-23.875856384999999</v>
      </c>
      <c r="CB115" s="209">
        <v>0.1</v>
      </c>
      <c r="CC115" s="240">
        <v>-0.69564999999999966</v>
      </c>
      <c r="CD115" s="243">
        <f t="shared" si="199"/>
        <v>-1.1499999999999999</v>
      </c>
      <c r="CE115" s="244">
        <f t="shared" si="200"/>
        <v>1</v>
      </c>
      <c r="CF115" s="167">
        <v>1.19</v>
      </c>
      <c r="CG115" s="167">
        <v>0.81</v>
      </c>
      <c r="CI115" s="167">
        <f t="shared" si="162"/>
        <v>-0.13684999999999997</v>
      </c>
      <c r="CJ115" s="178">
        <f t="shared" si="163"/>
        <v>-23.458976170865299</v>
      </c>
      <c r="CK115" s="452">
        <f t="shared" si="133"/>
        <v>-0.13684999999999997</v>
      </c>
      <c r="CL115" s="188"/>
      <c r="CM115" s="165">
        <f t="shared" si="134"/>
        <v>-0.13684999999999997</v>
      </c>
      <c r="CO115" s="104">
        <f t="shared" si="135"/>
        <v>-24.26142614212969</v>
      </c>
      <c r="CR115" s="36">
        <v>42357</v>
      </c>
      <c r="CS115" s="109">
        <v>-1.2212499999999999</v>
      </c>
      <c r="CT115" s="109">
        <v>-1.2043500000000003</v>
      </c>
      <c r="CU115" s="123"/>
      <c r="CV115" s="180">
        <f t="shared" si="185"/>
        <v>-23.875856384999999</v>
      </c>
      <c r="CW115" s="209">
        <v>0.1</v>
      </c>
      <c r="CX115" s="240">
        <v>-0.44564999999999966</v>
      </c>
      <c r="CY115" s="243">
        <f t="shared" si="164"/>
        <v>-1.1499999999999999</v>
      </c>
      <c r="CZ115" s="244">
        <f t="shared" si="165"/>
        <v>1</v>
      </c>
      <c r="DA115" s="167">
        <v>1.19</v>
      </c>
      <c r="DB115" s="167">
        <v>0.81</v>
      </c>
      <c r="DD115" s="167">
        <f t="shared" si="186"/>
        <v>-0.13684999999999997</v>
      </c>
      <c r="DE115" s="178">
        <f t="shared" si="166"/>
        <v>-24.5</v>
      </c>
      <c r="DF115" s="452">
        <f t="shared" si="156"/>
        <v>-6.8424999999999986E-2</v>
      </c>
      <c r="DG115" s="315"/>
      <c r="DH115" s="165">
        <f t="shared" si="136"/>
        <v>-6.8424999999999986E-2</v>
      </c>
      <c r="DJ115" s="104">
        <f t="shared" si="137"/>
        <v>-24.437245465879975</v>
      </c>
      <c r="DK115" s="185"/>
      <c r="DL115" s="186"/>
      <c r="DM115" s="369">
        <v>42357</v>
      </c>
      <c r="DN115" s="109">
        <v>-1.2212499999999999</v>
      </c>
      <c r="DO115" s="109">
        <v>-1.2043500000000003</v>
      </c>
      <c r="DP115" s="123"/>
      <c r="DQ115" s="180">
        <f t="shared" si="187"/>
        <v>-23.875856384999999</v>
      </c>
      <c r="DR115" s="209">
        <v>0.1</v>
      </c>
      <c r="DS115" s="240">
        <v>5.3043499999999995</v>
      </c>
      <c r="DT115" s="243">
        <f t="shared" si="167"/>
        <v>1</v>
      </c>
      <c r="DU115" s="244">
        <f t="shared" si="168"/>
        <v>1.3</v>
      </c>
      <c r="DV115" s="167">
        <v>1.19</v>
      </c>
      <c r="DW115" s="167">
        <v>0.81</v>
      </c>
      <c r="DY115" s="167">
        <f t="shared" si="188"/>
        <v>0.1053</v>
      </c>
      <c r="DZ115" s="178">
        <f t="shared" si="169"/>
        <v>-22.011621442463134</v>
      </c>
      <c r="EA115" s="452">
        <f t="shared" si="157"/>
        <v>0.1053</v>
      </c>
      <c r="EB115" s="315"/>
      <c r="EC115" s="165">
        <f t="shared" si="138"/>
        <v>0.1053</v>
      </c>
      <c r="EE115" s="104">
        <f t="shared" si="139"/>
        <v>-23.085579022652798</v>
      </c>
      <c r="EF115" s="185"/>
      <c r="EG115" s="186"/>
      <c r="EH115" s="369">
        <v>42357</v>
      </c>
      <c r="EI115" s="109">
        <v>-1.2212499999999999</v>
      </c>
      <c r="EJ115" s="109">
        <v>-1.2043500000000003</v>
      </c>
      <c r="EK115" s="123"/>
      <c r="EL115" s="180">
        <f t="shared" si="189"/>
        <v>-23.875856384999999</v>
      </c>
      <c r="EM115" s="209">
        <v>0.1</v>
      </c>
      <c r="EN115" s="240">
        <v>1.5543500000000003</v>
      </c>
      <c r="EO115" s="243">
        <f t="shared" si="170"/>
        <v>1</v>
      </c>
      <c r="EP115" s="244">
        <f t="shared" si="171"/>
        <v>-1</v>
      </c>
      <c r="EQ115" s="167">
        <v>1.19</v>
      </c>
      <c r="ER115" s="167">
        <v>0.81</v>
      </c>
      <c r="ET115" s="167">
        <f t="shared" si="190"/>
        <v>-0.11899999999999999</v>
      </c>
      <c r="EU115" s="178">
        <f t="shared" si="172"/>
        <v>-23.120225044104977</v>
      </c>
      <c r="EV115" s="452">
        <f t="shared" si="158"/>
        <v>-0.11899999999999999</v>
      </c>
      <c r="EW115" s="315"/>
      <c r="EX115" s="165">
        <f t="shared" si="140"/>
        <v>-0.11899999999999999</v>
      </c>
      <c r="EZ115" s="104">
        <f t="shared" si="141"/>
        <v>-24.005502987023224</v>
      </c>
      <c r="FA115" s="185"/>
      <c r="FB115" s="186"/>
      <c r="FC115" s="369">
        <v>42357</v>
      </c>
      <c r="FD115" s="109">
        <v>-1.2212499999999999</v>
      </c>
      <c r="FE115" s="109">
        <v>-1.2043500000000003</v>
      </c>
      <c r="FF115" s="123"/>
      <c r="FG115" s="180">
        <f t="shared" si="191"/>
        <v>-23.875856384999999</v>
      </c>
      <c r="FH115" s="209">
        <v>0.1</v>
      </c>
      <c r="FI115" s="239">
        <v>-4.6456499999999998</v>
      </c>
      <c r="FJ115" s="243">
        <f t="shared" si="173"/>
        <v>-1.4</v>
      </c>
      <c r="FK115" s="244">
        <f t="shared" si="174"/>
        <v>1</v>
      </c>
      <c r="FL115" s="167">
        <v>1.19</v>
      </c>
      <c r="FM115" s="167">
        <v>0.81</v>
      </c>
      <c r="FO115" s="167">
        <f t="shared" si="192"/>
        <v>-0.16659999999999997</v>
      </c>
      <c r="FP115" s="178">
        <f t="shared" si="175"/>
        <v>-23.438898099971713</v>
      </c>
      <c r="FQ115" s="452">
        <f t="shared" si="159"/>
        <v>-0.16659999999999997</v>
      </c>
      <c r="FR115" s="315"/>
      <c r="FS115" s="165">
        <f t="shared" si="142"/>
        <v>-0.16659999999999997</v>
      </c>
      <c r="FU115" s="104">
        <f t="shared" si="143"/>
        <v>-24.210806686193198</v>
      </c>
      <c r="FV115" s="185"/>
      <c r="FW115" s="186"/>
      <c r="FX115" s="369">
        <v>42357</v>
      </c>
      <c r="FY115" s="109">
        <v>-1.2212499999999999</v>
      </c>
      <c r="FZ115" s="109">
        <v>-1.2043500000000003</v>
      </c>
      <c r="GA115" s="123"/>
      <c r="GB115" s="180">
        <f t="shared" si="193"/>
        <v>-23.875856384999999</v>
      </c>
      <c r="GC115" s="209">
        <v>0.1</v>
      </c>
      <c r="GD115" s="239">
        <v>2.2043500000000003</v>
      </c>
      <c r="GE115" s="243">
        <f t="shared" si="176"/>
        <v>1</v>
      </c>
      <c r="GF115" s="244">
        <f t="shared" si="177"/>
        <v>-0.5</v>
      </c>
      <c r="GG115" s="167">
        <v>1.19</v>
      </c>
      <c r="GH115" s="167">
        <v>0.81</v>
      </c>
      <c r="GJ115" s="167">
        <f t="shared" si="194"/>
        <v>-4.0500000000000008E-2</v>
      </c>
      <c r="GK115" s="178">
        <f t="shared" si="178"/>
        <v>-24.5</v>
      </c>
      <c r="GL115" s="452">
        <f t="shared" si="160"/>
        <v>-2.0250000000000004E-2</v>
      </c>
      <c r="GM115" s="315"/>
      <c r="GN115" s="165">
        <f t="shared" si="144"/>
        <v>-2.0250000000000004E-2</v>
      </c>
      <c r="GP115" s="246">
        <f t="shared" si="145"/>
        <v>-24.345404356251624</v>
      </c>
      <c r="GQ115" s="255">
        <v>-23.592688888888887</v>
      </c>
      <c r="GR115" s="186"/>
      <c r="GS115" s="36">
        <v>42357</v>
      </c>
      <c r="GT115" s="109">
        <v>-1.2212499999999999</v>
      </c>
      <c r="GU115" s="109">
        <v>-1.2043500000000003</v>
      </c>
      <c r="GV115" s="123"/>
      <c r="GW115" s="180">
        <f t="shared" si="195"/>
        <v>-23.875856384999999</v>
      </c>
      <c r="GX115" s="209">
        <v>0.1</v>
      </c>
      <c r="GY115" s="239">
        <v>8.0043500000000005</v>
      </c>
      <c r="GZ115" s="243">
        <f t="shared" si="179"/>
        <v>1</v>
      </c>
      <c r="HA115" s="244">
        <f t="shared" si="180"/>
        <v>1.3</v>
      </c>
      <c r="HB115" s="167">
        <v>1.19</v>
      </c>
      <c r="HC115" s="167">
        <v>0.81</v>
      </c>
      <c r="HD115" s="165"/>
      <c r="HE115" s="167">
        <f t="shared" si="196"/>
        <v>0.1053</v>
      </c>
      <c r="HF115" s="178">
        <f t="shared" si="181"/>
        <v>-22.495212555310097</v>
      </c>
      <c r="HG115" s="452">
        <f t="shared" si="161"/>
        <v>0.1053</v>
      </c>
      <c r="HH115" s="315"/>
      <c r="HI115" s="165">
        <f t="shared" si="146"/>
        <v>0.1053</v>
      </c>
      <c r="HK115" s="104">
        <f t="shared" si="147"/>
        <v>-23.368223126391992</v>
      </c>
      <c r="HL115" s="185"/>
      <c r="HN115" s="165">
        <v>-0.69564999999999966</v>
      </c>
      <c r="HO115" s="165">
        <f t="shared" si="148"/>
        <v>-24.26142614212969</v>
      </c>
      <c r="HP115" s="165"/>
      <c r="HR115" s="165">
        <v>-0.44564999999999966</v>
      </c>
      <c r="HS115" s="165">
        <f t="shared" si="149"/>
        <v>-24.437245465879975</v>
      </c>
      <c r="HT115" s="165"/>
      <c r="HV115" s="165">
        <v>5.3043499999999995</v>
      </c>
      <c r="HW115" s="165">
        <f t="shared" si="150"/>
        <v>-23.085579022652798</v>
      </c>
      <c r="HX115" s="165"/>
      <c r="HZ115" s="165">
        <v>1.5543500000000003</v>
      </c>
      <c r="IA115" s="165">
        <f t="shared" si="151"/>
        <v>-24.005502987023224</v>
      </c>
      <c r="IB115" s="165"/>
      <c r="ID115" s="165">
        <v>-4.6456499999999998</v>
      </c>
      <c r="IE115" s="165">
        <f t="shared" si="152"/>
        <v>-24.210806686193198</v>
      </c>
      <c r="IF115" s="165"/>
      <c r="IH115" s="165">
        <v>2.2043500000000003</v>
      </c>
      <c r="II115" s="165">
        <f t="shared" si="153"/>
        <v>-24.345404356251624</v>
      </c>
      <c r="IJ115" s="253">
        <v>-23.592688888888887</v>
      </c>
      <c r="IL115" s="424">
        <v>8.0043500000000005</v>
      </c>
      <c r="IM115" s="165">
        <f t="shared" si="154"/>
        <v>-23.368223126391992</v>
      </c>
      <c r="IN115" s="165"/>
      <c r="IO115" s="36">
        <v>42357</v>
      </c>
    </row>
    <row r="116" spans="1:249" ht="15.75" thickBot="1" x14ac:dyDescent="0.3">
      <c r="A116" s="95">
        <v>41262</v>
      </c>
      <c r="B116" s="36">
        <v>41262</v>
      </c>
      <c r="C116" s="346">
        <v>-1.9</v>
      </c>
      <c r="D116" s="346">
        <v>-1.65</v>
      </c>
      <c r="E116" s="346">
        <v>4.0999999999999996</v>
      </c>
      <c r="F116" s="346">
        <v>0.35</v>
      </c>
      <c r="G116" s="346">
        <v>-5.85</v>
      </c>
      <c r="H116" s="346">
        <v>1</v>
      </c>
      <c r="I116" s="346">
        <v>6.8</v>
      </c>
      <c r="J116" s="106"/>
      <c r="K116" s="36">
        <v>42357</v>
      </c>
      <c r="L116" s="105">
        <v>-1.2212499999999999</v>
      </c>
      <c r="M116" s="98">
        <f t="shared" si="130"/>
        <v>-1.2043500000000003</v>
      </c>
      <c r="N116" s="109">
        <f t="shared" si="131"/>
        <v>-1.1862500000000005</v>
      </c>
      <c r="O116" s="291"/>
      <c r="P116" s="184">
        <v>42357</v>
      </c>
      <c r="Q116" s="346">
        <v>-1.9</v>
      </c>
      <c r="R116" s="240">
        <v>-0.69564999999999966</v>
      </c>
      <c r="T116" s="346">
        <v>-1.65</v>
      </c>
      <c r="U116" s="240">
        <v>-0.44564999999999966</v>
      </c>
      <c r="W116" s="346">
        <v>4.0999999999999996</v>
      </c>
      <c r="X116" s="240">
        <v>5.3043499999999995</v>
      </c>
      <c r="Z116" s="346">
        <v>0.35</v>
      </c>
      <c r="AA116" s="240">
        <v>1.5543500000000003</v>
      </c>
      <c r="AC116" s="346">
        <v>-5.85</v>
      </c>
      <c r="AD116" s="239">
        <v>-4.6456499999999998</v>
      </c>
      <c r="AF116" s="346">
        <v>1</v>
      </c>
      <c r="AG116" s="239">
        <v>2.2043500000000003</v>
      </c>
      <c r="AH116" s="104">
        <v>-23.592688888888887</v>
      </c>
      <c r="AI116" s="346">
        <v>6.8</v>
      </c>
      <c r="AJ116" s="239">
        <v>8.0043500000000005</v>
      </c>
      <c r="AK116" s="104"/>
      <c r="AV116" s="36">
        <v>42358</v>
      </c>
      <c r="AW116" s="346">
        <v>1.2</v>
      </c>
      <c r="AY116" s="346">
        <v>-4.75</v>
      </c>
      <c r="AZ116">
        <v>-24.091111111111104</v>
      </c>
      <c r="BA116" s="346">
        <v>4.7</v>
      </c>
      <c r="BC116" s="346">
        <v>0.6</v>
      </c>
      <c r="BE116" s="346">
        <v>-0.95</v>
      </c>
      <c r="BF116">
        <v>-24.422888888888885</v>
      </c>
      <c r="BG116" s="346">
        <v>-2.4</v>
      </c>
      <c r="BH116" s="98"/>
      <c r="BI116" s="346">
        <v>6.4</v>
      </c>
      <c r="BJ116" s="104"/>
      <c r="BL116" s="199">
        <v>0.7</v>
      </c>
      <c r="BM116">
        <v>-23.223433333333325</v>
      </c>
      <c r="BN116" s="199"/>
      <c r="BP116" s="199"/>
      <c r="BR116" s="199"/>
      <c r="BS116" s="98"/>
      <c r="BW116" s="36">
        <v>42358</v>
      </c>
      <c r="BX116" s="109">
        <v>-1.2514500000000002</v>
      </c>
      <c r="BY116" s="109">
        <v>-1.2363500000000001</v>
      </c>
      <c r="BZ116" s="123"/>
      <c r="CA116" s="180">
        <f t="shared" si="182"/>
        <v>-23.893043585000001</v>
      </c>
      <c r="CB116" s="209">
        <v>0.1</v>
      </c>
      <c r="CC116" s="240">
        <v>2.43635</v>
      </c>
      <c r="CD116" s="243">
        <f t="shared" si="199"/>
        <v>1</v>
      </c>
      <c r="CE116" s="244">
        <f t="shared" si="200"/>
        <v>-0.5</v>
      </c>
      <c r="CF116" s="167">
        <v>1.18</v>
      </c>
      <c r="CG116" s="167">
        <v>0.82</v>
      </c>
      <c r="CI116" s="167">
        <f t="shared" si="162"/>
        <v>-4.1000000000000002E-2</v>
      </c>
      <c r="CJ116" s="178">
        <f t="shared" si="163"/>
        <v>-23.499976170865299</v>
      </c>
      <c r="CK116" s="452">
        <f t="shared" si="133"/>
        <v>-4.1000000000000002E-2</v>
      </c>
      <c r="CL116" s="188"/>
      <c r="CM116" s="165">
        <f t="shared" si="134"/>
        <v>-4.1000000000000002E-2</v>
      </c>
      <c r="CO116" s="104">
        <f t="shared" si="135"/>
        <v>-24.30242614212969</v>
      </c>
      <c r="CR116" s="36">
        <v>42358</v>
      </c>
      <c r="CS116" s="109">
        <v>-1.2514500000000002</v>
      </c>
      <c r="CT116" s="109">
        <v>-1.2363500000000001</v>
      </c>
      <c r="CU116" s="123"/>
      <c r="CV116" s="180">
        <f t="shared" si="185"/>
        <v>-23.893043585000001</v>
      </c>
      <c r="CW116" s="209">
        <v>0.1</v>
      </c>
      <c r="CX116" s="240">
        <v>-3.5136500000000002</v>
      </c>
      <c r="CY116" s="243">
        <f t="shared" si="164"/>
        <v>-1.3</v>
      </c>
      <c r="CZ116" s="244">
        <f t="shared" si="165"/>
        <v>1</v>
      </c>
      <c r="DA116" s="167">
        <v>1.18</v>
      </c>
      <c r="DB116" s="167">
        <v>0.82</v>
      </c>
      <c r="DD116" s="167">
        <f t="shared" si="186"/>
        <v>-0.15340000000000001</v>
      </c>
      <c r="DE116" s="178">
        <f t="shared" si="166"/>
        <v>-24.5</v>
      </c>
      <c r="DF116" s="452">
        <f t="shared" si="156"/>
        <v>-7.6700000000000004E-2</v>
      </c>
      <c r="DG116" s="315"/>
      <c r="DH116" s="165">
        <f t="shared" si="136"/>
        <v>-7.6700000000000004E-2</v>
      </c>
      <c r="DJ116" s="246">
        <f t="shared" si="137"/>
        <v>-24.513945465879974</v>
      </c>
      <c r="DK116" s="254">
        <v>-24.091111111111104</v>
      </c>
      <c r="DL116" s="186"/>
      <c r="DM116" s="369">
        <v>42358</v>
      </c>
      <c r="DN116" s="109">
        <v>-1.2514500000000002</v>
      </c>
      <c r="DO116" s="109">
        <v>-1.2363500000000001</v>
      </c>
      <c r="DP116" s="123"/>
      <c r="DQ116" s="180">
        <f t="shared" si="187"/>
        <v>-23.893043585000001</v>
      </c>
      <c r="DR116" s="209">
        <v>0.1</v>
      </c>
      <c r="DS116" s="240">
        <v>5.93635</v>
      </c>
      <c r="DT116" s="243">
        <f t="shared" si="167"/>
        <v>1</v>
      </c>
      <c r="DU116" s="244">
        <f t="shared" si="168"/>
        <v>1.3</v>
      </c>
      <c r="DV116" s="167">
        <v>1.18</v>
      </c>
      <c r="DW116" s="167">
        <v>0.82</v>
      </c>
      <c r="DY116" s="167">
        <f t="shared" si="188"/>
        <v>0.1066</v>
      </c>
      <c r="DZ116" s="178">
        <f t="shared" si="169"/>
        <v>-21.905021442463134</v>
      </c>
      <c r="EA116" s="452">
        <f t="shared" si="157"/>
        <v>0.1066</v>
      </c>
      <c r="EB116" s="315"/>
      <c r="EC116" s="165">
        <f t="shared" si="138"/>
        <v>0.1066</v>
      </c>
      <c r="EE116" s="176">
        <f t="shared" si="139"/>
        <v>-22.978979022652798</v>
      </c>
      <c r="EF116" s="185"/>
      <c r="EG116" s="186"/>
      <c r="EH116" s="369">
        <v>42358</v>
      </c>
      <c r="EI116" s="109">
        <v>-1.2514500000000002</v>
      </c>
      <c r="EJ116" s="109">
        <v>-1.2363500000000001</v>
      </c>
      <c r="EK116" s="123"/>
      <c r="EL116" s="180">
        <f t="shared" si="189"/>
        <v>-23.893043585000001</v>
      </c>
      <c r="EM116" s="209">
        <v>0.1</v>
      </c>
      <c r="EN116" s="240">
        <v>1.8363499999999999</v>
      </c>
      <c r="EO116" s="243">
        <f t="shared" si="170"/>
        <v>1</v>
      </c>
      <c r="EP116" s="244">
        <f t="shared" si="171"/>
        <v>-1</v>
      </c>
      <c r="EQ116" s="167">
        <v>1.18</v>
      </c>
      <c r="ER116" s="167">
        <v>0.82</v>
      </c>
      <c r="ET116" s="167">
        <f t="shared" si="190"/>
        <v>-0.11799999999999999</v>
      </c>
      <c r="EU116" s="178">
        <f t="shared" si="172"/>
        <v>-23.238225044104976</v>
      </c>
      <c r="EV116" s="452">
        <f t="shared" si="158"/>
        <v>-0.11799999999999999</v>
      </c>
      <c r="EW116" s="315"/>
      <c r="EX116" s="165">
        <f t="shared" si="140"/>
        <v>-0.11799999999999999</v>
      </c>
      <c r="EZ116" s="176">
        <f t="shared" si="141"/>
        <v>-24.123502987023222</v>
      </c>
      <c r="FA116" s="185"/>
      <c r="FB116" s="186"/>
      <c r="FC116" s="369">
        <v>42358</v>
      </c>
      <c r="FD116" s="109">
        <v>-1.2514500000000002</v>
      </c>
      <c r="FE116" s="109">
        <v>-1.2363500000000001</v>
      </c>
      <c r="FF116" s="123"/>
      <c r="FG116" s="180">
        <f t="shared" si="191"/>
        <v>-23.893043585000001</v>
      </c>
      <c r="FH116" s="209">
        <v>0.1</v>
      </c>
      <c r="FI116" s="239">
        <v>0.2863500000000001</v>
      </c>
      <c r="FJ116" s="243">
        <f t="shared" si="173"/>
        <v>1</v>
      </c>
      <c r="FK116" s="244">
        <f t="shared" si="174"/>
        <v>-1.1000000000000001</v>
      </c>
      <c r="FL116" s="167">
        <v>1.18</v>
      </c>
      <c r="FM116" s="167">
        <v>0.82</v>
      </c>
      <c r="FO116" s="167">
        <f t="shared" si="192"/>
        <v>-0.1298</v>
      </c>
      <c r="FP116" s="178">
        <f t="shared" si="175"/>
        <v>-23.568698099971712</v>
      </c>
      <c r="FQ116" s="452">
        <f t="shared" si="159"/>
        <v>-0.1298</v>
      </c>
      <c r="FR116" s="315"/>
      <c r="FS116" s="165">
        <f t="shared" si="142"/>
        <v>-0.1298</v>
      </c>
      <c r="FU116" s="246">
        <f t="shared" si="143"/>
        <v>-24.340606686193198</v>
      </c>
      <c r="FV116" s="254">
        <v>-24.422888888888885</v>
      </c>
      <c r="FW116" s="186"/>
      <c r="FX116" s="369">
        <v>42358</v>
      </c>
      <c r="FY116" s="109">
        <v>-1.2514500000000002</v>
      </c>
      <c r="FZ116" s="109">
        <v>-1.2363500000000001</v>
      </c>
      <c r="GA116" s="123"/>
      <c r="GB116" s="180">
        <f t="shared" si="193"/>
        <v>-23.893043585000001</v>
      </c>
      <c r="GC116" s="209">
        <v>0.1</v>
      </c>
      <c r="GD116" s="239">
        <v>-1.1636499999999999</v>
      </c>
      <c r="GE116" s="243">
        <f t="shared" si="176"/>
        <v>-1.2</v>
      </c>
      <c r="GF116" s="244">
        <f t="shared" si="177"/>
        <v>1</v>
      </c>
      <c r="GG116" s="167">
        <v>1.18</v>
      </c>
      <c r="GH116" s="167">
        <v>0.82</v>
      </c>
      <c r="GJ116" s="167">
        <f t="shared" si="194"/>
        <v>-0.14159999999999998</v>
      </c>
      <c r="GK116" s="178">
        <f t="shared" si="178"/>
        <v>-24.5</v>
      </c>
      <c r="GL116" s="452">
        <f t="shared" si="160"/>
        <v>-7.0799999999999988E-2</v>
      </c>
      <c r="GM116" s="315"/>
      <c r="GN116" s="165">
        <f t="shared" si="144"/>
        <v>-7.0799999999999988E-2</v>
      </c>
      <c r="GP116" s="176">
        <f t="shared" si="145"/>
        <v>-24.416204356251622</v>
      </c>
      <c r="GQ116" s="98"/>
      <c r="GR116" s="186"/>
      <c r="GS116" s="36">
        <v>42358</v>
      </c>
      <c r="GT116" s="109">
        <v>-1.2514500000000002</v>
      </c>
      <c r="GU116" s="109">
        <v>-1.2363500000000001</v>
      </c>
      <c r="GV116" s="123"/>
      <c r="GW116" s="180">
        <f t="shared" si="195"/>
        <v>-23.893043585000001</v>
      </c>
      <c r="GX116" s="209">
        <v>0.1</v>
      </c>
      <c r="GY116" s="239">
        <v>7.6363500000000002</v>
      </c>
      <c r="GZ116" s="243">
        <f t="shared" si="179"/>
        <v>1</v>
      </c>
      <c r="HA116" s="244">
        <f t="shared" si="180"/>
        <v>1.3</v>
      </c>
      <c r="HB116" s="167">
        <v>1.18</v>
      </c>
      <c r="HC116" s="167">
        <v>0.82</v>
      </c>
      <c r="HD116" s="165"/>
      <c r="HE116" s="167">
        <f t="shared" si="196"/>
        <v>0.1066</v>
      </c>
      <c r="HF116" s="178">
        <f t="shared" si="181"/>
        <v>-22.388612555310097</v>
      </c>
      <c r="HG116" s="452">
        <f t="shared" si="161"/>
        <v>0.1066</v>
      </c>
      <c r="HH116" s="315"/>
      <c r="HI116" s="165">
        <f t="shared" si="146"/>
        <v>0.1066</v>
      </c>
      <c r="HK116" s="176">
        <f t="shared" si="147"/>
        <v>-23.261623126391992</v>
      </c>
      <c r="HL116" s="185"/>
      <c r="HN116" s="165">
        <v>2.43635</v>
      </c>
      <c r="HO116" s="165">
        <f t="shared" si="148"/>
        <v>-24.30242614212969</v>
      </c>
      <c r="HP116" s="165"/>
      <c r="HR116" s="165">
        <v>-3.5136500000000002</v>
      </c>
      <c r="HS116" s="165">
        <f t="shared" si="149"/>
        <v>-24.513945465879974</v>
      </c>
      <c r="HT116" s="253">
        <v>-24.091111111111104</v>
      </c>
      <c r="HV116" s="165">
        <v>5.93635</v>
      </c>
      <c r="HW116" s="165">
        <f t="shared" si="150"/>
        <v>-22.978979022652798</v>
      </c>
      <c r="HX116" s="165"/>
      <c r="HZ116" s="165">
        <v>1.8363499999999999</v>
      </c>
      <c r="IA116" s="165">
        <f t="shared" si="151"/>
        <v>-24.123502987023222</v>
      </c>
      <c r="IB116" s="165"/>
      <c r="ID116" s="165">
        <v>0.2863500000000001</v>
      </c>
      <c r="IE116" s="165">
        <f t="shared" si="152"/>
        <v>-24.340606686193198</v>
      </c>
      <c r="IF116" s="253">
        <v>-24.422888888888885</v>
      </c>
      <c r="IH116" s="165">
        <v>-1.1636499999999999</v>
      </c>
      <c r="II116" s="165">
        <f t="shared" si="153"/>
        <v>-24.416204356251622</v>
      </c>
      <c r="IJ116" s="165"/>
      <c r="IL116" s="424">
        <v>7.6363500000000002</v>
      </c>
      <c r="IM116" s="165">
        <f t="shared" si="154"/>
        <v>-23.261623126391992</v>
      </c>
      <c r="IN116" s="165"/>
      <c r="IO116" s="36">
        <v>42358</v>
      </c>
    </row>
    <row r="117" spans="1:249" ht="15.75" thickBot="1" x14ac:dyDescent="0.3">
      <c r="A117" s="95">
        <v>41263</v>
      </c>
      <c r="B117" s="36">
        <v>41263</v>
      </c>
      <c r="C117" s="346">
        <v>1.2</v>
      </c>
      <c r="D117" s="346">
        <v>-4.75</v>
      </c>
      <c r="E117" s="346">
        <v>4.7</v>
      </c>
      <c r="F117" s="346">
        <v>0.6</v>
      </c>
      <c r="G117" s="346">
        <v>-0.95</v>
      </c>
      <c r="H117" s="346">
        <v>-2.4</v>
      </c>
      <c r="I117" s="346">
        <v>6.4</v>
      </c>
      <c r="J117" s="106"/>
      <c r="K117" s="36">
        <v>42358</v>
      </c>
      <c r="L117" s="105">
        <v>-1.2514500000000002</v>
      </c>
      <c r="M117" s="98">
        <f t="shared" si="130"/>
        <v>-1.2363500000000001</v>
      </c>
      <c r="N117" s="109">
        <f t="shared" si="131"/>
        <v>-1.2200500000000003</v>
      </c>
      <c r="O117" s="291"/>
      <c r="P117" s="184">
        <v>42358</v>
      </c>
      <c r="Q117" s="346">
        <v>1.2</v>
      </c>
      <c r="R117" s="240">
        <v>2.43635</v>
      </c>
      <c r="T117" s="346">
        <v>-4.75</v>
      </c>
      <c r="U117" s="240">
        <v>-3.5136500000000002</v>
      </c>
      <c r="V117" s="190">
        <v>-24.091111111111104</v>
      </c>
      <c r="W117" s="346">
        <v>4.7</v>
      </c>
      <c r="X117" s="240">
        <v>5.93635</v>
      </c>
      <c r="Z117" s="346">
        <v>0.6</v>
      </c>
      <c r="AA117" s="240">
        <v>1.8363499999999999</v>
      </c>
      <c r="AC117" s="346">
        <v>-0.95</v>
      </c>
      <c r="AD117" s="239">
        <v>0.2863500000000001</v>
      </c>
      <c r="AE117" s="190">
        <v>-24.422888888888885</v>
      </c>
      <c r="AF117" s="346">
        <v>-2.4</v>
      </c>
      <c r="AG117" s="239">
        <v>-1.1636499999999999</v>
      </c>
      <c r="AI117" s="346">
        <v>6.4</v>
      </c>
      <c r="AJ117" s="239">
        <v>7.6363500000000002</v>
      </c>
      <c r="AK117" s="104"/>
      <c r="AV117" s="36">
        <v>42359</v>
      </c>
      <c r="AW117" s="346">
        <v>1.5</v>
      </c>
      <c r="AX117" s="128">
        <v>-23</v>
      </c>
      <c r="AY117" s="346">
        <v>-5.3</v>
      </c>
      <c r="AZ117" s="128">
        <v>-24.1</v>
      </c>
      <c r="BA117" s="346">
        <v>5.35</v>
      </c>
      <c r="BB117" s="129">
        <v>-22.7</v>
      </c>
      <c r="BC117" s="346">
        <v>0.19999999999999998</v>
      </c>
      <c r="BD117" s="129">
        <v>-23</v>
      </c>
      <c r="BE117" s="346">
        <v>0.64999999999999991</v>
      </c>
      <c r="BF117" s="129">
        <v>-24.5</v>
      </c>
      <c r="BG117" s="346">
        <v>-6.3000000000000007</v>
      </c>
      <c r="BH117" s="129">
        <v>-23.8</v>
      </c>
      <c r="BI117" s="346">
        <v>4.7</v>
      </c>
      <c r="BJ117" s="130">
        <v>-23.7</v>
      </c>
      <c r="BL117" s="199">
        <v>-4.8</v>
      </c>
      <c r="BM117">
        <v>-24.091111111111104</v>
      </c>
      <c r="BN117" s="199"/>
      <c r="BP117" s="199"/>
      <c r="BW117" s="36">
        <v>42359</v>
      </c>
      <c r="BX117" s="109">
        <v>-1.2780500000000004</v>
      </c>
      <c r="BY117" s="109">
        <v>-1.2647500000000003</v>
      </c>
      <c r="BZ117" s="123">
        <v>-23.5</v>
      </c>
      <c r="CA117" s="180">
        <f t="shared" si="182"/>
        <v>-23.908297224999998</v>
      </c>
      <c r="CB117" s="209">
        <v>0.1</v>
      </c>
      <c r="CC117" s="240">
        <v>2.7647500000000003</v>
      </c>
      <c r="CD117" s="243">
        <f t="shared" si="199"/>
        <v>1</v>
      </c>
      <c r="CE117" s="244">
        <f t="shared" si="200"/>
        <v>-0.5</v>
      </c>
      <c r="CF117" s="167">
        <v>1.17</v>
      </c>
      <c r="CG117" s="167">
        <v>0.83</v>
      </c>
      <c r="CI117" s="167">
        <f t="shared" si="162"/>
        <v>-4.1500000000000002E-2</v>
      </c>
      <c r="CJ117" s="178">
        <f t="shared" si="163"/>
        <v>-23.541476170865298</v>
      </c>
      <c r="CK117" s="452">
        <f t="shared" si="133"/>
        <v>-4.1500000000000002E-2</v>
      </c>
      <c r="CL117" s="188"/>
      <c r="CM117" s="165">
        <f t="shared" si="134"/>
        <v>-4.1500000000000002E-2</v>
      </c>
      <c r="CO117" s="104">
        <f t="shared" si="135"/>
        <v>-24.343926142129689</v>
      </c>
      <c r="CR117" s="36">
        <v>42359</v>
      </c>
      <c r="CS117" s="109">
        <v>-1.2780500000000004</v>
      </c>
      <c r="CT117" s="109">
        <v>-1.2647500000000003</v>
      </c>
      <c r="CU117" s="123">
        <v>-23.5</v>
      </c>
      <c r="CV117" s="180">
        <f t="shared" si="185"/>
        <v>-23.908297224999998</v>
      </c>
      <c r="CW117" s="209">
        <v>0.1</v>
      </c>
      <c r="CX117" s="240">
        <v>-4.0352499999999996</v>
      </c>
      <c r="CY117" s="243">
        <f t="shared" si="164"/>
        <v>-1.4</v>
      </c>
      <c r="CZ117" s="244">
        <f t="shared" si="165"/>
        <v>1</v>
      </c>
      <c r="DA117" s="167">
        <v>1.17</v>
      </c>
      <c r="DB117" s="167">
        <v>0.83</v>
      </c>
      <c r="DD117" s="167">
        <f t="shared" si="186"/>
        <v>-0.16379999999999997</v>
      </c>
      <c r="DE117" s="178">
        <f t="shared" si="166"/>
        <v>-24.5</v>
      </c>
      <c r="DF117" s="452">
        <f t="shared" si="156"/>
        <v>-8.1899999999999987E-2</v>
      </c>
      <c r="DG117" s="315"/>
      <c r="DH117" s="165">
        <f t="shared" si="136"/>
        <v>-8.1899999999999987E-2</v>
      </c>
      <c r="DJ117" s="104">
        <f t="shared" si="137"/>
        <v>-24.595845465879975</v>
      </c>
      <c r="DK117" s="185"/>
      <c r="DL117" s="186"/>
      <c r="DM117" s="369">
        <v>42359</v>
      </c>
      <c r="DN117" s="109">
        <v>-1.2780500000000004</v>
      </c>
      <c r="DO117" s="109">
        <v>-1.2647500000000003</v>
      </c>
      <c r="DP117" s="123">
        <v>-23.5</v>
      </c>
      <c r="DQ117" s="180">
        <f t="shared" si="187"/>
        <v>-23.908297224999998</v>
      </c>
      <c r="DR117" s="209">
        <v>0.1</v>
      </c>
      <c r="DS117" s="240">
        <v>6.6147499999999999</v>
      </c>
      <c r="DT117" s="243">
        <f t="shared" si="167"/>
        <v>1</v>
      </c>
      <c r="DU117" s="244">
        <f t="shared" si="168"/>
        <v>1.3</v>
      </c>
      <c r="DV117" s="167">
        <v>1.17</v>
      </c>
      <c r="DW117" s="167">
        <v>0.83</v>
      </c>
      <c r="DY117" s="167">
        <f t="shared" si="188"/>
        <v>0.1079</v>
      </c>
      <c r="DZ117" s="178">
        <f t="shared" si="169"/>
        <v>-21.797121442463133</v>
      </c>
      <c r="EA117" s="452">
        <f t="shared" si="157"/>
        <v>0.1079</v>
      </c>
      <c r="EB117" s="315"/>
      <c r="EC117" s="165">
        <f t="shared" si="138"/>
        <v>0.1079</v>
      </c>
      <c r="EE117" s="104">
        <f t="shared" si="139"/>
        <v>-22.871079022652797</v>
      </c>
      <c r="EF117" s="185"/>
      <c r="EG117" s="186"/>
      <c r="EH117" s="369">
        <v>42359</v>
      </c>
      <c r="EI117" s="109">
        <v>-1.2780500000000004</v>
      </c>
      <c r="EJ117" s="109">
        <v>-1.2647500000000003</v>
      </c>
      <c r="EK117" s="123">
        <v>-23.5</v>
      </c>
      <c r="EL117" s="180">
        <f t="shared" si="189"/>
        <v>-23.908297224999998</v>
      </c>
      <c r="EM117" s="209">
        <v>0.1</v>
      </c>
      <c r="EN117" s="240">
        <v>1.4647500000000002</v>
      </c>
      <c r="EO117" s="243">
        <f t="shared" si="170"/>
        <v>1</v>
      </c>
      <c r="EP117" s="244">
        <f t="shared" si="171"/>
        <v>-1</v>
      </c>
      <c r="EQ117" s="167">
        <v>1.17</v>
      </c>
      <c r="ER117" s="167">
        <v>0.83</v>
      </c>
      <c r="ET117" s="167">
        <f t="shared" si="190"/>
        <v>-0.11699999999999999</v>
      </c>
      <c r="EU117" s="178">
        <f t="shared" si="172"/>
        <v>-23.355225044104976</v>
      </c>
      <c r="EV117" s="452">
        <f t="shared" si="158"/>
        <v>-0.11699999999999999</v>
      </c>
      <c r="EW117" s="315"/>
      <c r="EX117" s="165">
        <f t="shared" si="140"/>
        <v>-0.11699999999999999</v>
      </c>
      <c r="EZ117" s="104">
        <f t="shared" si="141"/>
        <v>-24.240502987023223</v>
      </c>
      <c r="FA117" s="185"/>
      <c r="FB117" s="186"/>
      <c r="FC117" s="369">
        <v>42359</v>
      </c>
      <c r="FD117" s="109">
        <v>-1.2780500000000004</v>
      </c>
      <c r="FE117" s="109">
        <v>-1.2647500000000003</v>
      </c>
      <c r="FF117" s="123">
        <v>-23.5</v>
      </c>
      <c r="FG117" s="180">
        <f t="shared" si="191"/>
        <v>-23.908297224999998</v>
      </c>
      <c r="FH117" s="209">
        <v>0.1</v>
      </c>
      <c r="FI117" s="239">
        <v>1.9147500000000002</v>
      </c>
      <c r="FJ117" s="243">
        <f t="shared" si="173"/>
        <v>1</v>
      </c>
      <c r="FK117" s="244">
        <f t="shared" si="174"/>
        <v>-1</v>
      </c>
      <c r="FL117" s="167">
        <v>1.17</v>
      </c>
      <c r="FM117" s="167">
        <v>0.83</v>
      </c>
      <c r="FO117" s="167">
        <f t="shared" si="192"/>
        <v>-0.11699999999999999</v>
      </c>
      <c r="FP117" s="178">
        <f t="shared" si="175"/>
        <v>-23.627198099971711</v>
      </c>
      <c r="FQ117" s="452">
        <f t="shared" si="159"/>
        <v>-5.8499999999999996E-2</v>
      </c>
      <c r="FR117" s="315"/>
      <c r="FS117" s="165">
        <f t="shared" si="142"/>
        <v>-5.8499999999999996E-2</v>
      </c>
      <c r="FU117" s="104">
        <f t="shared" si="143"/>
        <v>-24.399106686193196</v>
      </c>
      <c r="FV117" s="185"/>
      <c r="FW117" s="186"/>
      <c r="FX117" s="369">
        <v>42359</v>
      </c>
      <c r="FY117" s="109">
        <v>-1.2780500000000004</v>
      </c>
      <c r="FZ117" s="109">
        <v>-1.2647500000000003</v>
      </c>
      <c r="GA117" s="123">
        <v>-23.5</v>
      </c>
      <c r="GB117" s="180">
        <f t="shared" si="193"/>
        <v>-23.908297224999998</v>
      </c>
      <c r="GC117" s="209">
        <v>0.1</v>
      </c>
      <c r="GD117" s="239">
        <v>-5.0352500000000004</v>
      </c>
      <c r="GE117" s="243">
        <f t="shared" si="176"/>
        <v>-1.4</v>
      </c>
      <c r="GF117" s="244">
        <f t="shared" si="177"/>
        <v>1</v>
      </c>
      <c r="GG117" s="167">
        <v>1.17</v>
      </c>
      <c r="GH117" s="167">
        <v>0.83</v>
      </c>
      <c r="GJ117" s="167">
        <f t="shared" si="194"/>
        <v>-0.16379999999999997</v>
      </c>
      <c r="GK117" s="178">
        <f t="shared" si="178"/>
        <v>-24.5</v>
      </c>
      <c r="GL117" s="452">
        <f t="shared" si="160"/>
        <v>-8.1899999999999987E-2</v>
      </c>
      <c r="GM117" s="315"/>
      <c r="GN117" s="165">
        <f t="shared" si="144"/>
        <v>-8.1899999999999987E-2</v>
      </c>
      <c r="GP117" s="104">
        <f t="shared" si="145"/>
        <v>-24.498104356251623</v>
      </c>
      <c r="GR117" s="186"/>
      <c r="GS117" s="36">
        <v>42359</v>
      </c>
      <c r="GT117" s="109">
        <v>-1.2780500000000004</v>
      </c>
      <c r="GU117" s="109">
        <v>-1.2647500000000003</v>
      </c>
      <c r="GV117" s="123">
        <v>-23.5</v>
      </c>
      <c r="GW117" s="180">
        <f t="shared" si="195"/>
        <v>-23.908297224999998</v>
      </c>
      <c r="GX117" s="209">
        <v>0.1</v>
      </c>
      <c r="GY117" s="239">
        <v>5.9647500000000004</v>
      </c>
      <c r="GZ117" s="243">
        <f t="shared" si="179"/>
        <v>1</v>
      </c>
      <c r="HA117" s="244">
        <f t="shared" si="180"/>
        <v>1.3</v>
      </c>
      <c r="HB117" s="167">
        <v>1.17</v>
      </c>
      <c r="HC117" s="167">
        <v>0.83</v>
      </c>
      <c r="HD117" s="165"/>
      <c r="HE117" s="167">
        <f t="shared" si="196"/>
        <v>0.1079</v>
      </c>
      <c r="HF117" s="178">
        <f t="shared" si="181"/>
        <v>-22.280712555310096</v>
      </c>
      <c r="HG117" s="452">
        <f t="shared" si="161"/>
        <v>0.1079</v>
      </c>
      <c r="HH117" s="315"/>
      <c r="HI117" s="165">
        <f t="shared" si="146"/>
        <v>0.1079</v>
      </c>
      <c r="HK117" s="104">
        <f t="shared" si="147"/>
        <v>-23.153723126391991</v>
      </c>
      <c r="HL117" s="185"/>
      <c r="HN117" s="165">
        <v>2.7647500000000003</v>
      </c>
      <c r="HO117" s="165">
        <f t="shared" si="148"/>
        <v>-24.343926142129689</v>
      </c>
      <c r="HP117" s="165"/>
      <c r="HR117" s="165">
        <v>-4.0352499999999996</v>
      </c>
      <c r="HS117" s="165">
        <f t="shared" si="149"/>
        <v>-24.595845465879975</v>
      </c>
      <c r="HT117" s="165"/>
      <c r="HV117" s="165">
        <v>6.6147499999999999</v>
      </c>
      <c r="HW117" s="165">
        <f t="shared" si="150"/>
        <v>-22.871079022652797</v>
      </c>
      <c r="HX117" s="165"/>
      <c r="HZ117" s="165">
        <v>1.4647500000000002</v>
      </c>
      <c r="IA117" s="165">
        <f t="shared" si="151"/>
        <v>-24.240502987023223</v>
      </c>
      <c r="IB117" s="165"/>
      <c r="ID117" s="165">
        <v>1.9147500000000002</v>
      </c>
      <c r="IE117" s="165">
        <f t="shared" si="152"/>
        <v>-24.399106686193196</v>
      </c>
      <c r="IF117" s="165"/>
      <c r="IH117" s="165">
        <v>-5.0352500000000004</v>
      </c>
      <c r="II117" s="165">
        <f t="shared" si="153"/>
        <v>-24.498104356251623</v>
      </c>
      <c r="IJ117" s="165"/>
      <c r="IL117" s="424">
        <v>5.9647500000000004</v>
      </c>
      <c r="IM117" s="165">
        <f t="shared" si="154"/>
        <v>-23.153723126391991</v>
      </c>
      <c r="IN117" s="165"/>
      <c r="IO117" s="36">
        <v>42359</v>
      </c>
    </row>
    <row r="118" spans="1:249" ht="15.75" thickBot="1" x14ac:dyDescent="0.3">
      <c r="A118" s="95">
        <v>41264</v>
      </c>
      <c r="B118" s="36">
        <v>41264</v>
      </c>
      <c r="C118" s="346">
        <v>1.5</v>
      </c>
      <c r="D118" s="346">
        <v>-5.3</v>
      </c>
      <c r="E118" s="346">
        <v>5.35</v>
      </c>
      <c r="F118" s="346">
        <v>0.19999999999999998</v>
      </c>
      <c r="G118" s="346">
        <v>0.64999999999999991</v>
      </c>
      <c r="H118" s="346">
        <v>-6.3000000000000007</v>
      </c>
      <c r="I118" s="346">
        <v>4.7</v>
      </c>
      <c r="J118" s="106"/>
      <c r="K118" s="36">
        <v>42359</v>
      </c>
      <c r="L118" s="105">
        <v>-1.2780500000000004</v>
      </c>
      <c r="M118" s="98">
        <f t="shared" si="130"/>
        <v>-1.2647500000000003</v>
      </c>
      <c r="N118" s="109">
        <f t="shared" si="131"/>
        <v>-1.2502500000000001</v>
      </c>
      <c r="O118" s="291"/>
      <c r="P118" s="184">
        <v>42359</v>
      </c>
      <c r="Q118" s="346">
        <v>1.5</v>
      </c>
      <c r="R118" s="240">
        <v>2.7647500000000003</v>
      </c>
      <c r="T118" s="346">
        <v>-5.3</v>
      </c>
      <c r="U118" s="240">
        <v>-4.0352499999999996</v>
      </c>
      <c r="W118" s="346">
        <v>5.35</v>
      </c>
      <c r="X118" s="240">
        <v>6.6147499999999999</v>
      </c>
      <c r="Z118" s="346">
        <v>0.19999999999999998</v>
      </c>
      <c r="AA118" s="240">
        <v>1.4647500000000002</v>
      </c>
      <c r="AC118" s="346">
        <v>0.64999999999999991</v>
      </c>
      <c r="AD118" s="239">
        <v>1.9147500000000002</v>
      </c>
      <c r="AF118" s="346">
        <v>-6.3000000000000007</v>
      </c>
      <c r="AG118" s="239">
        <v>-5.0352500000000004</v>
      </c>
      <c r="AI118" s="346">
        <v>4.7</v>
      </c>
      <c r="AJ118" s="239">
        <v>5.9647500000000004</v>
      </c>
      <c r="AK118" s="104"/>
      <c r="AV118" s="36">
        <v>42360</v>
      </c>
      <c r="AW118" s="346">
        <v>0</v>
      </c>
      <c r="AY118" s="346">
        <v>-3.6</v>
      </c>
      <c r="BA118" s="346">
        <v>4.8</v>
      </c>
      <c r="BB118">
        <v>-22.67207777777778</v>
      </c>
      <c r="BC118" s="346">
        <v>-0.55000000000000004</v>
      </c>
      <c r="BD118">
        <v>-22.988411111111112</v>
      </c>
      <c r="BE118" s="346">
        <v>-0.4</v>
      </c>
      <c r="BG118" s="346">
        <v>-5.35</v>
      </c>
      <c r="BI118" s="346">
        <v>0</v>
      </c>
      <c r="BJ118" s="104"/>
      <c r="BL118" s="199">
        <v>4.8</v>
      </c>
      <c r="BM118">
        <v>-22.67207777777778</v>
      </c>
      <c r="BN118" s="199"/>
      <c r="BP118" s="199"/>
      <c r="BR118" s="199"/>
      <c r="BW118" s="36">
        <v>42360</v>
      </c>
      <c r="BX118" s="109">
        <v>-1.3010499999999996</v>
      </c>
      <c r="BY118" s="109">
        <v>-1.28955</v>
      </c>
      <c r="BZ118" s="123"/>
      <c r="CA118" s="180">
        <f t="shared" si="182"/>
        <v>-23.921617304999998</v>
      </c>
      <c r="CB118" s="209">
        <v>0.1</v>
      </c>
      <c r="CC118" s="240">
        <v>1.28955</v>
      </c>
      <c r="CD118" s="243">
        <f t="shared" si="199"/>
        <v>1</v>
      </c>
      <c r="CE118" s="244">
        <f t="shared" si="200"/>
        <v>-1</v>
      </c>
      <c r="CF118" s="167">
        <v>1.1599999999999999</v>
      </c>
      <c r="CG118" s="167">
        <v>0.84</v>
      </c>
      <c r="CI118" s="167">
        <f t="shared" si="162"/>
        <v>-0.11599999999999999</v>
      </c>
      <c r="CJ118" s="178">
        <f t="shared" si="163"/>
        <v>-23.599476170865298</v>
      </c>
      <c r="CK118" s="452">
        <f t="shared" si="133"/>
        <v>-5.7999999999999996E-2</v>
      </c>
      <c r="CL118" s="188"/>
      <c r="CM118" s="165">
        <f t="shared" si="134"/>
        <v>-5.7999999999999996E-2</v>
      </c>
      <c r="CO118" s="104">
        <f t="shared" si="135"/>
        <v>-24.401926142129689</v>
      </c>
      <c r="CR118" s="36">
        <v>42360</v>
      </c>
      <c r="CS118" s="109">
        <v>-1.3010499999999996</v>
      </c>
      <c r="CT118" s="109">
        <v>-1.28955</v>
      </c>
      <c r="CU118" s="123"/>
      <c r="CV118" s="180">
        <f t="shared" si="185"/>
        <v>-23.921617304999998</v>
      </c>
      <c r="CW118" s="209">
        <v>0.1</v>
      </c>
      <c r="CX118" s="240">
        <v>-2.3104500000000003</v>
      </c>
      <c r="CY118" s="243">
        <f t="shared" si="164"/>
        <v>-1.25</v>
      </c>
      <c r="CZ118" s="244">
        <f t="shared" si="165"/>
        <v>1</v>
      </c>
      <c r="DA118" s="167">
        <v>1.1599999999999999</v>
      </c>
      <c r="DB118" s="167">
        <v>0.84</v>
      </c>
      <c r="DD118" s="167">
        <f t="shared" si="186"/>
        <v>-0.14499999999999999</v>
      </c>
      <c r="DE118" s="178">
        <f t="shared" si="166"/>
        <v>-24.5</v>
      </c>
      <c r="DF118" s="452">
        <f t="shared" si="156"/>
        <v>-7.2499999999999995E-2</v>
      </c>
      <c r="DG118" s="315"/>
      <c r="DH118" s="165">
        <f t="shared" si="136"/>
        <v>-7.2499999999999995E-2</v>
      </c>
      <c r="DJ118" s="104">
        <f t="shared" si="137"/>
        <v>-24.668345465879977</v>
      </c>
      <c r="DK118" s="185"/>
      <c r="DL118" s="186"/>
      <c r="DM118" s="369">
        <v>42360</v>
      </c>
      <c r="DN118" s="109">
        <v>-1.3010499999999996</v>
      </c>
      <c r="DO118" s="109">
        <v>-1.28955</v>
      </c>
      <c r="DP118" s="123"/>
      <c r="DQ118" s="180">
        <f t="shared" si="187"/>
        <v>-23.921617304999998</v>
      </c>
      <c r="DR118" s="209">
        <v>0.1</v>
      </c>
      <c r="DS118" s="240">
        <v>6.08955</v>
      </c>
      <c r="DT118" s="243">
        <f t="shared" si="167"/>
        <v>1</v>
      </c>
      <c r="DU118" s="244">
        <f t="shared" si="168"/>
        <v>1.3</v>
      </c>
      <c r="DV118" s="167">
        <v>1.1599999999999999</v>
      </c>
      <c r="DW118" s="167">
        <v>0.84</v>
      </c>
      <c r="DY118" s="167">
        <f t="shared" si="188"/>
        <v>0.10920000000000001</v>
      </c>
      <c r="DZ118" s="178">
        <f t="shared" si="169"/>
        <v>-21.687921442463132</v>
      </c>
      <c r="EA118" s="452">
        <f t="shared" si="157"/>
        <v>0.10920000000000001</v>
      </c>
      <c r="EB118" s="315"/>
      <c r="EC118" s="165">
        <f t="shared" si="138"/>
        <v>0.10920000000000001</v>
      </c>
      <c r="EE118" s="246">
        <f t="shared" si="139"/>
        <v>-22.761879022652796</v>
      </c>
      <c r="EF118" s="254">
        <v>-22.67207777777778</v>
      </c>
      <c r="EG118" s="186"/>
      <c r="EH118" s="369">
        <v>42360</v>
      </c>
      <c r="EI118" s="109">
        <v>-1.3010499999999996</v>
      </c>
      <c r="EJ118" s="109">
        <v>-1.28955</v>
      </c>
      <c r="EK118" s="123"/>
      <c r="EL118" s="180">
        <f t="shared" si="189"/>
        <v>-23.921617304999998</v>
      </c>
      <c r="EM118" s="209">
        <v>0.1</v>
      </c>
      <c r="EN118" s="240">
        <v>0.73954999999999993</v>
      </c>
      <c r="EO118" s="243">
        <f t="shared" si="170"/>
        <v>1</v>
      </c>
      <c r="EP118" s="244">
        <f t="shared" si="171"/>
        <v>-1.1000000000000001</v>
      </c>
      <c r="EQ118" s="167">
        <v>1.1599999999999999</v>
      </c>
      <c r="ER118" s="167">
        <v>0.84</v>
      </c>
      <c r="ET118" s="167">
        <f t="shared" si="190"/>
        <v>-0.12760000000000002</v>
      </c>
      <c r="EU118" s="178">
        <f t="shared" si="172"/>
        <v>-23.482825044104978</v>
      </c>
      <c r="EV118" s="452">
        <f t="shared" si="158"/>
        <v>-0.12760000000000002</v>
      </c>
      <c r="EW118" s="315"/>
      <c r="EX118" s="165">
        <f t="shared" si="140"/>
        <v>-0.12760000000000002</v>
      </c>
      <c r="EZ118" s="246">
        <f t="shared" si="141"/>
        <v>-24.368102987023224</v>
      </c>
      <c r="FA118" s="254">
        <v>-22.988411111111112</v>
      </c>
      <c r="FB118" s="186"/>
      <c r="FC118" s="369">
        <v>42360</v>
      </c>
      <c r="FD118" s="109">
        <v>-1.3010499999999996</v>
      </c>
      <c r="FE118" s="109">
        <v>-1.28955</v>
      </c>
      <c r="FF118" s="123"/>
      <c r="FG118" s="180">
        <f t="shared" si="191"/>
        <v>-23.921617304999998</v>
      </c>
      <c r="FH118" s="209">
        <v>0.1</v>
      </c>
      <c r="FI118" s="239">
        <v>0.88954999999999995</v>
      </c>
      <c r="FJ118" s="243">
        <f t="shared" si="173"/>
        <v>1</v>
      </c>
      <c r="FK118" s="244">
        <f t="shared" si="174"/>
        <v>-1.1000000000000001</v>
      </c>
      <c r="FL118" s="167">
        <v>1.1599999999999999</v>
      </c>
      <c r="FM118" s="167">
        <v>0.84</v>
      </c>
      <c r="FO118" s="167">
        <f t="shared" si="192"/>
        <v>-0.12760000000000002</v>
      </c>
      <c r="FP118" s="178">
        <f t="shared" si="175"/>
        <v>-23.690998099971711</v>
      </c>
      <c r="FQ118" s="452">
        <f t="shared" si="159"/>
        <v>-6.3800000000000009E-2</v>
      </c>
      <c r="FR118" s="315"/>
      <c r="FS118" s="165">
        <f t="shared" si="142"/>
        <v>-6.3800000000000009E-2</v>
      </c>
      <c r="FU118" s="104">
        <f t="shared" si="143"/>
        <v>-24.462906686193197</v>
      </c>
      <c r="FV118" s="185"/>
      <c r="FW118" s="186"/>
      <c r="FX118" s="369">
        <v>42360</v>
      </c>
      <c r="FY118" s="109">
        <v>-1.3010499999999996</v>
      </c>
      <c r="FZ118" s="109">
        <v>-1.28955</v>
      </c>
      <c r="GA118" s="123"/>
      <c r="GB118" s="180">
        <f t="shared" si="193"/>
        <v>-23.921617304999998</v>
      </c>
      <c r="GC118" s="209">
        <v>0.1</v>
      </c>
      <c r="GD118" s="239">
        <v>-4.0604499999999994</v>
      </c>
      <c r="GE118" s="243">
        <f t="shared" si="176"/>
        <v>-1.4</v>
      </c>
      <c r="GF118" s="244">
        <f t="shared" si="177"/>
        <v>1</v>
      </c>
      <c r="GG118" s="167">
        <v>1.1599999999999999</v>
      </c>
      <c r="GH118" s="167">
        <v>0.84</v>
      </c>
      <c r="GJ118" s="167">
        <f t="shared" si="194"/>
        <v>-0.16239999999999996</v>
      </c>
      <c r="GK118" s="178">
        <f t="shared" si="178"/>
        <v>-24.5</v>
      </c>
      <c r="GL118" s="452">
        <f t="shared" si="160"/>
        <v>-8.1199999999999981E-2</v>
      </c>
      <c r="GM118" s="315"/>
      <c r="GN118" s="165">
        <f t="shared" si="144"/>
        <v>-8.1199999999999981E-2</v>
      </c>
      <c r="GP118" s="104">
        <f t="shared" si="145"/>
        <v>-24.579304356251622</v>
      </c>
      <c r="GR118" s="186"/>
      <c r="GS118" s="36">
        <v>42360</v>
      </c>
      <c r="GT118" s="109">
        <v>-1.3010499999999996</v>
      </c>
      <c r="GU118" s="109">
        <v>-1.28955</v>
      </c>
      <c r="GV118" s="123"/>
      <c r="GW118" s="180">
        <f t="shared" si="195"/>
        <v>-23.921617304999998</v>
      </c>
      <c r="GX118" s="209">
        <v>0.1</v>
      </c>
      <c r="GY118" s="239">
        <v>1.28955</v>
      </c>
      <c r="GZ118" s="243">
        <f t="shared" si="179"/>
        <v>1</v>
      </c>
      <c r="HA118" s="244">
        <f t="shared" si="180"/>
        <v>-1</v>
      </c>
      <c r="HB118" s="167">
        <v>1.1599999999999999</v>
      </c>
      <c r="HC118" s="167">
        <v>0.84</v>
      </c>
      <c r="HD118" s="165"/>
      <c r="HE118" s="167">
        <f t="shared" si="196"/>
        <v>-0.11599999999999999</v>
      </c>
      <c r="HF118" s="178">
        <f t="shared" si="181"/>
        <v>-22.396712555310096</v>
      </c>
      <c r="HG118" s="452">
        <f t="shared" si="161"/>
        <v>-0.11599999999999999</v>
      </c>
      <c r="HH118" s="315"/>
      <c r="HI118" s="165">
        <f t="shared" si="146"/>
        <v>-0.11599999999999999</v>
      </c>
      <c r="HK118" s="104">
        <f t="shared" si="147"/>
        <v>-23.269723126391991</v>
      </c>
      <c r="HL118" s="185"/>
      <c r="HN118" s="165">
        <v>1.28955</v>
      </c>
      <c r="HO118" s="165">
        <f t="shared" si="148"/>
        <v>-24.401926142129689</v>
      </c>
      <c r="HP118" s="165"/>
      <c r="HR118" s="165">
        <v>-2.3104500000000003</v>
      </c>
      <c r="HS118" s="165">
        <f t="shared" si="149"/>
        <v>-24.668345465879977</v>
      </c>
      <c r="HT118" s="165"/>
      <c r="HV118" s="165">
        <v>6.08955</v>
      </c>
      <c r="HW118" s="165">
        <f t="shared" si="150"/>
        <v>-22.761879022652796</v>
      </c>
      <c r="HX118" s="253">
        <v>-22.67207777777778</v>
      </c>
      <c r="HZ118" s="165">
        <v>0.73954999999999993</v>
      </c>
      <c r="IA118" s="165">
        <f t="shared" si="151"/>
        <v>-24.368102987023224</v>
      </c>
      <c r="IB118" s="253">
        <v>-22.988411111111112</v>
      </c>
      <c r="ID118" s="165">
        <v>0.88954999999999995</v>
      </c>
      <c r="IE118" s="165">
        <f t="shared" si="152"/>
        <v>-24.462906686193197</v>
      </c>
      <c r="IF118" s="165"/>
      <c r="IH118" s="165">
        <v>-4.0604499999999994</v>
      </c>
      <c r="II118" s="165">
        <f t="shared" si="153"/>
        <v>-24.579304356251622</v>
      </c>
      <c r="IJ118" s="165"/>
      <c r="IL118" s="424">
        <v>1.28955</v>
      </c>
      <c r="IM118" s="165">
        <f t="shared" si="154"/>
        <v>-23.269723126391991</v>
      </c>
      <c r="IN118" s="165"/>
      <c r="IO118" s="36">
        <v>42360</v>
      </c>
    </row>
    <row r="119" spans="1:249" x14ac:dyDescent="0.25">
      <c r="A119" s="95">
        <v>41265</v>
      </c>
      <c r="B119" s="36">
        <v>41265</v>
      </c>
      <c r="C119" s="346">
        <v>0</v>
      </c>
      <c r="D119" s="346">
        <v>-3.6</v>
      </c>
      <c r="E119" s="346">
        <v>4.8</v>
      </c>
      <c r="F119" s="346">
        <v>-0.55000000000000004</v>
      </c>
      <c r="G119" s="346">
        <v>-0.4</v>
      </c>
      <c r="H119" s="346">
        <v>-5.35</v>
      </c>
      <c r="I119" s="346">
        <v>0</v>
      </c>
      <c r="J119" s="106"/>
      <c r="K119" s="36">
        <v>42360</v>
      </c>
      <c r="L119" s="105">
        <v>-1.3010499999999996</v>
      </c>
      <c r="M119" s="98">
        <f t="shared" si="130"/>
        <v>-1.28955</v>
      </c>
      <c r="N119" s="109">
        <f t="shared" si="131"/>
        <v>-1.27685</v>
      </c>
      <c r="O119" s="291"/>
      <c r="P119" s="184">
        <v>42360</v>
      </c>
      <c r="Q119" s="346">
        <v>0</v>
      </c>
      <c r="R119" s="240">
        <v>1.28955</v>
      </c>
      <c r="T119" s="346">
        <v>-3.6</v>
      </c>
      <c r="U119" s="240">
        <v>-2.3104500000000003</v>
      </c>
      <c r="W119" s="346">
        <v>4.8</v>
      </c>
      <c r="X119" s="240">
        <v>6.08955</v>
      </c>
      <c r="Y119" s="190">
        <v>-22.67207777777778</v>
      </c>
      <c r="Z119" s="346">
        <v>-0.55000000000000004</v>
      </c>
      <c r="AA119" s="240">
        <v>0.73954999999999993</v>
      </c>
      <c r="AB119" s="190">
        <v>-22.988411111111112</v>
      </c>
      <c r="AC119" s="346">
        <v>-0.4</v>
      </c>
      <c r="AD119" s="239">
        <v>0.88954999999999995</v>
      </c>
      <c r="AF119" s="346">
        <v>-5.35</v>
      </c>
      <c r="AG119" s="239">
        <v>-4.0604499999999994</v>
      </c>
      <c r="AI119" s="346">
        <v>0</v>
      </c>
      <c r="AJ119" s="239">
        <v>1.28955</v>
      </c>
      <c r="AK119" s="104"/>
      <c r="AV119" s="36">
        <v>42361</v>
      </c>
      <c r="AW119" s="346">
        <v>1.4</v>
      </c>
      <c r="AY119" s="346">
        <v>-0.70000000000000007</v>
      </c>
      <c r="BA119" s="346">
        <v>3.15</v>
      </c>
      <c r="BC119" s="346">
        <v>-0.85000000000000009</v>
      </c>
      <c r="BE119" s="346">
        <v>-0.85</v>
      </c>
      <c r="BG119" s="346">
        <v>-6.1999999999999993</v>
      </c>
      <c r="BI119" s="346">
        <v>-5.0000000000000044E-2</v>
      </c>
      <c r="BJ119" s="104"/>
      <c r="BL119" s="199">
        <v>-0.6</v>
      </c>
      <c r="BM119">
        <v>-22.988411111111112</v>
      </c>
      <c r="BN119" s="199"/>
      <c r="BP119" s="199"/>
      <c r="BR119" s="199"/>
      <c r="BW119" s="36">
        <v>42361</v>
      </c>
      <c r="BX119" s="109">
        <v>-1.3204500000000003</v>
      </c>
      <c r="BY119" s="109">
        <v>-1.3107500000000001</v>
      </c>
      <c r="BZ119" s="123"/>
      <c r="CA119" s="180">
        <f t="shared" si="182"/>
        <v>-23.933003825</v>
      </c>
      <c r="CB119" s="209">
        <v>0.1</v>
      </c>
      <c r="CC119" s="240">
        <v>2.71075</v>
      </c>
      <c r="CD119" s="243">
        <f t="shared" si="199"/>
        <v>1</v>
      </c>
      <c r="CE119" s="244">
        <f t="shared" si="200"/>
        <v>-0.5</v>
      </c>
      <c r="CF119" s="167">
        <v>1.1499999999999999</v>
      </c>
      <c r="CG119" s="167">
        <v>0.85</v>
      </c>
      <c r="CI119" s="167">
        <f t="shared" si="162"/>
        <v>-4.2500000000000003E-2</v>
      </c>
      <c r="CJ119" s="178">
        <f t="shared" si="163"/>
        <v>-23.620726170865296</v>
      </c>
      <c r="CK119" s="452">
        <f t="shared" si="133"/>
        <v>-2.1250000000000002E-2</v>
      </c>
      <c r="CL119" s="188"/>
      <c r="CM119" s="165">
        <f t="shared" si="134"/>
        <v>-2.1250000000000002E-2</v>
      </c>
      <c r="CO119" s="104">
        <f t="shared" si="135"/>
        <v>-24.423176142129687</v>
      </c>
      <c r="CR119" s="36">
        <v>42361</v>
      </c>
      <c r="CS119" s="109">
        <v>-1.3204500000000003</v>
      </c>
      <c r="CT119" s="109">
        <v>-1.3107500000000001</v>
      </c>
      <c r="CU119" s="123"/>
      <c r="CV119" s="180">
        <f t="shared" si="185"/>
        <v>-23.933003825</v>
      </c>
      <c r="CW119" s="209">
        <v>0.1</v>
      </c>
      <c r="CX119" s="240">
        <v>0.61075000000000002</v>
      </c>
      <c r="CY119" s="243">
        <f t="shared" si="164"/>
        <v>1</v>
      </c>
      <c r="CZ119" s="244">
        <f t="shared" si="165"/>
        <v>-1.1000000000000001</v>
      </c>
      <c r="DA119" s="167">
        <v>1.1499999999999999</v>
      </c>
      <c r="DB119" s="167">
        <v>0.85</v>
      </c>
      <c r="DD119" s="167">
        <f t="shared" si="186"/>
        <v>-0.1265</v>
      </c>
      <c r="DE119" s="178">
        <f t="shared" si="166"/>
        <v>-24.5</v>
      </c>
      <c r="DF119" s="452">
        <f t="shared" si="156"/>
        <v>-6.3250000000000001E-2</v>
      </c>
      <c r="DG119" s="315"/>
      <c r="DH119" s="165">
        <f t="shared" si="136"/>
        <v>0.13675000000000001</v>
      </c>
      <c r="DJ119" s="104">
        <f t="shared" si="137"/>
        <v>-24.531595465879978</v>
      </c>
      <c r="DK119" s="185"/>
      <c r="DL119" s="186"/>
      <c r="DM119" s="369">
        <v>42361</v>
      </c>
      <c r="DN119" s="109">
        <v>-1.3204500000000003</v>
      </c>
      <c r="DO119" s="109">
        <v>-1.3107500000000001</v>
      </c>
      <c r="DP119" s="123"/>
      <c r="DQ119" s="180">
        <f t="shared" si="187"/>
        <v>-23.933003825</v>
      </c>
      <c r="DR119" s="209">
        <v>0.1</v>
      </c>
      <c r="DS119" s="240">
        <v>4.46075</v>
      </c>
      <c r="DT119" s="243">
        <f t="shared" si="167"/>
        <v>1</v>
      </c>
      <c r="DU119" s="244">
        <f t="shared" si="168"/>
        <v>1.1000000000000001</v>
      </c>
      <c r="DV119" s="167">
        <v>1.1499999999999999</v>
      </c>
      <c r="DW119" s="167">
        <v>0.85</v>
      </c>
      <c r="DY119" s="167">
        <f t="shared" si="188"/>
        <v>9.3500000000000014E-2</v>
      </c>
      <c r="DZ119" s="178">
        <f t="shared" si="169"/>
        <v>-21.594421442463133</v>
      </c>
      <c r="EA119" s="452">
        <f t="shared" si="157"/>
        <v>9.3500000000000014E-2</v>
      </c>
      <c r="EB119" s="315"/>
      <c r="EC119" s="165">
        <f t="shared" si="138"/>
        <v>9.3500000000000014E-2</v>
      </c>
      <c r="EE119" s="104">
        <f t="shared" si="139"/>
        <v>-22.668379022652797</v>
      </c>
      <c r="EF119" s="185"/>
      <c r="EG119" s="186"/>
      <c r="EH119" s="369">
        <v>42361</v>
      </c>
      <c r="EI119" s="109">
        <v>-1.3204500000000003</v>
      </c>
      <c r="EJ119" s="109">
        <v>-1.3107500000000001</v>
      </c>
      <c r="EK119" s="123"/>
      <c r="EL119" s="180">
        <f t="shared" si="189"/>
        <v>-23.933003825</v>
      </c>
      <c r="EM119" s="209">
        <v>0.1</v>
      </c>
      <c r="EN119" s="240">
        <v>0.46074999999999999</v>
      </c>
      <c r="EO119" s="243">
        <f t="shared" si="170"/>
        <v>1</v>
      </c>
      <c r="EP119" s="244">
        <f t="shared" si="171"/>
        <v>-1.1000000000000001</v>
      </c>
      <c r="EQ119" s="167">
        <v>1.1499999999999999</v>
      </c>
      <c r="ER119" s="167">
        <v>0.85</v>
      </c>
      <c r="ET119" s="167">
        <f t="shared" si="190"/>
        <v>-0.1265</v>
      </c>
      <c r="EU119" s="178">
        <f t="shared" si="172"/>
        <v>-23.609325044104978</v>
      </c>
      <c r="EV119" s="452">
        <f t="shared" si="158"/>
        <v>-0.1265</v>
      </c>
      <c r="EW119" s="315"/>
      <c r="EX119" s="165">
        <f t="shared" si="140"/>
        <v>-0.1265</v>
      </c>
      <c r="EZ119" s="104">
        <f t="shared" si="141"/>
        <v>-24.494602987023224</v>
      </c>
      <c r="FA119" s="185"/>
      <c r="FB119" s="186"/>
      <c r="FC119" s="369">
        <v>42361</v>
      </c>
      <c r="FD119" s="109">
        <v>-1.3204500000000003</v>
      </c>
      <c r="FE119" s="109">
        <v>-1.3107500000000001</v>
      </c>
      <c r="FF119" s="123"/>
      <c r="FG119" s="180">
        <f t="shared" si="191"/>
        <v>-23.933003825</v>
      </c>
      <c r="FH119" s="209">
        <v>0.1</v>
      </c>
      <c r="FI119" s="239">
        <v>0.4607500000000001</v>
      </c>
      <c r="FJ119" s="243">
        <f t="shared" si="173"/>
        <v>1</v>
      </c>
      <c r="FK119" s="244">
        <f t="shared" si="174"/>
        <v>-1.1000000000000001</v>
      </c>
      <c r="FL119" s="167">
        <v>1.1499999999999999</v>
      </c>
      <c r="FM119" s="167">
        <v>0.85</v>
      </c>
      <c r="FO119" s="167">
        <f t="shared" si="192"/>
        <v>-0.1265</v>
      </c>
      <c r="FP119" s="178">
        <f t="shared" si="175"/>
        <v>-23.754248099971711</v>
      </c>
      <c r="FQ119" s="452">
        <f t="shared" si="159"/>
        <v>-6.3250000000000001E-2</v>
      </c>
      <c r="FR119" s="315"/>
      <c r="FS119" s="165">
        <f t="shared" si="142"/>
        <v>-6.3250000000000001E-2</v>
      </c>
      <c r="FU119" s="104">
        <f t="shared" si="143"/>
        <v>-24.526156686193197</v>
      </c>
      <c r="FV119" s="185"/>
      <c r="FW119" s="186"/>
      <c r="FX119" s="369">
        <v>42361</v>
      </c>
      <c r="FY119" s="109">
        <v>-1.3204500000000003</v>
      </c>
      <c r="FZ119" s="109">
        <v>-1.3107500000000001</v>
      </c>
      <c r="GA119" s="123"/>
      <c r="GB119" s="180">
        <f t="shared" si="193"/>
        <v>-23.933003825</v>
      </c>
      <c r="GC119" s="209">
        <v>0.1</v>
      </c>
      <c r="GD119" s="239">
        <v>-4.8892499999999988</v>
      </c>
      <c r="GE119" s="243">
        <f t="shared" si="176"/>
        <v>-1.4</v>
      </c>
      <c r="GF119" s="244">
        <f t="shared" si="177"/>
        <v>1</v>
      </c>
      <c r="GG119" s="167">
        <v>1.1499999999999999</v>
      </c>
      <c r="GH119" s="167">
        <v>0.85</v>
      </c>
      <c r="GJ119" s="167">
        <f t="shared" si="194"/>
        <v>-0.16099999999999998</v>
      </c>
      <c r="GK119" s="178">
        <f t="shared" si="178"/>
        <v>-24.5</v>
      </c>
      <c r="GL119" s="452">
        <f t="shared" si="160"/>
        <v>-8.0499999999999988E-2</v>
      </c>
      <c r="GM119" s="315"/>
      <c r="GN119" s="165">
        <f t="shared" si="144"/>
        <v>-8.0499999999999988E-2</v>
      </c>
      <c r="GP119" s="104">
        <f t="shared" si="145"/>
        <v>-24.659804356251623</v>
      </c>
      <c r="GR119" s="186"/>
      <c r="GS119" s="36">
        <v>42361</v>
      </c>
      <c r="GT119" s="109">
        <v>-1.3204500000000003</v>
      </c>
      <c r="GU119" s="109">
        <v>-1.3107500000000001</v>
      </c>
      <c r="GV119" s="123"/>
      <c r="GW119" s="180">
        <f t="shared" si="195"/>
        <v>-23.933003825</v>
      </c>
      <c r="GX119" s="209">
        <v>0.1</v>
      </c>
      <c r="GY119" s="239">
        <v>1.26075</v>
      </c>
      <c r="GZ119" s="243">
        <f t="shared" si="179"/>
        <v>1</v>
      </c>
      <c r="HA119" s="244">
        <f t="shared" si="180"/>
        <v>-1</v>
      </c>
      <c r="HB119" s="167">
        <v>1.1499999999999999</v>
      </c>
      <c r="HC119" s="167">
        <v>0.85</v>
      </c>
      <c r="HD119" s="165"/>
      <c r="HE119" s="167">
        <f t="shared" si="196"/>
        <v>-0.11499999999999999</v>
      </c>
      <c r="HF119" s="178">
        <f t="shared" si="181"/>
        <v>-22.511712555310094</v>
      </c>
      <c r="HG119" s="452">
        <f t="shared" si="161"/>
        <v>-0.11499999999999999</v>
      </c>
      <c r="HH119" s="315"/>
      <c r="HI119" s="165">
        <f t="shared" si="146"/>
        <v>-0.11499999999999999</v>
      </c>
      <c r="HK119" s="104">
        <f t="shared" si="147"/>
        <v>-23.384723126391989</v>
      </c>
      <c r="HL119" s="185"/>
      <c r="HN119" s="165">
        <v>2.71075</v>
      </c>
      <c r="HO119" s="165">
        <f t="shared" si="148"/>
        <v>-24.423176142129687</v>
      </c>
      <c r="HP119" s="165"/>
      <c r="HR119" s="165">
        <v>0.61075000000000002</v>
      </c>
      <c r="HS119" s="165">
        <f t="shared" si="149"/>
        <v>-24.531595465879978</v>
      </c>
      <c r="HT119" s="165"/>
      <c r="HV119" s="165">
        <v>4.46075</v>
      </c>
      <c r="HW119" s="165">
        <f t="shared" si="150"/>
        <v>-22.668379022652797</v>
      </c>
      <c r="HX119" s="165"/>
      <c r="HZ119" s="165">
        <v>0.46074999999999999</v>
      </c>
      <c r="IA119" s="165">
        <f t="shared" si="151"/>
        <v>-24.494602987023224</v>
      </c>
      <c r="IB119" s="165"/>
      <c r="ID119" s="165">
        <v>0.4607500000000001</v>
      </c>
      <c r="IE119" s="165">
        <f t="shared" si="152"/>
        <v>-24.526156686193197</v>
      </c>
      <c r="IF119" s="165"/>
      <c r="IH119" s="165">
        <v>-4.8892499999999988</v>
      </c>
      <c r="II119" s="165">
        <f t="shared" si="153"/>
        <v>-24.659804356251623</v>
      </c>
      <c r="IJ119" s="165"/>
      <c r="IL119" s="424">
        <v>1.26075</v>
      </c>
      <c r="IM119" s="165">
        <f t="shared" si="154"/>
        <v>-23.384723126391989</v>
      </c>
      <c r="IN119" s="165"/>
      <c r="IO119" s="36">
        <v>42361</v>
      </c>
    </row>
    <row r="120" spans="1:249" x14ac:dyDescent="0.25">
      <c r="A120" s="95">
        <v>41266</v>
      </c>
      <c r="B120" s="36">
        <v>41266</v>
      </c>
      <c r="C120" s="346">
        <v>1.4</v>
      </c>
      <c r="D120" s="346">
        <v>-0.70000000000000007</v>
      </c>
      <c r="E120" s="346">
        <v>3.15</v>
      </c>
      <c r="F120" s="346">
        <v>-0.85000000000000009</v>
      </c>
      <c r="G120" s="346">
        <v>-0.85</v>
      </c>
      <c r="H120" s="346">
        <v>-6.1999999999999993</v>
      </c>
      <c r="I120" s="346">
        <v>-5.0000000000000044E-2</v>
      </c>
      <c r="J120" s="106"/>
      <c r="K120" s="36">
        <v>42361</v>
      </c>
      <c r="L120" s="105">
        <v>-1.3204500000000003</v>
      </c>
      <c r="M120" s="98">
        <f t="shared" si="130"/>
        <v>-1.3107500000000001</v>
      </c>
      <c r="N120" s="109">
        <f t="shared" si="131"/>
        <v>-1.2998500000000002</v>
      </c>
      <c r="O120" s="291"/>
      <c r="P120" s="184">
        <v>42361</v>
      </c>
      <c r="Q120" s="346">
        <v>1.4</v>
      </c>
      <c r="R120" s="240">
        <v>2.71075</v>
      </c>
      <c r="T120" s="346">
        <v>-0.70000000000000007</v>
      </c>
      <c r="U120" s="240">
        <v>0.61075000000000002</v>
      </c>
      <c r="W120" s="346">
        <v>3.15</v>
      </c>
      <c r="X120" s="240">
        <v>4.46075</v>
      </c>
      <c r="Z120" s="346">
        <v>-0.85000000000000009</v>
      </c>
      <c r="AA120" s="240">
        <v>0.46074999999999999</v>
      </c>
      <c r="AC120" s="346">
        <v>-0.85</v>
      </c>
      <c r="AD120" s="239">
        <v>0.4607500000000001</v>
      </c>
      <c r="AF120" s="346">
        <v>-6.1999999999999993</v>
      </c>
      <c r="AG120" s="239">
        <v>-4.8892499999999988</v>
      </c>
      <c r="AI120" s="346">
        <v>-5.0000000000000044E-2</v>
      </c>
      <c r="AJ120" s="239">
        <v>1.26075</v>
      </c>
      <c r="AK120" s="104"/>
      <c r="AV120" s="36">
        <v>42362</v>
      </c>
      <c r="AW120" s="346">
        <v>2.1</v>
      </c>
      <c r="AY120" s="346">
        <v>-0.54999999999999993</v>
      </c>
      <c r="BA120" s="346">
        <v>2.7</v>
      </c>
      <c r="BC120" s="346">
        <v>-0.95</v>
      </c>
      <c r="BE120" s="346">
        <v>-1.45</v>
      </c>
      <c r="BG120" s="346">
        <v>-10.45</v>
      </c>
      <c r="BI120" s="346">
        <v>2</v>
      </c>
      <c r="BJ120" s="104"/>
      <c r="BL120" s="199">
        <v>-1</v>
      </c>
      <c r="BM120">
        <v>-24.422888888888885</v>
      </c>
      <c r="BN120" s="199"/>
      <c r="BP120" s="199"/>
      <c r="BR120" s="199"/>
      <c r="BW120" s="36">
        <v>42362</v>
      </c>
      <c r="BX120" s="109">
        <v>-1.3362500000000002</v>
      </c>
      <c r="BY120" s="109">
        <v>-1.3283500000000004</v>
      </c>
      <c r="BZ120" s="123"/>
      <c r="CA120" s="180">
        <f t="shared" si="182"/>
        <v>-23.942456785000001</v>
      </c>
      <c r="CB120" s="209">
        <v>0.1</v>
      </c>
      <c r="CC120" s="240">
        <v>3.4283500000000005</v>
      </c>
      <c r="CD120" s="243">
        <f t="shared" si="199"/>
        <v>1</v>
      </c>
      <c r="CE120" s="244">
        <f t="shared" si="200"/>
        <v>0</v>
      </c>
      <c r="CF120" s="167">
        <v>1.1399999999999999</v>
      </c>
      <c r="CG120" s="167">
        <v>0.86</v>
      </c>
      <c r="CI120" s="167">
        <f t="shared" si="162"/>
        <v>0</v>
      </c>
      <c r="CJ120" s="178">
        <f t="shared" si="163"/>
        <v>-23.620726170865296</v>
      </c>
      <c r="CK120" s="452">
        <f t="shared" si="133"/>
        <v>0</v>
      </c>
      <c r="CL120" s="188"/>
      <c r="CM120" s="165">
        <f t="shared" si="134"/>
        <v>0</v>
      </c>
      <c r="CO120" s="104">
        <f t="shared" si="135"/>
        <v>-24.423176142129687</v>
      </c>
      <c r="CR120" s="36">
        <v>42362</v>
      </c>
      <c r="CS120" s="109">
        <v>-1.3362500000000002</v>
      </c>
      <c r="CT120" s="109">
        <v>-1.3283500000000004</v>
      </c>
      <c r="CU120" s="123"/>
      <c r="CV120" s="180">
        <f t="shared" si="185"/>
        <v>-23.942456785000001</v>
      </c>
      <c r="CW120" s="209">
        <v>0.1</v>
      </c>
      <c r="CX120" s="240">
        <v>0.77835000000000043</v>
      </c>
      <c r="CY120" s="243">
        <f t="shared" si="164"/>
        <v>1</v>
      </c>
      <c r="CZ120" s="244">
        <f t="shared" si="165"/>
        <v>-1.1000000000000001</v>
      </c>
      <c r="DA120" s="167">
        <v>1.1399999999999999</v>
      </c>
      <c r="DB120" s="167">
        <v>0.86</v>
      </c>
      <c r="DD120" s="167">
        <f t="shared" si="186"/>
        <v>-0.12540000000000001</v>
      </c>
      <c r="DE120" s="178">
        <f t="shared" si="166"/>
        <v>-24.5</v>
      </c>
      <c r="DF120" s="452">
        <f t="shared" si="156"/>
        <v>-6.2700000000000006E-2</v>
      </c>
      <c r="DG120" s="315"/>
      <c r="DH120" s="165">
        <f t="shared" si="136"/>
        <v>0.13730000000000001</v>
      </c>
      <c r="DJ120" s="104">
        <f t="shared" si="137"/>
        <v>-24.394295465879978</v>
      </c>
      <c r="DK120" s="185"/>
      <c r="DL120" s="186"/>
      <c r="DM120" s="369">
        <v>42362</v>
      </c>
      <c r="DN120" s="109">
        <v>-1.3362500000000002</v>
      </c>
      <c r="DO120" s="109">
        <v>-1.3283500000000004</v>
      </c>
      <c r="DP120" s="123"/>
      <c r="DQ120" s="180">
        <f t="shared" si="187"/>
        <v>-23.942456785000001</v>
      </c>
      <c r="DR120" s="209">
        <v>0.1</v>
      </c>
      <c r="DS120" s="240">
        <v>4.0283500000000005</v>
      </c>
      <c r="DT120" s="243">
        <f t="shared" si="167"/>
        <v>1</v>
      </c>
      <c r="DU120" s="244">
        <f t="shared" si="168"/>
        <v>1.1000000000000001</v>
      </c>
      <c r="DV120" s="167">
        <v>1.1399999999999999</v>
      </c>
      <c r="DW120" s="167">
        <v>0.86</v>
      </c>
      <c r="DY120" s="167">
        <f t="shared" si="188"/>
        <v>9.4600000000000017E-2</v>
      </c>
      <c r="DZ120" s="178">
        <f t="shared" si="169"/>
        <v>-21.499821442463134</v>
      </c>
      <c r="EA120" s="452">
        <f t="shared" si="157"/>
        <v>9.4600000000000017E-2</v>
      </c>
      <c r="EB120" s="315"/>
      <c r="EC120" s="165">
        <f t="shared" si="138"/>
        <v>9.4600000000000017E-2</v>
      </c>
      <c r="EE120" s="104">
        <f t="shared" si="139"/>
        <v>-22.573779022652797</v>
      </c>
      <c r="EF120" s="185"/>
      <c r="EG120" s="186"/>
      <c r="EH120" s="369">
        <v>42362</v>
      </c>
      <c r="EI120" s="109">
        <v>-1.3362500000000002</v>
      </c>
      <c r="EJ120" s="109">
        <v>-1.3283500000000004</v>
      </c>
      <c r="EK120" s="123"/>
      <c r="EL120" s="180">
        <f t="shared" si="189"/>
        <v>-23.942456785000001</v>
      </c>
      <c r="EM120" s="209">
        <v>0.1</v>
      </c>
      <c r="EN120" s="240">
        <v>0.37835000000000041</v>
      </c>
      <c r="EO120" s="243">
        <f t="shared" si="170"/>
        <v>1</v>
      </c>
      <c r="EP120" s="244">
        <f t="shared" si="171"/>
        <v>-1.1000000000000001</v>
      </c>
      <c r="EQ120" s="167">
        <v>1.1399999999999999</v>
      </c>
      <c r="ER120" s="167">
        <v>0.86</v>
      </c>
      <c r="ET120" s="167">
        <f t="shared" si="190"/>
        <v>-0.12540000000000001</v>
      </c>
      <c r="EU120" s="178">
        <f t="shared" si="172"/>
        <v>-23.672025044104977</v>
      </c>
      <c r="EV120" s="452">
        <f t="shared" si="158"/>
        <v>-6.2700000000000006E-2</v>
      </c>
      <c r="EW120" s="315"/>
      <c r="EX120" s="165">
        <f t="shared" si="140"/>
        <v>-6.2700000000000006E-2</v>
      </c>
      <c r="EZ120" s="104">
        <f t="shared" si="141"/>
        <v>-24.557302987023224</v>
      </c>
      <c r="FA120" s="185"/>
      <c r="FB120" s="186"/>
      <c r="FC120" s="369">
        <v>42362</v>
      </c>
      <c r="FD120" s="109">
        <v>-1.3362500000000002</v>
      </c>
      <c r="FE120" s="109">
        <v>-1.3283500000000004</v>
      </c>
      <c r="FF120" s="123"/>
      <c r="FG120" s="180">
        <f t="shared" si="191"/>
        <v>-23.942456785000001</v>
      </c>
      <c r="FH120" s="209">
        <v>0.1</v>
      </c>
      <c r="FI120" s="239">
        <v>-0.12164999999999959</v>
      </c>
      <c r="FJ120" s="243">
        <f t="shared" si="173"/>
        <v>-1.1499999999999999</v>
      </c>
      <c r="FK120" s="244">
        <f t="shared" si="174"/>
        <v>1</v>
      </c>
      <c r="FL120" s="167">
        <v>1.1399999999999999</v>
      </c>
      <c r="FM120" s="167">
        <v>0.86</v>
      </c>
      <c r="FO120" s="167">
        <f t="shared" si="192"/>
        <v>-0.13109999999999997</v>
      </c>
      <c r="FP120" s="178">
        <f t="shared" si="175"/>
        <v>-23.81979809997171</v>
      </c>
      <c r="FQ120" s="452">
        <f t="shared" si="159"/>
        <v>-6.5549999999999983E-2</v>
      </c>
      <c r="FR120" s="315"/>
      <c r="FS120" s="165">
        <f t="shared" si="142"/>
        <v>-6.5549999999999983E-2</v>
      </c>
      <c r="FU120" s="104">
        <f t="shared" si="143"/>
        <v>-24.591706686193195</v>
      </c>
      <c r="FV120" s="185"/>
      <c r="FW120" s="186"/>
      <c r="FX120" s="369">
        <v>42362</v>
      </c>
      <c r="FY120" s="109">
        <v>-1.3362500000000002</v>
      </c>
      <c r="FZ120" s="109">
        <v>-1.3283500000000004</v>
      </c>
      <c r="GA120" s="123"/>
      <c r="GB120" s="180">
        <f t="shared" si="193"/>
        <v>-23.942456785000001</v>
      </c>
      <c r="GC120" s="209">
        <v>0.1</v>
      </c>
      <c r="GD120" s="239">
        <v>-9.1216499999999989</v>
      </c>
      <c r="GE120" s="243">
        <f t="shared" si="176"/>
        <v>-1.4</v>
      </c>
      <c r="GF120" s="244">
        <f t="shared" si="177"/>
        <v>1</v>
      </c>
      <c r="GG120" s="167">
        <v>1.1399999999999999</v>
      </c>
      <c r="GH120" s="167">
        <v>0.86</v>
      </c>
      <c r="GJ120" s="167">
        <f t="shared" si="194"/>
        <v>-0.15959999999999996</v>
      </c>
      <c r="GK120" s="178">
        <f t="shared" si="178"/>
        <v>-24.5</v>
      </c>
      <c r="GL120" s="452">
        <f t="shared" si="160"/>
        <v>-7.9799999999999982E-2</v>
      </c>
      <c r="GM120" s="315"/>
      <c r="GN120" s="165">
        <f t="shared" si="144"/>
        <v>-7.9799999999999982E-2</v>
      </c>
      <c r="GP120" s="104">
        <f t="shared" si="145"/>
        <v>-24.739604356251622</v>
      </c>
      <c r="GR120" s="186"/>
      <c r="GS120" s="36">
        <v>42362</v>
      </c>
      <c r="GT120" s="109">
        <v>-1.3362500000000002</v>
      </c>
      <c r="GU120" s="109">
        <v>-1.3283500000000004</v>
      </c>
      <c r="GV120" s="123"/>
      <c r="GW120" s="180">
        <f t="shared" si="195"/>
        <v>-23.942456785000001</v>
      </c>
      <c r="GX120" s="209">
        <v>0.1</v>
      </c>
      <c r="GY120" s="239">
        <v>3.3283500000000004</v>
      </c>
      <c r="GZ120" s="243">
        <f t="shared" si="179"/>
        <v>1</v>
      </c>
      <c r="HA120" s="244">
        <f t="shared" si="180"/>
        <v>0</v>
      </c>
      <c r="HB120" s="167">
        <v>1.1399999999999999</v>
      </c>
      <c r="HC120" s="167">
        <v>0.86</v>
      </c>
      <c r="HD120" s="165"/>
      <c r="HE120" s="167">
        <f t="shared" si="196"/>
        <v>0</v>
      </c>
      <c r="HF120" s="178">
        <f t="shared" si="181"/>
        <v>-22.511712555310094</v>
      </c>
      <c r="HG120" s="452">
        <f t="shared" si="161"/>
        <v>0</v>
      </c>
      <c r="HH120" s="315"/>
      <c r="HI120" s="165">
        <f t="shared" si="146"/>
        <v>0</v>
      </c>
      <c r="HK120" s="104">
        <f t="shared" si="147"/>
        <v>-23.384723126391989</v>
      </c>
      <c r="HL120" s="185"/>
      <c r="HN120" s="165">
        <v>3.4283500000000005</v>
      </c>
      <c r="HO120" s="165">
        <f t="shared" si="148"/>
        <v>-24.423176142129687</v>
      </c>
      <c r="HP120" s="165"/>
      <c r="HR120" s="165">
        <v>0.77835000000000043</v>
      </c>
      <c r="HS120" s="165">
        <f t="shared" si="149"/>
        <v>-24.394295465879978</v>
      </c>
      <c r="HT120" s="165"/>
      <c r="HV120" s="165">
        <v>4.0283500000000005</v>
      </c>
      <c r="HW120" s="165">
        <f t="shared" si="150"/>
        <v>-22.573779022652797</v>
      </c>
      <c r="HX120" s="165"/>
      <c r="HZ120" s="165">
        <v>0.37835000000000041</v>
      </c>
      <c r="IA120" s="165">
        <f t="shared" si="151"/>
        <v>-24.557302987023224</v>
      </c>
      <c r="IB120" s="165"/>
      <c r="ID120" s="165">
        <v>-0.12164999999999959</v>
      </c>
      <c r="IE120" s="165">
        <f t="shared" si="152"/>
        <v>-24.591706686193195</v>
      </c>
      <c r="IF120" s="165"/>
      <c r="IH120" s="165">
        <v>-9.1216499999999989</v>
      </c>
      <c r="II120" s="165">
        <f t="shared" si="153"/>
        <v>-24.739604356251622</v>
      </c>
      <c r="IJ120" s="165"/>
      <c r="IL120" s="424">
        <v>3.3283500000000004</v>
      </c>
      <c r="IM120" s="165">
        <f t="shared" si="154"/>
        <v>-23.384723126391989</v>
      </c>
      <c r="IN120" s="165"/>
      <c r="IO120" s="36">
        <v>42362</v>
      </c>
    </row>
    <row r="121" spans="1:249" x14ac:dyDescent="0.25">
      <c r="A121" s="95">
        <v>41267</v>
      </c>
      <c r="B121" s="36">
        <v>41267</v>
      </c>
      <c r="C121" s="346">
        <v>2.1</v>
      </c>
      <c r="D121" s="346">
        <v>-0.54999999999999993</v>
      </c>
      <c r="E121" s="346">
        <v>2.7</v>
      </c>
      <c r="F121" s="346">
        <v>-0.95</v>
      </c>
      <c r="G121" s="346">
        <v>-1.45</v>
      </c>
      <c r="H121" s="346">
        <v>-10.45</v>
      </c>
      <c r="I121" s="346">
        <v>2</v>
      </c>
      <c r="J121" s="106"/>
      <c r="K121" s="36">
        <v>42362</v>
      </c>
      <c r="L121" s="105">
        <v>-1.3362500000000002</v>
      </c>
      <c r="M121" s="98">
        <f t="shared" si="130"/>
        <v>-1.3283500000000004</v>
      </c>
      <c r="N121" s="109">
        <f t="shared" si="131"/>
        <v>-1.31925</v>
      </c>
      <c r="O121" s="291"/>
      <c r="P121" s="184">
        <v>42362</v>
      </c>
      <c r="Q121" s="346">
        <v>2.1</v>
      </c>
      <c r="R121" s="240">
        <v>3.4283500000000005</v>
      </c>
      <c r="T121" s="346">
        <v>-0.54999999999999993</v>
      </c>
      <c r="U121" s="240">
        <v>0.77835000000000043</v>
      </c>
      <c r="W121" s="346">
        <v>2.7</v>
      </c>
      <c r="X121" s="240">
        <v>4.0283500000000005</v>
      </c>
      <c r="Z121" s="346">
        <v>-0.95</v>
      </c>
      <c r="AA121" s="240">
        <v>0.37835000000000041</v>
      </c>
      <c r="AC121" s="346">
        <v>-1.45</v>
      </c>
      <c r="AD121" s="239">
        <v>-0.12164999999999959</v>
      </c>
      <c r="AF121" s="346">
        <v>-10.45</v>
      </c>
      <c r="AG121" s="239">
        <v>-9.1216499999999989</v>
      </c>
      <c r="AI121" s="346">
        <v>2</v>
      </c>
      <c r="AJ121" s="239">
        <v>3.3283500000000004</v>
      </c>
      <c r="AK121" s="104"/>
      <c r="AV121" s="36">
        <v>42363</v>
      </c>
      <c r="AW121" s="346">
        <v>0.85</v>
      </c>
      <c r="AY121" s="346">
        <v>-2.4</v>
      </c>
      <c r="BA121" s="346">
        <v>1.55</v>
      </c>
      <c r="BC121" s="346">
        <v>-1.9</v>
      </c>
      <c r="BE121" s="346">
        <v>-3.35</v>
      </c>
      <c r="BG121" s="346">
        <v>-10</v>
      </c>
      <c r="BH121" s="128"/>
      <c r="BI121" s="346">
        <v>1.8</v>
      </c>
      <c r="BJ121" s="104"/>
      <c r="BL121" s="312">
        <v>1</v>
      </c>
      <c r="BM121" s="117">
        <v>-23.592688888888887</v>
      </c>
      <c r="BN121" s="199"/>
      <c r="BO121" s="98"/>
      <c r="BP121" s="199"/>
      <c r="BR121" s="199"/>
      <c r="BW121" s="36">
        <v>42363</v>
      </c>
      <c r="BX121" s="109">
        <v>-1.3484500000000006</v>
      </c>
      <c r="BY121" s="109">
        <v>-1.3423500000000004</v>
      </c>
      <c r="BZ121" s="123"/>
      <c r="CA121" s="180">
        <f t="shared" si="182"/>
        <v>-23.949976185000001</v>
      </c>
      <c r="CB121" s="209">
        <v>0.1</v>
      </c>
      <c r="CC121" s="240">
        <v>2.1923500000000002</v>
      </c>
      <c r="CD121" s="243">
        <f t="shared" si="199"/>
        <v>1</v>
      </c>
      <c r="CE121" s="244">
        <f t="shared" si="200"/>
        <v>-0.5</v>
      </c>
      <c r="CF121" s="167">
        <v>1.1299999999999999</v>
      </c>
      <c r="CG121" s="167">
        <v>0.87</v>
      </c>
      <c r="CI121" s="167">
        <f t="shared" si="162"/>
        <v>-4.3500000000000004E-2</v>
      </c>
      <c r="CJ121" s="178">
        <f t="shared" si="163"/>
        <v>-23.642476170865297</v>
      </c>
      <c r="CK121" s="452">
        <f t="shared" si="133"/>
        <v>-2.1750000000000002E-2</v>
      </c>
      <c r="CL121" s="188"/>
      <c r="CM121" s="165">
        <f t="shared" si="134"/>
        <v>-2.1750000000000002E-2</v>
      </c>
      <c r="CO121" s="104">
        <f t="shared" si="135"/>
        <v>-24.444926142129688</v>
      </c>
      <c r="CR121" s="36">
        <v>42363</v>
      </c>
      <c r="CS121" s="109">
        <v>-1.3484500000000006</v>
      </c>
      <c r="CT121" s="109">
        <v>-1.3423500000000004</v>
      </c>
      <c r="CU121" s="123"/>
      <c r="CV121" s="180">
        <f t="shared" si="185"/>
        <v>-23.949976185000001</v>
      </c>
      <c r="CW121" s="209">
        <v>0.1</v>
      </c>
      <c r="CX121" s="240">
        <v>-1.0576499999999995</v>
      </c>
      <c r="CY121" s="243">
        <f t="shared" si="164"/>
        <v>-1.2</v>
      </c>
      <c r="CZ121" s="244">
        <f t="shared" si="165"/>
        <v>1</v>
      </c>
      <c r="DA121" s="167">
        <v>1.1299999999999999</v>
      </c>
      <c r="DB121" s="167">
        <v>0.87</v>
      </c>
      <c r="DD121" s="167">
        <f t="shared" si="186"/>
        <v>-0.13559999999999997</v>
      </c>
      <c r="DE121" s="178">
        <f t="shared" si="166"/>
        <v>-24.5</v>
      </c>
      <c r="DF121" s="452">
        <f t="shared" si="156"/>
        <v>-6.7799999999999985E-2</v>
      </c>
      <c r="DG121" s="315"/>
      <c r="DH121" s="165">
        <f t="shared" si="136"/>
        <v>-6.7799999999999985E-2</v>
      </c>
      <c r="DJ121" s="104">
        <f t="shared" si="137"/>
        <v>-24.462095465879976</v>
      </c>
      <c r="DK121" s="185"/>
      <c r="DL121" s="186"/>
      <c r="DM121" s="369">
        <v>42363</v>
      </c>
      <c r="DN121" s="109">
        <v>-1.3484500000000006</v>
      </c>
      <c r="DO121" s="109">
        <v>-1.3423500000000004</v>
      </c>
      <c r="DP121" s="123"/>
      <c r="DQ121" s="180">
        <f t="shared" si="187"/>
        <v>-23.949976185000001</v>
      </c>
      <c r="DR121" s="209">
        <v>0.1</v>
      </c>
      <c r="DS121" s="240">
        <v>2.8923500000000004</v>
      </c>
      <c r="DT121" s="243">
        <f t="shared" si="167"/>
        <v>1</v>
      </c>
      <c r="DU121" s="244">
        <f t="shared" si="168"/>
        <v>-0.5</v>
      </c>
      <c r="DV121" s="167">
        <v>1.1299999999999999</v>
      </c>
      <c r="DW121" s="167">
        <v>0.87</v>
      </c>
      <c r="DY121" s="167">
        <f t="shared" si="188"/>
        <v>-4.3500000000000004E-2</v>
      </c>
      <c r="DZ121" s="178">
        <f t="shared" si="169"/>
        <v>-21.543321442463135</v>
      </c>
      <c r="EA121" s="452">
        <f t="shared" si="157"/>
        <v>-4.3500000000000004E-2</v>
      </c>
      <c r="EB121" s="315"/>
      <c r="EC121" s="165">
        <f t="shared" si="138"/>
        <v>-4.3500000000000004E-2</v>
      </c>
      <c r="EE121" s="104">
        <f t="shared" si="139"/>
        <v>-22.617279022652799</v>
      </c>
      <c r="EF121" s="185"/>
      <c r="EG121" s="186"/>
      <c r="EH121" s="369">
        <v>42363</v>
      </c>
      <c r="EI121" s="109">
        <v>-1.3484500000000006</v>
      </c>
      <c r="EJ121" s="109">
        <v>-1.3423500000000004</v>
      </c>
      <c r="EK121" s="123"/>
      <c r="EL121" s="180">
        <f t="shared" si="189"/>
        <v>-23.949976185000001</v>
      </c>
      <c r="EM121" s="209">
        <v>0.1</v>
      </c>
      <c r="EN121" s="240">
        <v>-0.55764999999999953</v>
      </c>
      <c r="EO121" s="243">
        <f t="shared" si="170"/>
        <v>-1.1499999999999999</v>
      </c>
      <c r="EP121" s="244">
        <f t="shared" si="171"/>
        <v>1</v>
      </c>
      <c r="EQ121" s="167">
        <v>1.1299999999999999</v>
      </c>
      <c r="ER121" s="167">
        <v>0.87</v>
      </c>
      <c r="ET121" s="167">
        <f t="shared" si="190"/>
        <v>-0.12994999999999998</v>
      </c>
      <c r="EU121" s="178">
        <f t="shared" si="172"/>
        <v>-23.737000044104978</v>
      </c>
      <c r="EV121" s="452">
        <f t="shared" si="158"/>
        <v>-6.4974999999999991E-2</v>
      </c>
      <c r="EW121" s="315"/>
      <c r="EX121" s="165">
        <f t="shared" si="140"/>
        <v>-6.4974999999999991E-2</v>
      </c>
      <c r="EZ121" s="104">
        <f t="shared" si="141"/>
        <v>-24.622277987023224</v>
      </c>
      <c r="FA121" s="185"/>
      <c r="FB121" s="186"/>
      <c r="FC121" s="369">
        <v>42363</v>
      </c>
      <c r="FD121" s="109">
        <v>-1.3484500000000006</v>
      </c>
      <c r="FE121" s="109">
        <v>-1.3423500000000004</v>
      </c>
      <c r="FF121" s="123"/>
      <c r="FG121" s="180">
        <f t="shared" si="191"/>
        <v>-23.949976185000001</v>
      </c>
      <c r="FH121" s="209">
        <v>0.1</v>
      </c>
      <c r="FI121" s="239">
        <v>-2.0076499999999999</v>
      </c>
      <c r="FJ121" s="243">
        <f t="shared" si="173"/>
        <v>-1.25</v>
      </c>
      <c r="FK121" s="244">
        <f t="shared" si="174"/>
        <v>1</v>
      </c>
      <c r="FL121" s="167">
        <v>1.1299999999999999</v>
      </c>
      <c r="FM121" s="167">
        <v>0.87</v>
      </c>
      <c r="FO121" s="167">
        <f t="shared" si="192"/>
        <v>-0.14124999999999999</v>
      </c>
      <c r="FP121" s="178">
        <f t="shared" si="175"/>
        <v>-23.890423099971709</v>
      </c>
      <c r="FQ121" s="452">
        <f t="shared" si="159"/>
        <v>-7.0624999999999993E-2</v>
      </c>
      <c r="FR121" s="315"/>
      <c r="FS121" s="165">
        <f t="shared" si="142"/>
        <v>-7.0624999999999993E-2</v>
      </c>
      <c r="FU121" s="104">
        <f t="shared" si="143"/>
        <v>-24.662331686193195</v>
      </c>
      <c r="FV121" s="185"/>
      <c r="FW121" s="186"/>
      <c r="FX121" s="369">
        <v>42363</v>
      </c>
      <c r="FY121" s="109">
        <v>-1.3484500000000006</v>
      </c>
      <c r="FZ121" s="109">
        <v>-1.3423500000000004</v>
      </c>
      <c r="GA121" s="123"/>
      <c r="GB121" s="180">
        <f t="shared" si="193"/>
        <v>-23.949976185000001</v>
      </c>
      <c r="GC121" s="209">
        <v>0.1</v>
      </c>
      <c r="GD121" s="239">
        <v>-8.6576500000000003</v>
      </c>
      <c r="GE121" s="243">
        <f t="shared" si="176"/>
        <v>-1.4</v>
      </c>
      <c r="GF121" s="244">
        <f t="shared" si="177"/>
        <v>1</v>
      </c>
      <c r="GG121" s="167">
        <v>1.1299999999999999</v>
      </c>
      <c r="GH121" s="167">
        <v>0.87</v>
      </c>
      <c r="GJ121" s="167">
        <f t="shared" si="194"/>
        <v>-0.15819999999999998</v>
      </c>
      <c r="GK121" s="178">
        <f t="shared" si="178"/>
        <v>-24.5</v>
      </c>
      <c r="GL121" s="452">
        <f t="shared" si="160"/>
        <v>-7.909999999999999E-2</v>
      </c>
      <c r="GM121" s="315"/>
      <c r="GN121" s="165">
        <f t="shared" si="144"/>
        <v>-7.909999999999999E-2</v>
      </c>
      <c r="GP121" s="104">
        <f t="shared" si="145"/>
        <v>-24.818704356251622</v>
      </c>
      <c r="GR121" s="186"/>
      <c r="GS121" s="36">
        <v>42363</v>
      </c>
      <c r="GT121" s="109">
        <v>-1.3484500000000006</v>
      </c>
      <c r="GU121" s="109">
        <v>-1.3423500000000004</v>
      </c>
      <c r="GV121" s="123"/>
      <c r="GW121" s="180">
        <f t="shared" si="195"/>
        <v>-23.949976185000001</v>
      </c>
      <c r="GX121" s="209">
        <v>0.1</v>
      </c>
      <c r="GY121" s="239">
        <v>3.1423500000000004</v>
      </c>
      <c r="GZ121" s="243">
        <f t="shared" si="179"/>
        <v>1</v>
      </c>
      <c r="HA121" s="244">
        <f t="shared" si="180"/>
        <v>0</v>
      </c>
      <c r="HB121" s="167">
        <v>1.1299999999999999</v>
      </c>
      <c r="HC121" s="167">
        <v>0.87</v>
      </c>
      <c r="HD121" s="165"/>
      <c r="HE121" s="167">
        <f t="shared" si="196"/>
        <v>0</v>
      </c>
      <c r="HF121" s="178">
        <f t="shared" si="181"/>
        <v>-22.511712555310094</v>
      </c>
      <c r="HG121" s="452">
        <f t="shared" si="161"/>
        <v>0</v>
      </c>
      <c r="HH121" s="315"/>
      <c r="HI121" s="165">
        <f t="shared" si="146"/>
        <v>0</v>
      </c>
      <c r="HK121" s="104">
        <f t="shared" si="147"/>
        <v>-23.384723126391989</v>
      </c>
      <c r="HL121" s="185"/>
      <c r="HN121" s="165">
        <v>2.1923500000000002</v>
      </c>
      <c r="HO121" s="165">
        <f t="shared" si="148"/>
        <v>-24.444926142129688</v>
      </c>
      <c r="HP121" s="165"/>
      <c r="HR121" s="165">
        <v>-1.0576499999999995</v>
      </c>
      <c r="HS121" s="165">
        <f t="shared" si="149"/>
        <v>-24.462095465879976</v>
      </c>
      <c r="HT121" s="165"/>
      <c r="HV121" s="165">
        <v>2.8923500000000004</v>
      </c>
      <c r="HW121" s="165">
        <f t="shared" si="150"/>
        <v>-22.617279022652799</v>
      </c>
      <c r="HX121" s="165"/>
      <c r="HZ121" s="165">
        <v>-0.55764999999999953</v>
      </c>
      <c r="IA121" s="165">
        <f t="shared" si="151"/>
        <v>-24.622277987023224</v>
      </c>
      <c r="IB121" s="165"/>
      <c r="ID121" s="165">
        <v>-2.0076499999999999</v>
      </c>
      <c r="IE121" s="165">
        <f t="shared" si="152"/>
        <v>-24.662331686193195</v>
      </c>
      <c r="IF121" s="165"/>
      <c r="IH121" s="165">
        <v>-8.6576500000000003</v>
      </c>
      <c r="II121" s="165">
        <f t="shared" si="153"/>
        <v>-24.818704356251622</v>
      </c>
      <c r="IJ121" s="165"/>
      <c r="IL121" s="424">
        <v>3.1423500000000004</v>
      </c>
      <c r="IM121" s="165">
        <f t="shared" si="154"/>
        <v>-23.384723126391989</v>
      </c>
      <c r="IN121" s="165"/>
      <c r="IO121" s="36">
        <v>42363</v>
      </c>
    </row>
    <row r="122" spans="1:249" ht="15.75" thickBot="1" x14ac:dyDescent="0.3">
      <c r="A122" s="95">
        <v>41268</v>
      </c>
      <c r="B122" s="36">
        <v>41268</v>
      </c>
      <c r="C122" s="346">
        <v>0.85</v>
      </c>
      <c r="D122" s="346">
        <v>-2.4</v>
      </c>
      <c r="E122" s="346">
        <v>1.55</v>
      </c>
      <c r="F122" s="346">
        <v>-1.9</v>
      </c>
      <c r="G122" s="346">
        <v>-3.35</v>
      </c>
      <c r="H122" s="346">
        <v>-10</v>
      </c>
      <c r="I122" s="346">
        <v>1.8</v>
      </c>
      <c r="J122" s="106"/>
      <c r="K122" s="36">
        <v>42363</v>
      </c>
      <c r="L122" s="105">
        <v>-1.3484500000000006</v>
      </c>
      <c r="M122" s="98">
        <f t="shared" si="130"/>
        <v>-1.3423500000000004</v>
      </c>
      <c r="N122" s="109">
        <f t="shared" si="131"/>
        <v>-1.3350500000000005</v>
      </c>
      <c r="O122" s="291"/>
      <c r="P122" s="184">
        <v>42363</v>
      </c>
      <c r="Q122" s="346">
        <v>0.85</v>
      </c>
      <c r="R122" s="240">
        <v>2.1923500000000002</v>
      </c>
      <c r="T122" s="346">
        <v>-2.4</v>
      </c>
      <c r="U122" s="240">
        <v>-1.0576499999999995</v>
      </c>
      <c r="W122" s="346">
        <v>1.55</v>
      </c>
      <c r="X122" s="240">
        <v>2.8923500000000004</v>
      </c>
      <c r="Z122" s="346">
        <v>-1.9</v>
      </c>
      <c r="AA122" s="240">
        <v>-0.55764999999999953</v>
      </c>
      <c r="AC122" s="346">
        <v>-3.35</v>
      </c>
      <c r="AD122" s="239">
        <v>-2.0076499999999999</v>
      </c>
      <c r="AF122" s="346">
        <v>-10</v>
      </c>
      <c r="AG122" s="239">
        <v>-8.6576500000000003</v>
      </c>
      <c r="AI122" s="346">
        <v>1.8</v>
      </c>
      <c r="AJ122" s="239">
        <v>3.1423500000000004</v>
      </c>
      <c r="AK122" s="104"/>
      <c r="AV122" s="36">
        <v>42364</v>
      </c>
      <c r="AW122" s="346">
        <v>-0.05</v>
      </c>
      <c r="AX122" s="98"/>
      <c r="AY122" s="346">
        <v>-1.7999999999999998</v>
      </c>
      <c r="BA122" s="346">
        <v>0.55000000000000004</v>
      </c>
      <c r="BC122" s="346">
        <v>-4.4000000000000004</v>
      </c>
      <c r="BE122" s="346">
        <v>-6.05</v>
      </c>
      <c r="BG122" s="346">
        <v>-8.8999999999999986</v>
      </c>
      <c r="BI122" s="346">
        <v>1.1000000000000001</v>
      </c>
      <c r="BJ122" s="104"/>
      <c r="BP122" s="199"/>
      <c r="BR122" s="199"/>
      <c r="BW122" s="36">
        <v>42364</v>
      </c>
      <c r="BX122" s="109">
        <v>-1.3570500000000008</v>
      </c>
      <c r="BY122" s="109">
        <v>-1.3527500000000008</v>
      </c>
      <c r="BZ122" s="123"/>
      <c r="CA122" s="180">
        <f t="shared" si="182"/>
        <v>-23.955562024999999</v>
      </c>
      <c r="CB122" s="209">
        <v>0.1</v>
      </c>
      <c r="CC122" s="240">
        <v>1.3027500000000007</v>
      </c>
      <c r="CD122" s="243">
        <f t="shared" si="199"/>
        <v>1</v>
      </c>
      <c r="CE122" s="244">
        <f t="shared" si="200"/>
        <v>-1</v>
      </c>
      <c r="CF122" s="167">
        <v>1.1200000000000001</v>
      </c>
      <c r="CG122" s="167">
        <v>0.88</v>
      </c>
      <c r="CI122" s="167">
        <f t="shared" si="162"/>
        <v>-0.11200000000000002</v>
      </c>
      <c r="CJ122" s="178">
        <f t="shared" si="163"/>
        <v>-23.698476170865298</v>
      </c>
      <c r="CK122" s="452">
        <f t="shared" si="133"/>
        <v>-5.6000000000000008E-2</v>
      </c>
      <c r="CL122" s="188"/>
      <c r="CM122" s="165">
        <f t="shared" ref="CM122:CM153" si="201">IF(AND(CO121&lt;-24.5,CC122&gt;0),(CK122+0.2),CK122)</f>
        <v>-5.6000000000000008E-2</v>
      </c>
      <c r="CO122" s="104">
        <f t="shared" ref="CO122:CO153" si="202">(CO121+CM122)</f>
        <v>-24.500926142129689</v>
      </c>
      <c r="CR122" s="36">
        <v>42364</v>
      </c>
      <c r="CS122" s="109">
        <v>-1.3570500000000008</v>
      </c>
      <c r="CT122" s="109">
        <v>-1.3527500000000008</v>
      </c>
      <c r="CU122" s="123"/>
      <c r="CV122" s="180">
        <f t="shared" si="185"/>
        <v>-23.955562024999999</v>
      </c>
      <c r="CW122" s="209">
        <v>0.1</v>
      </c>
      <c r="CX122" s="240">
        <v>-0.44724999999999904</v>
      </c>
      <c r="CY122" s="243">
        <f t="shared" si="164"/>
        <v>-1.1499999999999999</v>
      </c>
      <c r="CZ122" s="244">
        <f t="shared" si="165"/>
        <v>1</v>
      </c>
      <c r="DA122" s="167">
        <v>1.1200000000000001</v>
      </c>
      <c r="DB122" s="167">
        <v>0.88</v>
      </c>
      <c r="DD122" s="167">
        <f t="shared" si="186"/>
        <v>-0.1288</v>
      </c>
      <c r="DE122" s="178">
        <f t="shared" si="166"/>
        <v>-24.5</v>
      </c>
      <c r="DF122" s="452">
        <f t="shared" si="156"/>
        <v>-6.4399999999999999E-2</v>
      </c>
      <c r="DG122" s="315"/>
      <c r="DH122" s="165">
        <f t="shared" ref="DH122:DH153" si="203">IF(AND(DJ121&lt;-24.5,CX122&gt;0),(DF122+0.2),DF122)</f>
        <v>-6.4399999999999999E-2</v>
      </c>
      <c r="DJ122" s="104">
        <f t="shared" ref="DJ122:DJ153" si="204">(DJ121+DH122)</f>
        <v>-24.526495465879975</v>
      </c>
      <c r="DK122" s="185"/>
      <c r="DL122" s="186"/>
      <c r="DM122" s="369">
        <v>42364</v>
      </c>
      <c r="DN122" s="109">
        <v>-1.3570500000000008</v>
      </c>
      <c r="DO122" s="109">
        <v>-1.3527500000000008</v>
      </c>
      <c r="DP122" s="123"/>
      <c r="DQ122" s="180">
        <f t="shared" si="187"/>
        <v>-23.955562024999999</v>
      </c>
      <c r="DR122" s="209">
        <v>0.1</v>
      </c>
      <c r="DS122" s="240">
        <v>1.9027500000000008</v>
      </c>
      <c r="DT122" s="243">
        <f t="shared" si="167"/>
        <v>1</v>
      </c>
      <c r="DU122" s="244">
        <f t="shared" si="168"/>
        <v>-1</v>
      </c>
      <c r="DV122" s="167">
        <v>1.1200000000000001</v>
      </c>
      <c r="DW122" s="167">
        <v>0.88</v>
      </c>
      <c r="DY122" s="167">
        <f t="shared" si="188"/>
        <v>-0.11200000000000002</v>
      </c>
      <c r="DZ122" s="178">
        <f t="shared" si="169"/>
        <v>-21.655321442463134</v>
      </c>
      <c r="EA122" s="452">
        <f t="shared" si="157"/>
        <v>-0.11200000000000002</v>
      </c>
      <c r="EB122" s="315"/>
      <c r="EC122" s="165">
        <f t="shared" ref="EC122:EC153" si="205">IF(AND(EE121&lt;-24.5,DS122&gt;0),(EA122+0.2),EA122)</f>
        <v>-0.11200000000000002</v>
      </c>
      <c r="EE122" s="104">
        <f t="shared" ref="EE122:EE153" si="206">(EE121+EC122)</f>
        <v>-22.729279022652797</v>
      </c>
      <c r="EF122" s="185"/>
      <c r="EG122" s="186"/>
      <c r="EH122" s="369">
        <v>42364</v>
      </c>
      <c r="EI122" s="109">
        <v>-1.3570500000000008</v>
      </c>
      <c r="EJ122" s="109">
        <v>-1.3527500000000008</v>
      </c>
      <c r="EK122" s="123"/>
      <c r="EL122" s="180">
        <f t="shared" si="189"/>
        <v>-23.955562024999999</v>
      </c>
      <c r="EM122" s="209">
        <v>0.1</v>
      </c>
      <c r="EN122" s="240">
        <v>-3.0472499999999996</v>
      </c>
      <c r="EO122" s="243">
        <f t="shared" si="170"/>
        <v>-1.3</v>
      </c>
      <c r="EP122" s="244">
        <f t="shared" si="171"/>
        <v>1</v>
      </c>
      <c r="EQ122" s="167">
        <v>1.1200000000000001</v>
      </c>
      <c r="ER122" s="167">
        <v>0.88</v>
      </c>
      <c r="ET122" s="167">
        <f t="shared" si="190"/>
        <v>-0.14560000000000001</v>
      </c>
      <c r="EU122" s="178">
        <f t="shared" si="172"/>
        <v>-23.809800044104978</v>
      </c>
      <c r="EV122" s="452">
        <f t="shared" si="158"/>
        <v>-7.2800000000000004E-2</v>
      </c>
      <c r="EW122" s="315"/>
      <c r="EX122" s="165">
        <f t="shared" ref="EX122:EX153" si="207">IF(AND(EZ121&lt;-24.5,EN122&gt;0),(EV122+0.2),EV122)</f>
        <v>-7.2800000000000004E-2</v>
      </c>
      <c r="EZ122" s="104">
        <f t="shared" ref="EZ122:EZ153" si="208">(EZ121+EX122)</f>
        <v>-24.695077987023225</v>
      </c>
      <c r="FA122" s="185"/>
      <c r="FB122" s="186"/>
      <c r="FC122" s="369">
        <v>42364</v>
      </c>
      <c r="FD122" s="109">
        <v>-1.3570500000000008</v>
      </c>
      <c r="FE122" s="109">
        <v>-1.3527500000000008</v>
      </c>
      <c r="FF122" s="123"/>
      <c r="FG122" s="180">
        <f t="shared" si="191"/>
        <v>-23.955562024999999</v>
      </c>
      <c r="FH122" s="209">
        <v>0.1</v>
      </c>
      <c r="FI122" s="239">
        <v>-4.6972499999999986</v>
      </c>
      <c r="FJ122" s="243">
        <f t="shared" si="173"/>
        <v>-1.4</v>
      </c>
      <c r="FK122" s="244">
        <f t="shared" si="174"/>
        <v>1</v>
      </c>
      <c r="FL122" s="167">
        <v>1.1200000000000001</v>
      </c>
      <c r="FM122" s="167">
        <v>0.88</v>
      </c>
      <c r="FO122" s="167">
        <f t="shared" si="192"/>
        <v>-0.15679999999999999</v>
      </c>
      <c r="FP122" s="178">
        <f t="shared" si="175"/>
        <v>-23.968823099971708</v>
      </c>
      <c r="FQ122" s="452">
        <f t="shared" si="159"/>
        <v>-7.8399999999999997E-2</v>
      </c>
      <c r="FR122" s="315"/>
      <c r="FS122" s="165">
        <f t="shared" ref="FS122:FS153" si="209">IF(AND(FU121&lt;-24.5,FI122&gt;0),(FQ122+0.2),FQ122)</f>
        <v>-7.8399999999999997E-2</v>
      </c>
      <c r="FU122" s="104">
        <f t="shared" ref="FU122:FU153" si="210">(FU121+FS122)</f>
        <v>-24.740731686193193</v>
      </c>
      <c r="FV122" s="185"/>
      <c r="FW122" s="186"/>
      <c r="FX122" s="369">
        <v>42364</v>
      </c>
      <c r="FY122" s="109">
        <v>-1.3570500000000008</v>
      </c>
      <c r="FZ122" s="109">
        <v>-1.3527500000000008</v>
      </c>
      <c r="GA122" s="123"/>
      <c r="GB122" s="180">
        <f t="shared" si="193"/>
        <v>-23.955562024999999</v>
      </c>
      <c r="GC122" s="209">
        <v>0.1</v>
      </c>
      <c r="GD122" s="239">
        <v>-7.5472499999999982</v>
      </c>
      <c r="GE122" s="243">
        <f t="shared" si="176"/>
        <v>-1.4</v>
      </c>
      <c r="GF122" s="244">
        <f t="shared" si="177"/>
        <v>1</v>
      </c>
      <c r="GG122" s="167">
        <v>1.1200000000000001</v>
      </c>
      <c r="GH122" s="167">
        <v>0.88</v>
      </c>
      <c r="GJ122" s="167">
        <f t="shared" si="194"/>
        <v>-0.15679999999999999</v>
      </c>
      <c r="GK122" s="178">
        <f t="shared" si="178"/>
        <v>-24.5</v>
      </c>
      <c r="GL122" s="452">
        <f t="shared" si="160"/>
        <v>-7.8399999999999997E-2</v>
      </c>
      <c r="GM122" s="315"/>
      <c r="GN122" s="165">
        <f t="shared" ref="GN122:GN153" si="211">IF(AND(GP121&lt;-24.5,GD122&gt;0),(GL122+0.2),GL122)</f>
        <v>-7.8399999999999997E-2</v>
      </c>
      <c r="GP122" s="104">
        <f t="shared" ref="GP122:GP153" si="212">(GP121+GN122)</f>
        <v>-24.897104356251621</v>
      </c>
      <c r="GR122" s="186"/>
      <c r="GS122" s="36">
        <v>42364</v>
      </c>
      <c r="GT122" s="109">
        <v>-1.3570500000000008</v>
      </c>
      <c r="GU122" s="109">
        <v>-1.3527500000000008</v>
      </c>
      <c r="GV122" s="123"/>
      <c r="GW122" s="180">
        <f t="shared" si="195"/>
        <v>-23.955562024999999</v>
      </c>
      <c r="GX122" s="209">
        <v>0.1</v>
      </c>
      <c r="GY122" s="239">
        <v>2.4527500000000009</v>
      </c>
      <c r="GZ122" s="243">
        <f t="shared" si="179"/>
        <v>1</v>
      </c>
      <c r="HA122" s="244">
        <f t="shared" si="180"/>
        <v>-0.5</v>
      </c>
      <c r="HB122" s="167">
        <v>1.1200000000000001</v>
      </c>
      <c r="HC122" s="167">
        <v>0.88</v>
      </c>
      <c r="HD122" s="165"/>
      <c r="HE122" s="167">
        <f t="shared" si="196"/>
        <v>-4.4000000000000004E-2</v>
      </c>
      <c r="HF122" s="178">
        <f t="shared" si="181"/>
        <v>-22.555712555310095</v>
      </c>
      <c r="HG122" s="452">
        <f t="shared" si="161"/>
        <v>-4.4000000000000004E-2</v>
      </c>
      <c r="HH122" s="315"/>
      <c r="HI122" s="165">
        <f t="shared" ref="HI122:HI153" si="213">IF(AND(HK121&lt;-24.5,GY122&gt;0),(HG122+0.2),HG122)</f>
        <v>-4.4000000000000004E-2</v>
      </c>
      <c r="HK122" s="104">
        <f t="shared" ref="HK122:HK153" si="214">(HK121+HI122)</f>
        <v>-23.42872312639199</v>
      </c>
      <c r="HL122" s="185"/>
      <c r="HN122" s="165">
        <v>1.3027500000000007</v>
      </c>
      <c r="HO122" s="165">
        <f t="shared" si="148"/>
        <v>-24.500926142129689</v>
      </c>
      <c r="HP122" s="165"/>
      <c r="HR122" s="165">
        <v>-0.44724999999999904</v>
      </c>
      <c r="HS122" s="165">
        <f t="shared" si="149"/>
        <v>-24.526495465879975</v>
      </c>
      <c r="HT122" s="165"/>
      <c r="HV122" s="165">
        <v>1.9027500000000008</v>
      </c>
      <c r="HW122" s="165">
        <f t="shared" si="150"/>
        <v>-22.729279022652797</v>
      </c>
      <c r="HX122" s="165"/>
      <c r="HZ122" s="165">
        <v>-3.0472499999999996</v>
      </c>
      <c r="IA122" s="165">
        <f t="shared" si="151"/>
        <v>-24.695077987023225</v>
      </c>
      <c r="IB122" s="165"/>
      <c r="ID122" s="165">
        <v>-4.6972499999999986</v>
      </c>
      <c r="IE122" s="165">
        <f t="shared" si="152"/>
        <v>-24.740731686193193</v>
      </c>
      <c r="IF122" s="165"/>
      <c r="IH122" s="165">
        <v>-7.5472499999999982</v>
      </c>
      <c r="II122" s="165">
        <f t="shared" si="153"/>
        <v>-24.897104356251621</v>
      </c>
      <c r="IJ122" s="165"/>
      <c r="IL122" s="424">
        <v>2.4527500000000009</v>
      </c>
      <c r="IM122" s="165">
        <f t="shared" si="154"/>
        <v>-23.42872312639199</v>
      </c>
      <c r="IN122" s="165"/>
      <c r="IO122" s="36">
        <v>42364</v>
      </c>
    </row>
    <row r="123" spans="1:249" ht="15.75" thickBot="1" x14ac:dyDescent="0.3">
      <c r="A123" s="95">
        <v>41269</v>
      </c>
      <c r="B123" s="36">
        <v>41269</v>
      </c>
      <c r="C123" s="346">
        <v>-0.05</v>
      </c>
      <c r="D123" s="346">
        <v>-1.7999999999999998</v>
      </c>
      <c r="E123" s="346">
        <v>0.55000000000000004</v>
      </c>
      <c r="F123" s="346">
        <v>-4.4000000000000004</v>
      </c>
      <c r="G123" s="346">
        <v>-6.05</v>
      </c>
      <c r="H123" s="346">
        <v>-8.8999999999999986</v>
      </c>
      <c r="I123" s="346">
        <v>1.1000000000000001</v>
      </c>
      <c r="J123" s="106"/>
      <c r="K123" s="36">
        <v>42364</v>
      </c>
      <c r="L123" s="105">
        <v>-1.3570500000000008</v>
      </c>
      <c r="M123" s="98">
        <f t="shared" si="130"/>
        <v>-1.3527500000000008</v>
      </c>
      <c r="N123" s="109">
        <f t="shared" si="131"/>
        <v>-1.3472500000000005</v>
      </c>
      <c r="O123" s="291"/>
      <c r="P123" s="184">
        <v>42364</v>
      </c>
      <c r="Q123" s="346">
        <v>-0.05</v>
      </c>
      <c r="R123" s="240">
        <v>1.3027500000000007</v>
      </c>
      <c r="T123" s="346">
        <v>-1.7999999999999998</v>
      </c>
      <c r="U123" s="240">
        <v>-0.44724999999999904</v>
      </c>
      <c r="W123" s="346">
        <v>0.55000000000000004</v>
      </c>
      <c r="X123" s="240">
        <v>1.9027500000000008</v>
      </c>
      <c r="Z123" s="346">
        <v>-4.4000000000000004</v>
      </c>
      <c r="AA123" s="240">
        <v>-3.0472499999999996</v>
      </c>
      <c r="AC123" s="346">
        <v>-6.05</v>
      </c>
      <c r="AD123" s="239">
        <v>-4.6972499999999986</v>
      </c>
      <c r="AF123" s="346">
        <v>-8.8999999999999986</v>
      </c>
      <c r="AG123" s="239">
        <v>-7.5472499999999982</v>
      </c>
      <c r="AI123" s="346">
        <v>1.1000000000000001</v>
      </c>
      <c r="AJ123" s="239">
        <v>2.4527500000000009</v>
      </c>
      <c r="AK123" s="104"/>
      <c r="AV123" s="36">
        <v>42365</v>
      </c>
      <c r="AW123" s="346">
        <v>0.7</v>
      </c>
      <c r="AX123">
        <v>-23.223433333333325</v>
      </c>
      <c r="AY123" s="346">
        <v>-0.44999999999999996</v>
      </c>
      <c r="BA123" s="346">
        <v>0.65</v>
      </c>
      <c r="BC123" s="346">
        <v>-3.9</v>
      </c>
      <c r="BE123" s="346">
        <v>-3.4</v>
      </c>
      <c r="BG123" s="346">
        <v>-8.6</v>
      </c>
      <c r="BI123" s="346">
        <v>-0.54999999999999993</v>
      </c>
      <c r="BJ123" s="104"/>
      <c r="BW123" s="36">
        <v>42365</v>
      </c>
      <c r="BX123" s="109">
        <v>-1.3620500000000009</v>
      </c>
      <c r="BY123" s="109">
        <v>-1.3595500000000009</v>
      </c>
      <c r="BZ123" s="123"/>
      <c r="CA123" s="180">
        <f t="shared" si="182"/>
        <v>-23.959214305</v>
      </c>
      <c r="CB123" s="209">
        <v>0.1</v>
      </c>
      <c r="CC123" s="240">
        <v>2.0595500000000007</v>
      </c>
      <c r="CD123" s="243">
        <f t="shared" si="199"/>
        <v>1</v>
      </c>
      <c r="CE123" s="244">
        <f t="shared" si="200"/>
        <v>-0.5</v>
      </c>
      <c r="CF123" s="167">
        <v>1.1100000000000001</v>
      </c>
      <c r="CG123" s="167">
        <v>0.89</v>
      </c>
      <c r="CI123" s="167">
        <f t="shared" si="162"/>
        <v>-4.4500000000000005E-2</v>
      </c>
      <c r="CJ123" s="178">
        <f t="shared" si="163"/>
        <v>-23.720726170865298</v>
      </c>
      <c r="CK123" s="452">
        <f t="shared" si="133"/>
        <v>-2.2250000000000002E-2</v>
      </c>
      <c r="CL123" s="188"/>
      <c r="CM123" s="165">
        <f t="shared" si="201"/>
        <v>0.17775000000000002</v>
      </c>
      <c r="CO123" s="246">
        <f t="shared" si="202"/>
        <v>-24.323176142129689</v>
      </c>
      <c r="CP123" s="247">
        <v>-23.223433333333325</v>
      </c>
      <c r="CR123" s="36">
        <v>42365</v>
      </c>
      <c r="CS123" s="109">
        <v>-1.3620500000000009</v>
      </c>
      <c r="CT123" s="109">
        <v>-1.3595500000000009</v>
      </c>
      <c r="CU123" s="123"/>
      <c r="CV123" s="180">
        <f t="shared" si="185"/>
        <v>-23.959214305</v>
      </c>
      <c r="CW123" s="209">
        <v>0.1</v>
      </c>
      <c r="CX123" s="240">
        <v>0.90955000000000097</v>
      </c>
      <c r="CY123" s="243">
        <f t="shared" si="164"/>
        <v>1</v>
      </c>
      <c r="CZ123" s="244">
        <f t="shared" si="165"/>
        <v>-1.1000000000000001</v>
      </c>
      <c r="DA123" s="167">
        <v>1.1100000000000001</v>
      </c>
      <c r="DB123" s="167">
        <v>0.89</v>
      </c>
      <c r="DD123" s="167">
        <f t="shared" si="186"/>
        <v>-0.12210000000000003</v>
      </c>
      <c r="DE123" s="178">
        <f t="shared" si="166"/>
        <v>-24.5</v>
      </c>
      <c r="DF123" s="452">
        <f t="shared" si="156"/>
        <v>-6.1050000000000014E-2</v>
      </c>
      <c r="DG123" s="315"/>
      <c r="DH123" s="165">
        <f t="shared" si="203"/>
        <v>0.13894999999999999</v>
      </c>
      <c r="DJ123" s="176">
        <f t="shared" si="204"/>
        <v>-24.387545465879974</v>
      </c>
      <c r="DK123" s="185"/>
      <c r="DL123" s="186"/>
      <c r="DM123" s="369">
        <v>42365</v>
      </c>
      <c r="DN123" s="109">
        <v>-1.3620500000000009</v>
      </c>
      <c r="DO123" s="109">
        <v>-1.3595500000000009</v>
      </c>
      <c r="DP123" s="123"/>
      <c r="DQ123" s="180">
        <f t="shared" si="187"/>
        <v>-23.959214305</v>
      </c>
      <c r="DR123" s="209">
        <v>0.1</v>
      </c>
      <c r="DS123" s="240">
        <v>2.0095500000000008</v>
      </c>
      <c r="DT123" s="243">
        <f t="shared" si="167"/>
        <v>1</v>
      </c>
      <c r="DU123" s="244">
        <f t="shared" si="168"/>
        <v>-0.5</v>
      </c>
      <c r="DV123" s="167">
        <v>1.1100000000000001</v>
      </c>
      <c r="DW123" s="167">
        <v>0.89</v>
      </c>
      <c r="DY123" s="167">
        <f t="shared" si="188"/>
        <v>-4.4500000000000005E-2</v>
      </c>
      <c r="DZ123" s="178">
        <f t="shared" si="169"/>
        <v>-21.699821442463133</v>
      </c>
      <c r="EA123" s="452">
        <f t="shared" si="157"/>
        <v>-4.4500000000000005E-2</v>
      </c>
      <c r="EB123" s="315"/>
      <c r="EC123" s="165">
        <f t="shared" si="205"/>
        <v>-4.4500000000000005E-2</v>
      </c>
      <c r="EE123" s="176">
        <f t="shared" si="206"/>
        <v>-22.773779022652796</v>
      </c>
      <c r="EF123" s="185"/>
      <c r="EG123" s="186"/>
      <c r="EH123" s="369">
        <v>42365</v>
      </c>
      <c r="EI123" s="109">
        <v>-1.3620500000000009</v>
      </c>
      <c r="EJ123" s="109">
        <v>-1.3595500000000009</v>
      </c>
      <c r="EK123" s="123"/>
      <c r="EL123" s="180">
        <f t="shared" si="189"/>
        <v>-23.959214305</v>
      </c>
      <c r="EM123" s="209">
        <v>0.1</v>
      </c>
      <c r="EN123" s="240">
        <v>-2.540449999999999</v>
      </c>
      <c r="EO123" s="243">
        <f t="shared" si="170"/>
        <v>-1.25</v>
      </c>
      <c r="EP123" s="244">
        <f t="shared" si="171"/>
        <v>1</v>
      </c>
      <c r="EQ123" s="167">
        <v>1.1100000000000001</v>
      </c>
      <c r="ER123" s="167">
        <v>0.89</v>
      </c>
      <c r="ET123" s="167">
        <f t="shared" si="190"/>
        <v>-0.13875000000000001</v>
      </c>
      <c r="EU123" s="178">
        <f t="shared" si="172"/>
        <v>-23.879175044104979</v>
      </c>
      <c r="EV123" s="452">
        <f t="shared" si="158"/>
        <v>-6.9375000000000006E-2</v>
      </c>
      <c r="EW123" s="315"/>
      <c r="EX123" s="165">
        <f t="shared" si="207"/>
        <v>-6.9375000000000006E-2</v>
      </c>
      <c r="EZ123" s="176">
        <f t="shared" si="208"/>
        <v>-24.764452987023226</v>
      </c>
      <c r="FA123" s="185"/>
      <c r="FB123" s="186"/>
      <c r="FC123" s="369">
        <v>42365</v>
      </c>
      <c r="FD123" s="109">
        <v>-1.3620500000000009</v>
      </c>
      <c r="FE123" s="109">
        <v>-1.3595500000000009</v>
      </c>
      <c r="FF123" s="123"/>
      <c r="FG123" s="180">
        <f t="shared" si="191"/>
        <v>-23.959214305</v>
      </c>
      <c r="FH123" s="209">
        <v>0.1</v>
      </c>
      <c r="FI123" s="239">
        <v>-2.040449999999999</v>
      </c>
      <c r="FJ123" s="243">
        <f t="shared" si="173"/>
        <v>-1.25</v>
      </c>
      <c r="FK123" s="244">
        <f t="shared" si="174"/>
        <v>1</v>
      </c>
      <c r="FL123" s="167">
        <v>1.1100000000000001</v>
      </c>
      <c r="FM123" s="167">
        <v>0.89</v>
      </c>
      <c r="FO123" s="167">
        <f t="shared" si="192"/>
        <v>-0.13875000000000001</v>
      </c>
      <c r="FP123" s="178">
        <f t="shared" si="175"/>
        <v>-24.038198099971709</v>
      </c>
      <c r="FQ123" s="452">
        <f t="shared" si="159"/>
        <v>-6.9375000000000006E-2</v>
      </c>
      <c r="FR123" s="315"/>
      <c r="FS123" s="165">
        <f t="shared" si="209"/>
        <v>-6.9375000000000006E-2</v>
      </c>
      <c r="FU123" s="176">
        <f t="shared" si="210"/>
        <v>-24.810106686193194</v>
      </c>
      <c r="FV123" s="185"/>
      <c r="FW123" s="186"/>
      <c r="FX123" s="369">
        <v>42365</v>
      </c>
      <c r="FY123" s="109">
        <v>-1.3620500000000009</v>
      </c>
      <c r="FZ123" s="109">
        <v>-1.3595500000000009</v>
      </c>
      <c r="GA123" s="123"/>
      <c r="GB123" s="180">
        <f t="shared" si="193"/>
        <v>-23.959214305</v>
      </c>
      <c r="GC123" s="209">
        <v>0.1</v>
      </c>
      <c r="GD123" s="239">
        <v>-7.2404499999999992</v>
      </c>
      <c r="GE123" s="243">
        <f t="shared" si="176"/>
        <v>-1.4</v>
      </c>
      <c r="GF123" s="244">
        <f t="shared" si="177"/>
        <v>1</v>
      </c>
      <c r="GG123" s="167">
        <v>1.1100000000000001</v>
      </c>
      <c r="GH123" s="167">
        <v>0.89</v>
      </c>
      <c r="GJ123" s="167">
        <f t="shared" si="194"/>
        <v>-0.15540000000000001</v>
      </c>
      <c r="GK123" s="178">
        <f t="shared" si="178"/>
        <v>-24.5</v>
      </c>
      <c r="GL123" s="452">
        <f t="shared" si="160"/>
        <v>-7.7700000000000005E-2</v>
      </c>
      <c r="GM123" s="315"/>
      <c r="GN123" s="165">
        <f t="shared" si="211"/>
        <v>-7.7700000000000005E-2</v>
      </c>
      <c r="GP123" s="176">
        <f t="shared" si="212"/>
        <v>-24.974804356251621</v>
      </c>
      <c r="GR123" s="186"/>
      <c r="GS123" s="36">
        <v>42365</v>
      </c>
      <c r="GT123" s="109">
        <v>-1.3620500000000009</v>
      </c>
      <c r="GU123" s="109">
        <v>-1.3595500000000009</v>
      </c>
      <c r="GV123" s="123"/>
      <c r="GW123" s="180">
        <f t="shared" si="195"/>
        <v>-23.959214305</v>
      </c>
      <c r="GX123" s="209">
        <v>0.1</v>
      </c>
      <c r="GY123" s="239">
        <v>0.80955000000000099</v>
      </c>
      <c r="GZ123" s="243">
        <f t="shared" si="179"/>
        <v>1</v>
      </c>
      <c r="HA123" s="244">
        <f t="shared" si="180"/>
        <v>-1.1000000000000001</v>
      </c>
      <c r="HB123" s="167">
        <v>1.1100000000000001</v>
      </c>
      <c r="HC123" s="167">
        <v>0.89</v>
      </c>
      <c r="HD123" s="165"/>
      <c r="HE123" s="167">
        <f t="shared" si="196"/>
        <v>-0.12210000000000003</v>
      </c>
      <c r="HF123" s="178">
        <f t="shared" si="181"/>
        <v>-22.677812555310094</v>
      </c>
      <c r="HG123" s="452">
        <f t="shared" si="161"/>
        <v>-0.12210000000000003</v>
      </c>
      <c r="HH123" s="315"/>
      <c r="HI123" s="165">
        <f t="shared" si="213"/>
        <v>-0.12210000000000003</v>
      </c>
      <c r="HK123" s="176">
        <f t="shared" si="214"/>
        <v>-23.55082312639199</v>
      </c>
      <c r="HL123" s="185"/>
      <c r="HM123">
        <v>5</v>
      </c>
      <c r="HN123" s="165">
        <v>2.0595500000000007</v>
      </c>
      <c r="HO123" s="165">
        <f t="shared" si="148"/>
        <v>-24.323176142129689</v>
      </c>
      <c r="HP123" s="253">
        <v>-23.223433333333325</v>
      </c>
      <c r="HR123" s="165">
        <v>0.90955000000000097</v>
      </c>
      <c r="HS123" s="165">
        <f t="shared" si="149"/>
        <v>-24.387545465879974</v>
      </c>
      <c r="HT123" s="165"/>
      <c r="HV123" s="165">
        <v>2.0095500000000008</v>
      </c>
      <c r="HW123" s="165">
        <f t="shared" si="150"/>
        <v>-22.773779022652796</v>
      </c>
      <c r="HX123" s="165"/>
      <c r="HZ123" s="165">
        <v>-2.540449999999999</v>
      </c>
      <c r="IA123" s="165">
        <f t="shared" si="151"/>
        <v>-24.764452987023226</v>
      </c>
      <c r="IB123" s="165"/>
      <c r="ID123" s="165">
        <v>-2.040449999999999</v>
      </c>
      <c r="IE123" s="165">
        <f t="shared" si="152"/>
        <v>-24.810106686193194</v>
      </c>
      <c r="IF123" s="165"/>
      <c r="IH123" s="165">
        <v>-7.2404499999999992</v>
      </c>
      <c r="II123" s="165">
        <f t="shared" si="153"/>
        <v>-24.974804356251621</v>
      </c>
      <c r="IJ123" s="165"/>
      <c r="IL123" s="424">
        <v>0.80955000000000099</v>
      </c>
      <c r="IM123" s="165">
        <f t="shared" si="154"/>
        <v>-23.55082312639199</v>
      </c>
      <c r="IN123" s="165"/>
      <c r="IO123" s="36">
        <v>42365</v>
      </c>
    </row>
    <row r="124" spans="1:249" x14ac:dyDescent="0.25">
      <c r="A124" s="95">
        <v>41270</v>
      </c>
      <c r="B124" s="36">
        <v>41270</v>
      </c>
      <c r="C124" s="346">
        <v>0.7</v>
      </c>
      <c r="D124" s="346">
        <v>-0.44999999999999996</v>
      </c>
      <c r="E124" s="346">
        <v>0.65</v>
      </c>
      <c r="F124" s="346">
        <v>-3.9</v>
      </c>
      <c r="G124" s="346">
        <v>-3.4</v>
      </c>
      <c r="H124" s="346">
        <v>-8.6</v>
      </c>
      <c r="I124" s="346">
        <v>-0.54999999999999993</v>
      </c>
      <c r="J124" s="106"/>
      <c r="K124" s="36">
        <v>42365</v>
      </c>
      <c r="L124" s="121">
        <v>-1.3620500000000009</v>
      </c>
      <c r="M124" s="98">
        <f t="shared" si="130"/>
        <v>-1.3595500000000009</v>
      </c>
      <c r="N124" s="109">
        <f t="shared" si="131"/>
        <v>-1.3558500000000009</v>
      </c>
      <c r="O124" s="291"/>
      <c r="P124" s="184">
        <v>42365</v>
      </c>
      <c r="Q124" s="346">
        <v>0.7</v>
      </c>
      <c r="R124" s="240">
        <v>2.0595500000000007</v>
      </c>
      <c r="S124" s="190">
        <v>-23.223433333333325</v>
      </c>
      <c r="T124" s="346">
        <v>-0.44999999999999996</v>
      </c>
      <c r="U124" s="240">
        <v>0.90955000000000097</v>
      </c>
      <c r="W124" s="346">
        <v>0.65</v>
      </c>
      <c r="X124" s="240">
        <v>2.0095500000000008</v>
      </c>
      <c r="Z124" s="346">
        <v>-3.9</v>
      </c>
      <c r="AA124" s="240">
        <v>-2.540449999999999</v>
      </c>
      <c r="AC124" s="346">
        <v>-3.4</v>
      </c>
      <c r="AD124" s="239">
        <v>-2.040449999999999</v>
      </c>
      <c r="AF124" s="346">
        <v>-8.6</v>
      </c>
      <c r="AG124" s="239">
        <v>-7.2404499999999992</v>
      </c>
      <c r="AI124" s="346">
        <v>-0.54999999999999993</v>
      </c>
      <c r="AJ124" s="239">
        <v>0.80955000000000099</v>
      </c>
      <c r="AK124" s="104"/>
      <c r="AV124" s="36">
        <v>42366</v>
      </c>
      <c r="AW124" s="346">
        <v>0.89999999999999991</v>
      </c>
      <c r="AY124" s="346">
        <v>-0.75</v>
      </c>
      <c r="BA124" s="346">
        <v>1</v>
      </c>
      <c r="BC124" s="346">
        <v>-2.25</v>
      </c>
      <c r="BE124" s="346">
        <v>-1.1499999999999999</v>
      </c>
      <c r="BG124" s="346">
        <v>-6.4499999999999993</v>
      </c>
      <c r="BI124" s="346">
        <v>-1.7999999999999998</v>
      </c>
      <c r="BJ124" s="104"/>
      <c r="BW124" s="36">
        <v>42366</v>
      </c>
      <c r="BX124" s="109">
        <v>-1.3634499999999998</v>
      </c>
      <c r="BY124" s="109">
        <v>-1.3627500000000003</v>
      </c>
      <c r="CA124" s="180">
        <f t="shared" si="182"/>
        <v>-23.960933024999999</v>
      </c>
      <c r="CB124" s="209">
        <v>0.1</v>
      </c>
      <c r="CC124" s="240">
        <v>2.2627500000000005</v>
      </c>
      <c r="CD124" s="243">
        <f t="shared" si="199"/>
        <v>1</v>
      </c>
      <c r="CE124" s="244">
        <f t="shared" si="200"/>
        <v>-0.5</v>
      </c>
      <c r="CF124" s="167">
        <v>1.1000000000000001</v>
      </c>
      <c r="CG124" s="167">
        <v>0.9</v>
      </c>
      <c r="CI124" s="167">
        <f t="shared" si="162"/>
        <v>-4.5000000000000005E-2</v>
      </c>
      <c r="CJ124" s="178">
        <f t="shared" si="163"/>
        <v>-23.743226170865299</v>
      </c>
      <c r="CK124" s="452">
        <f t="shared" si="133"/>
        <v>-2.2500000000000003E-2</v>
      </c>
      <c r="CL124" s="188"/>
      <c r="CM124" s="165">
        <f t="shared" si="201"/>
        <v>-2.2500000000000003E-2</v>
      </c>
      <c r="CO124" s="104">
        <f t="shared" si="202"/>
        <v>-24.34567614212969</v>
      </c>
      <c r="CR124" s="36">
        <v>42366</v>
      </c>
      <c r="CS124" s="109">
        <v>-1.3634499999999998</v>
      </c>
      <c r="CT124" s="109">
        <v>-1.3627500000000003</v>
      </c>
      <c r="CV124" s="180">
        <f t="shared" si="185"/>
        <v>-23.960933024999999</v>
      </c>
      <c r="CW124" s="209">
        <v>0.1</v>
      </c>
      <c r="CX124" s="240">
        <v>0.61275000000000035</v>
      </c>
      <c r="CY124" s="243">
        <f t="shared" si="164"/>
        <v>1</v>
      </c>
      <c r="CZ124" s="244">
        <f t="shared" si="165"/>
        <v>-1.1000000000000001</v>
      </c>
      <c r="DA124" s="167">
        <v>1.1000000000000001</v>
      </c>
      <c r="DB124" s="167">
        <v>0.9</v>
      </c>
      <c r="DD124" s="167">
        <f t="shared" si="186"/>
        <v>-0.12100000000000002</v>
      </c>
      <c r="DE124" s="178">
        <f t="shared" si="166"/>
        <v>-24.5</v>
      </c>
      <c r="DF124" s="452">
        <f t="shared" si="156"/>
        <v>-6.0500000000000012E-2</v>
      </c>
      <c r="DG124" s="315"/>
      <c r="DH124" s="165">
        <f t="shared" si="203"/>
        <v>-6.0500000000000012E-2</v>
      </c>
      <c r="DJ124" s="104">
        <f t="shared" si="204"/>
        <v>-24.448045465879975</v>
      </c>
      <c r="DK124" s="185"/>
      <c r="DL124" s="186"/>
      <c r="DM124" s="369">
        <v>42366</v>
      </c>
      <c r="DN124" s="109">
        <v>-1.3634499999999998</v>
      </c>
      <c r="DO124" s="109">
        <v>-1.3627500000000003</v>
      </c>
      <c r="DQ124" s="180">
        <f t="shared" si="187"/>
        <v>-23.960933024999999</v>
      </c>
      <c r="DR124" s="209">
        <v>0.1</v>
      </c>
      <c r="DS124" s="240">
        <v>2.3627500000000001</v>
      </c>
      <c r="DT124" s="243">
        <f t="shared" si="167"/>
        <v>1</v>
      </c>
      <c r="DU124" s="244">
        <f t="shared" si="168"/>
        <v>-0.5</v>
      </c>
      <c r="DV124" s="167">
        <v>1.1000000000000001</v>
      </c>
      <c r="DW124" s="167">
        <v>0.9</v>
      </c>
      <c r="DY124" s="167">
        <f t="shared" si="188"/>
        <v>-4.5000000000000005E-2</v>
      </c>
      <c r="DZ124" s="178">
        <f t="shared" si="169"/>
        <v>-21.744821442463135</v>
      </c>
      <c r="EA124" s="452">
        <f t="shared" si="157"/>
        <v>-4.5000000000000005E-2</v>
      </c>
      <c r="EB124" s="315"/>
      <c r="EC124" s="165">
        <f t="shared" si="205"/>
        <v>-4.5000000000000005E-2</v>
      </c>
      <c r="EE124" s="104">
        <f t="shared" si="206"/>
        <v>-22.818779022652798</v>
      </c>
      <c r="EF124" s="185"/>
      <c r="EG124" s="186"/>
      <c r="EH124" s="369">
        <v>42366</v>
      </c>
      <c r="EI124" s="109">
        <v>-1.3634499999999998</v>
      </c>
      <c r="EJ124" s="109">
        <v>-1.3627500000000003</v>
      </c>
      <c r="EL124" s="180">
        <f t="shared" si="189"/>
        <v>-23.960933024999999</v>
      </c>
      <c r="EM124" s="209">
        <v>0.1</v>
      </c>
      <c r="EN124" s="240">
        <v>-0.88724999999999965</v>
      </c>
      <c r="EO124" s="243">
        <f t="shared" si="170"/>
        <v>-1.1499999999999999</v>
      </c>
      <c r="EP124" s="244">
        <f t="shared" si="171"/>
        <v>1</v>
      </c>
      <c r="EQ124" s="167">
        <v>1.1000000000000001</v>
      </c>
      <c r="ER124" s="167">
        <v>0.9</v>
      </c>
      <c r="ET124" s="167">
        <f t="shared" si="190"/>
        <v>-0.1265</v>
      </c>
      <c r="EU124" s="178">
        <f t="shared" si="172"/>
        <v>-23.942425044104979</v>
      </c>
      <c r="EV124" s="452">
        <f t="shared" si="158"/>
        <v>-6.3250000000000001E-2</v>
      </c>
      <c r="EW124" s="315"/>
      <c r="EX124" s="165">
        <f t="shared" si="207"/>
        <v>-6.3250000000000001E-2</v>
      </c>
      <c r="EZ124" s="104">
        <f t="shared" si="208"/>
        <v>-24.827702987023226</v>
      </c>
      <c r="FA124" s="185"/>
      <c r="FB124" s="186"/>
      <c r="FC124" s="369">
        <v>42366</v>
      </c>
      <c r="FD124" s="109">
        <v>-1.3634499999999998</v>
      </c>
      <c r="FE124" s="109">
        <v>-1.3627500000000003</v>
      </c>
      <c r="FG124" s="180">
        <f t="shared" si="191"/>
        <v>-23.960933024999999</v>
      </c>
      <c r="FH124" s="209">
        <v>0.1</v>
      </c>
      <c r="FI124" s="239">
        <v>0.21275000000000044</v>
      </c>
      <c r="FJ124" s="243">
        <f t="shared" si="173"/>
        <v>1</v>
      </c>
      <c r="FK124" s="244">
        <f t="shared" si="174"/>
        <v>-1.1000000000000001</v>
      </c>
      <c r="FL124" s="167">
        <v>1.1000000000000001</v>
      </c>
      <c r="FM124" s="167">
        <v>0.9</v>
      </c>
      <c r="FO124" s="167">
        <f t="shared" si="192"/>
        <v>-0.12100000000000002</v>
      </c>
      <c r="FP124" s="178">
        <f t="shared" si="175"/>
        <v>-24.09869809997171</v>
      </c>
      <c r="FQ124" s="452">
        <f t="shared" si="159"/>
        <v>-6.0500000000000012E-2</v>
      </c>
      <c r="FR124" s="315"/>
      <c r="FS124" s="165">
        <f t="shared" si="209"/>
        <v>0.13950000000000001</v>
      </c>
      <c r="FU124" s="104">
        <f t="shared" si="210"/>
        <v>-24.670606686193192</v>
      </c>
      <c r="FV124" s="185"/>
      <c r="FW124" s="186"/>
      <c r="FX124" s="369">
        <v>42366</v>
      </c>
      <c r="FY124" s="109">
        <v>-1.3634499999999998</v>
      </c>
      <c r="FZ124" s="109">
        <v>-1.3627500000000003</v>
      </c>
      <c r="GB124" s="180">
        <f t="shared" si="193"/>
        <v>-23.960933024999999</v>
      </c>
      <c r="GC124" s="209">
        <v>0.1</v>
      </c>
      <c r="GD124" s="239">
        <v>-5.0872499999999992</v>
      </c>
      <c r="GE124" s="243">
        <f t="shared" si="176"/>
        <v>-1.4</v>
      </c>
      <c r="GF124" s="244">
        <f t="shared" si="177"/>
        <v>1</v>
      </c>
      <c r="GG124" s="167">
        <v>1.1000000000000001</v>
      </c>
      <c r="GH124" s="167">
        <v>0.9</v>
      </c>
      <c r="GJ124" s="167">
        <f t="shared" si="194"/>
        <v>-0.154</v>
      </c>
      <c r="GK124" s="178">
        <f t="shared" si="178"/>
        <v>-24.5</v>
      </c>
      <c r="GL124" s="452">
        <f t="shared" si="160"/>
        <v>-7.6999999999999999E-2</v>
      </c>
      <c r="GM124" s="315"/>
      <c r="GN124" s="165">
        <f t="shared" si="211"/>
        <v>-7.6999999999999999E-2</v>
      </c>
      <c r="GP124" s="104">
        <f t="shared" si="212"/>
        <v>-25.051804356251623</v>
      </c>
      <c r="GR124" s="186"/>
      <c r="GS124" s="36">
        <v>42366</v>
      </c>
      <c r="GT124" s="109">
        <v>-1.3634499999999998</v>
      </c>
      <c r="GU124" s="109">
        <v>-1.3627500000000003</v>
      </c>
      <c r="GW124" s="180">
        <f t="shared" si="195"/>
        <v>-23.960933024999999</v>
      </c>
      <c r="GX124" s="209">
        <v>0.1</v>
      </c>
      <c r="GY124" s="239">
        <v>-0.43724999999999947</v>
      </c>
      <c r="GZ124" s="243">
        <f t="shared" si="179"/>
        <v>-1.1499999999999999</v>
      </c>
      <c r="HA124" s="244">
        <f t="shared" si="180"/>
        <v>1</v>
      </c>
      <c r="HB124" s="167">
        <v>1.1000000000000001</v>
      </c>
      <c r="HC124" s="167">
        <v>0.9</v>
      </c>
      <c r="HD124" s="165"/>
      <c r="HE124" s="167">
        <f t="shared" si="196"/>
        <v>-0.1265</v>
      </c>
      <c r="HF124" s="178">
        <f t="shared" si="181"/>
        <v>-22.804312555310094</v>
      </c>
      <c r="HG124" s="452">
        <f t="shared" si="161"/>
        <v>-0.1265</v>
      </c>
      <c r="HH124" s="315"/>
      <c r="HI124" s="165">
        <f t="shared" si="213"/>
        <v>-0.1265</v>
      </c>
      <c r="HK124" s="104">
        <f t="shared" si="214"/>
        <v>-23.67732312639199</v>
      </c>
      <c r="HL124" s="185"/>
      <c r="HN124" s="165">
        <v>2.2627500000000005</v>
      </c>
      <c r="HO124" s="165">
        <f t="shared" si="148"/>
        <v>-24.34567614212969</v>
      </c>
      <c r="HP124" s="165"/>
      <c r="HR124" s="165">
        <v>0.61275000000000035</v>
      </c>
      <c r="HS124" s="165">
        <f t="shared" si="149"/>
        <v>-24.448045465879975</v>
      </c>
      <c r="HT124" s="165"/>
      <c r="HV124" s="165">
        <v>2.3627500000000001</v>
      </c>
      <c r="HW124" s="165">
        <f t="shared" si="150"/>
        <v>-22.818779022652798</v>
      </c>
      <c r="HX124" s="165"/>
      <c r="HZ124" s="165">
        <v>-0.88724999999999965</v>
      </c>
      <c r="IA124" s="165">
        <f t="shared" si="151"/>
        <v>-24.827702987023226</v>
      </c>
      <c r="IB124" s="165"/>
      <c r="ID124" s="165">
        <v>0.21275000000000044</v>
      </c>
      <c r="IE124" s="165">
        <f t="shared" si="152"/>
        <v>-24.670606686193192</v>
      </c>
      <c r="IF124" s="165"/>
      <c r="IH124" s="165">
        <v>-5.0872499999999992</v>
      </c>
      <c r="II124" s="165">
        <f t="shared" si="153"/>
        <v>-25.051804356251623</v>
      </c>
      <c r="IJ124" s="165"/>
      <c r="IL124" s="424">
        <v>-0.43724999999999947</v>
      </c>
      <c r="IM124" s="165">
        <f t="shared" si="154"/>
        <v>-23.67732312639199</v>
      </c>
      <c r="IN124" s="165"/>
      <c r="IO124" s="36">
        <v>42366</v>
      </c>
    </row>
    <row r="125" spans="1:249" x14ac:dyDescent="0.25">
      <c r="A125" s="95">
        <v>41271</v>
      </c>
      <c r="B125" s="36">
        <v>41271</v>
      </c>
      <c r="C125" s="346">
        <v>0.89999999999999991</v>
      </c>
      <c r="D125" s="346">
        <v>-0.75</v>
      </c>
      <c r="E125" s="346">
        <v>1</v>
      </c>
      <c r="F125" s="346">
        <v>-2.25</v>
      </c>
      <c r="G125" s="346">
        <v>-1.1499999999999999</v>
      </c>
      <c r="H125" s="346">
        <v>-6.4499999999999993</v>
      </c>
      <c r="I125" s="346">
        <v>-1.7999999999999998</v>
      </c>
      <c r="J125" s="106"/>
      <c r="K125" s="36">
        <v>42366</v>
      </c>
      <c r="L125" s="105">
        <v>-1.3634499999999998</v>
      </c>
      <c r="M125" s="98">
        <f t="shared" si="130"/>
        <v>-1.3627500000000003</v>
      </c>
      <c r="N125" s="109">
        <f t="shared" si="131"/>
        <v>-1.3608500000000003</v>
      </c>
      <c r="O125" s="291"/>
      <c r="P125" s="184">
        <v>42366</v>
      </c>
      <c r="Q125" s="346">
        <v>0.89999999999999991</v>
      </c>
      <c r="R125" s="240">
        <v>2.2627500000000005</v>
      </c>
      <c r="T125" s="346">
        <v>-0.75</v>
      </c>
      <c r="U125" s="240">
        <v>0.61275000000000035</v>
      </c>
      <c r="W125" s="346">
        <v>1</v>
      </c>
      <c r="X125" s="240">
        <v>2.3627500000000001</v>
      </c>
      <c r="Z125" s="346">
        <v>-2.25</v>
      </c>
      <c r="AA125" s="240">
        <v>-0.88724999999999965</v>
      </c>
      <c r="AC125" s="346">
        <v>-1.1499999999999999</v>
      </c>
      <c r="AD125" s="239">
        <v>0.21275000000000044</v>
      </c>
      <c r="AF125" s="346">
        <v>-6.4499999999999993</v>
      </c>
      <c r="AG125" s="239">
        <v>-5.0872499999999992</v>
      </c>
      <c r="AI125" s="346">
        <v>-1.7999999999999998</v>
      </c>
      <c r="AJ125" s="239">
        <v>-0.43724999999999947</v>
      </c>
      <c r="AK125" s="104"/>
      <c r="AV125" s="36">
        <v>42367</v>
      </c>
      <c r="AW125" s="346">
        <v>-0.3</v>
      </c>
      <c r="AY125" s="346">
        <v>-1.4</v>
      </c>
      <c r="BA125" s="346">
        <v>-0.65</v>
      </c>
      <c r="BC125" s="346">
        <v>-2.1500000000000004</v>
      </c>
      <c r="BE125" s="346">
        <v>-0.60000000000000009</v>
      </c>
      <c r="BG125" s="346">
        <v>-5.4</v>
      </c>
      <c r="BI125" s="346">
        <v>-1.0999999999999999</v>
      </c>
      <c r="BJ125" s="104"/>
      <c r="BW125" s="36">
        <v>42367</v>
      </c>
      <c r="BX125" s="109">
        <v>-1.3612500000000001</v>
      </c>
      <c r="BY125" s="109">
        <v>-1.3623499999999999</v>
      </c>
      <c r="CA125" s="180">
        <f t="shared" si="182"/>
        <v>-23.960718184999998</v>
      </c>
      <c r="CB125" s="209">
        <v>0.1</v>
      </c>
      <c r="CC125" s="240">
        <v>1.0623499999999999</v>
      </c>
      <c r="CD125" s="243">
        <f t="shared" si="199"/>
        <v>1</v>
      </c>
      <c r="CE125" s="244">
        <f t="shared" si="200"/>
        <v>-1</v>
      </c>
      <c r="CF125" s="167">
        <v>1.0900000000000001</v>
      </c>
      <c r="CG125" s="167">
        <v>0.91</v>
      </c>
      <c r="CI125" s="167">
        <f t="shared" si="162"/>
        <v>-0.10900000000000001</v>
      </c>
      <c r="CJ125" s="178">
        <f t="shared" si="163"/>
        <v>-23.7977261708653</v>
      </c>
      <c r="CK125" s="452">
        <f t="shared" si="133"/>
        <v>-5.4500000000000007E-2</v>
      </c>
      <c r="CL125" s="188"/>
      <c r="CM125" s="165">
        <f t="shared" si="201"/>
        <v>-5.4500000000000007E-2</v>
      </c>
      <c r="CO125" s="104">
        <f t="shared" si="202"/>
        <v>-24.400176142129691</v>
      </c>
      <c r="CR125" s="36">
        <v>42367</v>
      </c>
      <c r="CS125" s="109">
        <v>-1.3612500000000001</v>
      </c>
      <c r="CT125" s="109">
        <v>-1.3623499999999999</v>
      </c>
      <c r="CV125" s="180">
        <f t="shared" si="185"/>
        <v>-23.960718184999998</v>
      </c>
      <c r="CW125" s="209">
        <v>0.1</v>
      </c>
      <c r="CX125" s="240">
        <v>-3.7649999999999961E-2</v>
      </c>
      <c r="CY125" s="243">
        <f t="shared" si="164"/>
        <v>-1.1499999999999999</v>
      </c>
      <c r="CZ125" s="244">
        <f t="shared" si="165"/>
        <v>1</v>
      </c>
      <c r="DA125" s="167">
        <v>1.0900000000000001</v>
      </c>
      <c r="DB125" s="167">
        <v>0.91</v>
      </c>
      <c r="DD125" s="167">
        <f t="shared" si="186"/>
        <v>-0.12534999999999999</v>
      </c>
      <c r="DE125" s="178">
        <f t="shared" si="166"/>
        <v>-24.5</v>
      </c>
      <c r="DF125" s="452">
        <f t="shared" si="156"/>
        <v>-6.2674999999999995E-2</v>
      </c>
      <c r="DG125" s="315"/>
      <c r="DH125" s="165">
        <f t="shared" si="203"/>
        <v>-6.2674999999999995E-2</v>
      </c>
      <c r="DJ125" s="104">
        <f t="shared" si="204"/>
        <v>-24.510720465879974</v>
      </c>
      <c r="DK125" s="185"/>
      <c r="DL125" s="186"/>
      <c r="DM125" s="369">
        <v>42367</v>
      </c>
      <c r="DN125" s="109">
        <v>-1.3612500000000001</v>
      </c>
      <c r="DO125" s="109">
        <v>-1.3623499999999999</v>
      </c>
      <c r="DQ125" s="180">
        <f t="shared" si="187"/>
        <v>-23.960718184999998</v>
      </c>
      <c r="DR125" s="209">
        <v>0.1</v>
      </c>
      <c r="DS125" s="240">
        <v>0.71234999999999993</v>
      </c>
      <c r="DT125" s="243">
        <f t="shared" si="167"/>
        <v>1</v>
      </c>
      <c r="DU125" s="244">
        <f t="shared" si="168"/>
        <v>-1.1000000000000001</v>
      </c>
      <c r="DV125" s="167">
        <v>1.0900000000000001</v>
      </c>
      <c r="DW125" s="167">
        <v>0.91</v>
      </c>
      <c r="DY125" s="167">
        <f t="shared" si="188"/>
        <v>-0.11990000000000002</v>
      </c>
      <c r="DZ125" s="178">
        <f t="shared" si="169"/>
        <v>-21.864721442463136</v>
      </c>
      <c r="EA125" s="452">
        <f t="shared" si="157"/>
        <v>-0.11990000000000002</v>
      </c>
      <c r="EB125" s="315"/>
      <c r="EC125" s="165">
        <f t="shared" si="205"/>
        <v>-0.11990000000000002</v>
      </c>
      <c r="EE125" s="104">
        <f t="shared" si="206"/>
        <v>-22.938679022652799</v>
      </c>
      <c r="EF125" s="185"/>
      <c r="EG125" s="186"/>
      <c r="EH125" s="369">
        <v>42367</v>
      </c>
      <c r="EI125" s="109">
        <v>-1.3612500000000001</v>
      </c>
      <c r="EJ125" s="109">
        <v>-1.3623499999999999</v>
      </c>
      <c r="EL125" s="180">
        <f t="shared" si="189"/>
        <v>-23.960718184999998</v>
      </c>
      <c r="EM125" s="209">
        <v>0.1</v>
      </c>
      <c r="EN125" s="240">
        <v>-0.78765000000000041</v>
      </c>
      <c r="EO125" s="243">
        <f t="shared" si="170"/>
        <v>-1.1499999999999999</v>
      </c>
      <c r="EP125" s="244">
        <f t="shared" si="171"/>
        <v>1</v>
      </c>
      <c r="EQ125" s="167">
        <v>1.0900000000000001</v>
      </c>
      <c r="ER125" s="167">
        <v>0.91</v>
      </c>
      <c r="ET125" s="167">
        <f t="shared" si="190"/>
        <v>-0.12534999999999999</v>
      </c>
      <c r="EU125" s="178">
        <f t="shared" si="172"/>
        <v>-24.005100044104978</v>
      </c>
      <c r="EV125" s="452">
        <f t="shared" si="158"/>
        <v>-6.2674999999999995E-2</v>
      </c>
      <c r="EW125" s="315"/>
      <c r="EX125" s="165">
        <f t="shared" si="207"/>
        <v>-6.2674999999999995E-2</v>
      </c>
      <c r="EZ125" s="104">
        <f t="shared" si="208"/>
        <v>-24.890377987023225</v>
      </c>
      <c r="FA125" s="185"/>
      <c r="FB125" s="186"/>
      <c r="FC125" s="369">
        <v>42367</v>
      </c>
      <c r="FD125" s="109">
        <v>-1.3612500000000001</v>
      </c>
      <c r="FE125" s="109">
        <v>-1.3623499999999999</v>
      </c>
      <c r="FG125" s="180">
        <f t="shared" si="191"/>
        <v>-23.960718184999998</v>
      </c>
      <c r="FH125" s="209">
        <v>0.1</v>
      </c>
      <c r="FI125" s="239">
        <v>0.76234999999999986</v>
      </c>
      <c r="FJ125" s="243">
        <f t="shared" si="173"/>
        <v>1</v>
      </c>
      <c r="FK125" s="244">
        <f t="shared" si="174"/>
        <v>-1.1000000000000001</v>
      </c>
      <c r="FL125" s="167">
        <v>1.0900000000000001</v>
      </c>
      <c r="FM125" s="167">
        <v>0.91</v>
      </c>
      <c r="FO125" s="167">
        <f t="shared" si="192"/>
        <v>-0.11990000000000002</v>
      </c>
      <c r="FP125" s="178">
        <f t="shared" si="175"/>
        <v>-24.15864809997171</v>
      </c>
      <c r="FQ125" s="452">
        <f t="shared" si="159"/>
        <v>-5.995000000000001E-2</v>
      </c>
      <c r="FR125" s="315"/>
      <c r="FS125" s="165">
        <f t="shared" si="209"/>
        <v>0.14005000000000001</v>
      </c>
      <c r="FU125" s="104">
        <f t="shared" si="210"/>
        <v>-24.530556686193194</v>
      </c>
      <c r="FV125" s="185"/>
      <c r="FW125" s="186"/>
      <c r="FX125" s="369">
        <v>42367</v>
      </c>
      <c r="FY125" s="109">
        <v>-1.3612500000000001</v>
      </c>
      <c r="FZ125" s="109">
        <v>-1.3623499999999999</v>
      </c>
      <c r="GB125" s="180">
        <f t="shared" si="193"/>
        <v>-23.960718184999998</v>
      </c>
      <c r="GC125" s="209">
        <v>0.1</v>
      </c>
      <c r="GD125" s="239">
        <v>-4.0376500000000002</v>
      </c>
      <c r="GE125" s="243">
        <f t="shared" si="176"/>
        <v>-1.4</v>
      </c>
      <c r="GF125" s="244">
        <f t="shared" si="177"/>
        <v>1</v>
      </c>
      <c r="GG125" s="167">
        <v>1.0900000000000001</v>
      </c>
      <c r="GH125" s="167">
        <v>0.91</v>
      </c>
      <c r="GJ125" s="167">
        <f t="shared" si="194"/>
        <v>-0.15259999999999999</v>
      </c>
      <c r="GK125" s="178">
        <f t="shared" si="178"/>
        <v>-24.5</v>
      </c>
      <c r="GL125" s="452">
        <f t="shared" si="160"/>
        <v>-7.6299999999999993E-2</v>
      </c>
      <c r="GM125" s="315"/>
      <c r="GN125" s="165">
        <f t="shared" si="211"/>
        <v>-7.6299999999999993E-2</v>
      </c>
      <c r="GP125" s="104">
        <f t="shared" si="212"/>
        <v>-25.128104356251622</v>
      </c>
      <c r="GR125" s="186"/>
      <c r="GS125" s="36">
        <v>42367</v>
      </c>
      <c r="GT125" s="109">
        <v>-1.3612500000000001</v>
      </c>
      <c r="GU125" s="109">
        <v>-1.3623499999999999</v>
      </c>
      <c r="GW125" s="180">
        <f t="shared" si="195"/>
        <v>-23.960718184999998</v>
      </c>
      <c r="GX125" s="209">
        <v>0.1</v>
      </c>
      <c r="GY125" s="239">
        <v>0.26235000000000008</v>
      </c>
      <c r="GZ125" s="243">
        <f t="shared" si="179"/>
        <v>1</v>
      </c>
      <c r="HA125" s="244">
        <f t="shared" si="180"/>
        <v>-1.1000000000000001</v>
      </c>
      <c r="HB125" s="167">
        <v>1.0900000000000001</v>
      </c>
      <c r="HC125" s="167">
        <v>0.91</v>
      </c>
      <c r="HD125" s="165"/>
      <c r="HE125" s="167">
        <f t="shared" si="196"/>
        <v>-0.11990000000000002</v>
      </c>
      <c r="HF125" s="178">
        <f t="shared" si="181"/>
        <v>-22.924212555310095</v>
      </c>
      <c r="HG125" s="452">
        <f t="shared" si="161"/>
        <v>-0.11990000000000002</v>
      </c>
      <c r="HH125" s="315"/>
      <c r="HI125" s="165">
        <f t="shared" si="213"/>
        <v>-0.11990000000000002</v>
      </c>
      <c r="HK125" s="104">
        <f t="shared" si="214"/>
        <v>-23.797223126391991</v>
      </c>
      <c r="HL125" s="185"/>
      <c r="HN125" s="165">
        <v>1.0623499999999999</v>
      </c>
      <c r="HO125" s="165">
        <f t="shared" si="148"/>
        <v>-24.400176142129691</v>
      </c>
      <c r="HP125" s="165"/>
      <c r="HR125" s="165">
        <v>-3.7649999999999961E-2</v>
      </c>
      <c r="HS125" s="165">
        <f t="shared" si="149"/>
        <v>-24.510720465879974</v>
      </c>
      <c r="HT125" s="165"/>
      <c r="HV125" s="165">
        <v>0.71234999999999993</v>
      </c>
      <c r="HW125" s="165">
        <f t="shared" si="150"/>
        <v>-22.938679022652799</v>
      </c>
      <c r="HX125" s="165"/>
      <c r="HZ125" s="165">
        <v>-0.78765000000000041</v>
      </c>
      <c r="IA125" s="165">
        <f t="shared" si="151"/>
        <v>-24.890377987023225</v>
      </c>
      <c r="IB125" s="165"/>
      <c r="ID125" s="165">
        <v>0.76234999999999986</v>
      </c>
      <c r="IE125" s="165">
        <f t="shared" si="152"/>
        <v>-24.530556686193194</v>
      </c>
      <c r="IF125" s="165"/>
      <c r="IH125" s="165">
        <v>-4.0376500000000002</v>
      </c>
      <c r="II125" s="165">
        <f t="shared" si="153"/>
        <v>-25.128104356251622</v>
      </c>
      <c r="IJ125" s="165"/>
      <c r="IL125" s="424">
        <v>0.26235000000000008</v>
      </c>
      <c r="IM125" s="165">
        <f t="shared" si="154"/>
        <v>-23.797223126391991</v>
      </c>
      <c r="IN125" s="165"/>
      <c r="IO125" s="36">
        <v>42367</v>
      </c>
    </row>
    <row r="126" spans="1:249" x14ac:dyDescent="0.25">
      <c r="A126" s="95">
        <v>41272</v>
      </c>
      <c r="B126" s="36">
        <v>41272</v>
      </c>
      <c r="C126" s="346">
        <v>-0.3</v>
      </c>
      <c r="D126" s="346">
        <v>-1.4</v>
      </c>
      <c r="E126" s="346">
        <v>-0.65</v>
      </c>
      <c r="F126" s="346">
        <v>-2.1500000000000004</v>
      </c>
      <c r="G126" s="346">
        <v>-0.60000000000000009</v>
      </c>
      <c r="H126" s="346">
        <v>-5.4</v>
      </c>
      <c r="I126" s="346">
        <v>-1.0999999999999999</v>
      </c>
      <c r="J126" s="106"/>
      <c r="K126" s="36">
        <v>42367</v>
      </c>
      <c r="L126" s="105">
        <v>-1.3612500000000001</v>
      </c>
      <c r="M126" s="98">
        <f t="shared" si="130"/>
        <v>-1.3623499999999999</v>
      </c>
      <c r="N126" s="109">
        <f t="shared" si="131"/>
        <v>-1.3622500000000002</v>
      </c>
      <c r="O126" s="291"/>
      <c r="P126" s="184">
        <v>42367</v>
      </c>
      <c r="Q126" s="346">
        <v>-0.3</v>
      </c>
      <c r="R126" s="240">
        <v>1.0623499999999999</v>
      </c>
      <c r="T126" s="346">
        <v>-1.4</v>
      </c>
      <c r="U126" s="240">
        <v>-3.7649999999999961E-2</v>
      </c>
      <c r="W126" s="346">
        <v>-0.65</v>
      </c>
      <c r="X126" s="240">
        <v>0.71234999999999993</v>
      </c>
      <c r="Z126" s="346">
        <v>-2.1500000000000004</v>
      </c>
      <c r="AA126" s="240">
        <v>-0.78765000000000041</v>
      </c>
      <c r="AC126" s="346">
        <v>-0.60000000000000009</v>
      </c>
      <c r="AD126" s="239">
        <v>0.76234999999999986</v>
      </c>
      <c r="AF126" s="346">
        <v>-5.4</v>
      </c>
      <c r="AG126" s="239">
        <v>-4.0376500000000002</v>
      </c>
      <c r="AI126" s="346">
        <v>-1.0999999999999999</v>
      </c>
      <c r="AJ126" s="239">
        <v>0.26235000000000008</v>
      </c>
      <c r="AK126" s="104"/>
      <c r="AV126" s="36">
        <v>42368</v>
      </c>
      <c r="AW126" s="346">
        <v>-2.4</v>
      </c>
      <c r="AY126" s="346">
        <v>-0.9</v>
      </c>
      <c r="BA126" s="346">
        <v>-5.0999999999999996</v>
      </c>
      <c r="BC126" s="346">
        <v>-3</v>
      </c>
      <c r="BE126" s="346">
        <v>-1.1499999999999999</v>
      </c>
      <c r="BG126" s="346">
        <v>-6.4</v>
      </c>
      <c r="BI126" s="346">
        <v>1.35</v>
      </c>
      <c r="BJ126" s="104"/>
      <c r="BW126" s="36">
        <v>42368</v>
      </c>
      <c r="BX126" s="109">
        <v>-1.3554500000000003</v>
      </c>
      <c r="BY126" s="109">
        <v>-1.3583500000000002</v>
      </c>
      <c r="CA126" s="180">
        <f t="shared" si="182"/>
        <v>-23.958569784999998</v>
      </c>
      <c r="CB126" s="209">
        <v>0.1</v>
      </c>
      <c r="CC126" s="240">
        <v>-1.0416499999999997</v>
      </c>
      <c r="CD126" s="243">
        <f t="shared" si="199"/>
        <v>-1.2</v>
      </c>
      <c r="CE126" s="244">
        <f t="shared" si="200"/>
        <v>1</v>
      </c>
      <c r="CF126" s="167">
        <v>1.08</v>
      </c>
      <c r="CG126" s="167">
        <v>0.92</v>
      </c>
      <c r="CI126" s="167">
        <f t="shared" si="162"/>
        <v>-0.12959999999999999</v>
      </c>
      <c r="CJ126" s="178">
        <f t="shared" si="163"/>
        <v>-23.862526170865301</v>
      </c>
      <c r="CK126" s="452">
        <f t="shared" si="133"/>
        <v>-6.4799999999999996E-2</v>
      </c>
      <c r="CL126" s="188"/>
      <c r="CM126" s="165">
        <f t="shared" si="201"/>
        <v>-6.4799999999999996E-2</v>
      </c>
      <c r="CO126" s="104">
        <f t="shared" si="202"/>
        <v>-24.464976142129693</v>
      </c>
      <c r="CR126" s="36">
        <v>42368</v>
      </c>
      <c r="CS126" s="109">
        <v>-1.3554500000000003</v>
      </c>
      <c r="CT126" s="109">
        <v>-1.3583500000000002</v>
      </c>
      <c r="CV126" s="180">
        <f t="shared" si="185"/>
        <v>-23.958569784999998</v>
      </c>
      <c r="CW126" s="209">
        <v>0.1</v>
      </c>
      <c r="CX126" s="240">
        <v>0.45835000000000015</v>
      </c>
      <c r="CY126" s="243">
        <f t="shared" si="164"/>
        <v>1</v>
      </c>
      <c r="CZ126" s="244">
        <f t="shared" si="165"/>
        <v>-1.1000000000000001</v>
      </c>
      <c r="DA126" s="167">
        <v>1.08</v>
      </c>
      <c r="DB126" s="167">
        <v>0.92</v>
      </c>
      <c r="DD126" s="167">
        <f t="shared" si="186"/>
        <v>-0.11880000000000002</v>
      </c>
      <c r="DE126" s="178">
        <f t="shared" si="166"/>
        <v>-24.5</v>
      </c>
      <c r="DF126" s="452">
        <f t="shared" si="156"/>
        <v>-5.9400000000000008E-2</v>
      </c>
      <c r="DG126" s="315"/>
      <c r="DH126" s="165">
        <f t="shared" si="203"/>
        <v>0.1406</v>
      </c>
      <c r="DJ126" s="104">
        <f t="shared" si="204"/>
        <v>-24.370120465879975</v>
      </c>
      <c r="DK126" s="185"/>
      <c r="DL126" s="186"/>
      <c r="DM126" s="369">
        <v>42368</v>
      </c>
      <c r="DN126" s="109">
        <v>-1.3554500000000003</v>
      </c>
      <c r="DO126" s="109">
        <v>-1.3583500000000002</v>
      </c>
      <c r="DQ126" s="180">
        <f t="shared" si="187"/>
        <v>-23.958569784999998</v>
      </c>
      <c r="DR126" s="209">
        <v>0.1</v>
      </c>
      <c r="DS126" s="240">
        <v>-3.7416499999999995</v>
      </c>
      <c r="DT126" s="243">
        <f t="shared" si="167"/>
        <v>-1.3</v>
      </c>
      <c r="DU126" s="244">
        <f t="shared" si="168"/>
        <v>1</v>
      </c>
      <c r="DV126" s="167">
        <v>1.08</v>
      </c>
      <c r="DW126" s="167">
        <v>0.92</v>
      </c>
      <c r="DY126" s="167">
        <f t="shared" si="188"/>
        <v>-0.14040000000000002</v>
      </c>
      <c r="DZ126" s="178">
        <f t="shared" si="169"/>
        <v>-22.005121442463135</v>
      </c>
      <c r="EA126" s="452">
        <f t="shared" si="157"/>
        <v>-0.14040000000000002</v>
      </c>
      <c r="EB126" s="315"/>
      <c r="EC126" s="165">
        <f t="shared" si="205"/>
        <v>-0.14040000000000002</v>
      </c>
      <c r="EE126" s="104">
        <f t="shared" si="206"/>
        <v>-23.079079022652799</v>
      </c>
      <c r="EF126" s="185"/>
      <c r="EG126" s="186"/>
      <c r="EH126" s="369">
        <v>42368</v>
      </c>
      <c r="EI126" s="109">
        <v>-1.3554500000000003</v>
      </c>
      <c r="EJ126" s="109">
        <v>-1.3583500000000002</v>
      </c>
      <c r="EL126" s="180">
        <f t="shared" si="189"/>
        <v>-23.958569784999998</v>
      </c>
      <c r="EM126" s="209">
        <v>0.1</v>
      </c>
      <c r="EN126" s="240">
        <v>-1.6416499999999998</v>
      </c>
      <c r="EO126" s="243">
        <f t="shared" si="170"/>
        <v>-1.2</v>
      </c>
      <c r="EP126" s="244">
        <f t="shared" si="171"/>
        <v>1</v>
      </c>
      <c r="EQ126" s="167">
        <v>1.08</v>
      </c>
      <c r="ER126" s="167">
        <v>0.92</v>
      </c>
      <c r="ET126" s="167">
        <f t="shared" si="190"/>
        <v>-0.12959999999999999</v>
      </c>
      <c r="EU126" s="178">
        <f t="shared" si="172"/>
        <v>-24.06990004410498</v>
      </c>
      <c r="EV126" s="452">
        <f t="shared" si="158"/>
        <v>-6.4799999999999996E-2</v>
      </c>
      <c r="EW126" s="315"/>
      <c r="EX126" s="165">
        <f t="shared" si="207"/>
        <v>-6.4799999999999996E-2</v>
      </c>
      <c r="EZ126" s="104">
        <f t="shared" si="208"/>
        <v>-24.955177987023227</v>
      </c>
      <c r="FA126" s="185"/>
      <c r="FB126" s="186"/>
      <c r="FC126" s="369">
        <v>42368</v>
      </c>
      <c r="FD126" s="109">
        <v>-1.3554500000000003</v>
      </c>
      <c r="FE126" s="109">
        <v>-1.3583500000000002</v>
      </c>
      <c r="FG126" s="180">
        <f t="shared" si="191"/>
        <v>-23.958569784999998</v>
      </c>
      <c r="FH126" s="209">
        <v>0.1</v>
      </c>
      <c r="FI126" s="239">
        <v>0.20835000000000026</v>
      </c>
      <c r="FJ126" s="243">
        <f t="shared" si="173"/>
        <v>1</v>
      </c>
      <c r="FK126" s="244">
        <f t="shared" si="174"/>
        <v>-1.1000000000000001</v>
      </c>
      <c r="FL126" s="167">
        <v>1.08</v>
      </c>
      <c r="FM126" s="167">
        <v>0.92</v>
      </c>
      <c r="FO126" s="167">
        <f t="shared" si="192"/>
        <v>-0.11880000000000002</v>
      </c>
      <c r="FP126" s="178">
        <f t="shared" si="175"/>
        <v>-24.21804809997171</v>
      </c>
      <c r="FQ126" s="452">
        <f t="shared" si="159"/>
        <v>-5.9400000000000008E-2</v>
      </c>
      <c r="FR126" s="315"/>
      <c r="FS126" s="165">
        <f t="shared" si="209"/>
        <v>0.1406</v>
      </c>
      <c r="FU126" s="104">
        <f t="shared" si="210"/>
        <v>-24.389956686193194</v>
      </c>
      <c r="FV126" s="185"/>
      <c r="FW126" s="186"/>
      <c r="FX126" s="369">
        <v>42368</v>
      </c>
      <c r="FY126" s="109">
        <v>-1.3554500000000003</v>
      </c>
      <c r="FZ126" s="109">
        <v>-1.3583500000000002</v>
      </c>
      <c r="GB126" s="180">
        <f t="shared" si="193"/>
        <v>-23.958569784999998</v>
      </c>
      <c r="GC126" s="209">
        <v>0.1</v>
      </c>
      <c r="GD126" s="239">
        <v>-5.0416500000000006</v>
      </c>
      <c r="GE126" s="243">
        <f t="shared" si="176"/>
        <v>-1.4</v>
      </c>
      <c r="GF126" s="244">
        <f t="shared" si="177"/>
        <v>1</v>
      </c>
      <c r="GG126" s="167">
        <v>1.08</v>
      </c>
      <c r="GH126" s="167">
        <v>0.92</v>
      </c>
      <c r="GJ126" s="167">
        <f t="shared" si="194"/>
        <v>-0.1512</v>
      </c>
      <c r="GK126" s="178">
        <f t="shared" si="178"/>
        <v>-24.5</v>
      </c>
      <c r="GL126" s="452">
        <f t="shared" si="160"/>
        <v>-7.5600000000000001E-2</v>
      </c>
      <c r="GM126" s="315"/>
      <c r="GN126" s="165">
        <f t="shared" si="211"/>
        <v>-7.5600000000000001E-2</v>
      </c>
      <c r="GP126" s="104">
        <f t="shared" si="212"/>
        <v>-25.203704356251624</v>
      </c>
      <c r="GR126" s="186"/>
      <c r="GS126" s="36">
        <v>42368</v>
      </c>
      <c r="GT126" s="109">
        <v>-1.3554500000000003</v>
      </c>
      <c r="GU126" s="109">
        <v>-1.3583500000000002</v>
      </c>
      <c r="GW126" s="180">
        <f t="shared" si="195"/>
        <v>-23.958569784999998</v>
      </c>
      <c r="GX126" s="209">
        <v>0.1</v>
      </c>
      <c r="GY126" s="239">
        <v>2.7083500000000003</v>
      </c>
      <c r="GZ126" s="243">
        <f t="shared" si="179"/>
        <v>1</v>
      </c>
      <c r="HA126" s="244">
        <f t="shared" si="180"/>
        <v>-0.5</v>
      </c>
      <c r="HB126" s="167">
        <v>1.08</v>
      </c>
      <c r="HC126" s="167">
        <v>0.92</v>
      </c>
      <c r="HD126" s="165"/>
      <c r="HE126" s="167">
        <f t="shared" si="196"/>
        <v>-4.6000000000000006E-2</v>
      </c>
      <c r="HF126" s="178">
        <f t="shared" si="181"/>
        <v>-22.970212555310095</v>
      </c>
      <c r="HG126" s="452">
        <f t="shared" si="161"/>
        <v>-4.6000000000000006E-2</v>
      </c>
      <c r="HH126" s="315"/>
      <c r="HI126" s="165">
        <f t="shared" si="213"/>
        <v>-4.6000000000000006E-2</v>
      </c>
      <c r="HK126" s="104">
        <f t="shared" si="214"/>
        <v>-23.84322312639199</v>
      </c>
      <c r="HL126" s="185"/>
      <c r="HN126" s="165">
        <v>-1.0416499999999997</v>
      </c>
      <c r="HO126" s="165">
        <f t="shared" si="148"/>
        <v>-24.464976142129693</v>
      </c>
      <c r="HP126" s="165"/>
      <c r="HR126" s="165">
        <v>0.45835000000000015</v>
      </c>
      <c r="HS126" s="165">
        <f t="shared" si="149"/>
        <v>-24.370120465879975</v>
      </c>
      <c r="HT126" s="165"/>
      <c r="HV126" s="165">
        <v>-3.7416499999999995</v>
      </c>
      <c r="HW126" s="165">
        <f t="shared" si="150"/>
        <v>-23.079079022652799</v>
      </c>
      <c r="HX126" s="165"/>
      <c r="HZ126" s="165">
        <v>-1.6416499999999998</v>
      </c>
      <c r="IA126" s="165">
        <f t="shared" si="151"/>
        <v>-24.955177987023227</v>
      </c>
      <c r="IB126" s="165"/>
      <c r="ID126" s="165">
        <v>0.20835000000000026</v>
      </c>
      <c r="IE126" s="165">
        <f t="shared" si="152"/>
        <v>-24.389956686193194</v>
      </c>
      <c r="IF126" s="165"/>
      <c r="IH126" s="165">
        <v>-5.0416500000000006</v>
      </c>
      <c r="II126" s="165">
        <f t="shared" si="153"/>
        <v>-25.203704356251624</v>
      </c>
      <c r="IJ126" s="165"/>
      <c r="IL126" s="424">
        <v>2.7083500000000003</v>
      </c>
      <c r="IM126" s="165">
        <f t="shared" si="154"/>
        <v>-23.84322312639199</v>
      </c>
      <c r="IN126" s="165"/>
      <c r="IO126" s="36">
        <v>42368</v>
      </c>
    </row>
    <row r="127" spans="1:249" ht="15.75" thickBot="1" x14ac:dyDescent="0.3">
      <c r="A127" s="95">
        <v>41273</v>
      </c>
      <c r="B127" s="36">
        <v>41273</v>
      </c>
      <c r="C127" s="346">
        <v>-2.4</v>
      </c>
      <c r="D127" s="346">
        <v>-0.9</v>
      </c>
      <c r="E127" s="346">
        <v>-5.0999999999999996</v>
      </c>
      <c r="F127" s="346">
        <v>-3</v>
      </c>
      <c r="G127" s="346">
        <v>-1.1499999999999999</v>
      </c>
      <c r="H127" s="346">
        <v>-6.4</v>
      </c>
      <c r="I127" s="346">
        <v>1.35</v>
      </c>
      <c r="J127" s="106"/>
      <c r="K127" s="36">
        <v>42368</v>
      </c>
      <c r="L127" s="105">
        <v>-1.3554500000000003</v>
      </c>
      <c r="M127" s="98">
        <f t="shared" si="130"/>
        <v>-1.3583500000000002</v>
      </c>
      <c r="N127" s="109">
        <f t="shared" si="131"/>
        <v>-1.36005</v>
      </c>
      <c r="O127" s="291"/>
      <c r="P127" s="184">
        <v>42368</v>
      </c>
      <c r="Q127" s="346">
        <v>-2.4</v>
      </c>
      <c r="R127" s="240">
        <v>-1.0416499999999997</v>
      </c>
      <c r="T127" s="346">
        <v>-0.9</v>
      </c>
      <c r="U127" s="240">
        <v>0.45835000000000015</v>
      </c>
      <c r="W127" s="346">
        <v>-5.0999999999999996</v>
      </c>
      <c r="X127" s="240">
        <v>-3.7416499999999995</v>
      </c>
      <c r="Z127" s="346">
        <v>-3</v>
      </c>
      <c r="AA127" s="240">
        <v>-1.6416499999999998</v>
      </c>
      <c r="AC127" s="346">
        <v>-1.1499999999999999</v>
      </c>
      <c r="AD127" s="239">
        <v>0.20835000000000026</v>
      </c>
      <c r="AF127" s="346">
        <v>-6.4</v>
      </c>
      <c r="AG127" s="239">
        <v>-5.0416500000000006</v>
      </c>
      <c r="AI127" s="346">
        <v>1.35</v>
      </c>
      <c r="AJ127" s="239">
        <v>2.7083500000000003</v>
      </c>
      <c r="AK127" s="104"/>
      <c r="AV127" s="36">
        <v>42369</v>
      </c>
      <c r="AW127" s="346">
        <v>-4.5999999999999996</v>
      </c>
      <c r="AY127" s="346">
        <v>0.25</v>
      </c>
      <c r="BA127" s="346">
        <v>-7.7</v>
      </c>
      <c r="BC127" s="346">
        <v>-7.4</v>
      </c>
      <c r="BE127" s="346">
        <v>-5.2</v>
      </c>
      <c r="BG127" s="346">
        <v>-7.75</v>
      </c>
      <c r="BI127" s="346">
        <v>-0.10000000000000009</v>
      </c>
      <c r="BJ127" s="104"/>
      <c r="BO127" t="s">
        <v>114</v>
      </c>
      <c r="BW127" s="36">
        <v>42369</v>
      </c>
      <c r="BX127" s="109">
        <v>-1.3460500000000006</v>
      </c>
      <c r="BY127" s="109">
        <v>-1.3507500000000006</v>
      </c>
      <c r="CA127" s="180">
        <f t="shared" si="182"/>
        <v>-23.954487825000001</v>
      </c>
      <c r="CB127" s="209">
        <v>0.1</v>
      </c>
      <c r="CC127" s="240">
        <v>-3.2492499999999991</v>
      </c>
      <c r="CD127" s="243">
        <f t="shared" si="199"/>
        <v>-1.3</v>
      </c>
      <c r="CE127" s="244">
        <f t="shared" si="200"/>
        <v>1</v>
      </c>
      <c r="CF127" s="167">
        <v>1.07</v>
      </c>
      <c r="CG127" s="167">
        <v>0.93</v>
      </c>
      <c r="CI127" s="167">
        <f t="shared" si="162"/>
        <v>-0.1391</v>
      </c>
      <c r="CJ127" s="178">
        <f t="shared" si="163"/>
        <v>-23.932076170865301</v>
      </c>
      <c r="CK127" s="452">
        <f t="shared" si="133"/>
        <v>-6.9550000000000001E-2</v>
      </c>
      <c r="CL127" s="188"/>
      <c r="CM127" s="165">
        <f t="shared" si="201"/>
        <v>-6.9550000000000001E-2</v>
      </c>
      <c r="CO127" s="104">
        <f t="shared" si="202"/>
        <v>-24.534526142129693</v>
      </c>
      <c r="CR127" s="36">
        <v>42369</v>
      </c>
      <c r="CS127" s="109">
        <v>-1.3460500000000006</v>
      </c>
      <c r="CT127" s="109">
        <v>-1.3507500000000006</v>
      </c>
      <c r="CV127" s="180">
        <f t="shared" si="185"/>
        <v>-23.954487825000001</v>
      </c>
      <c r="CW127" s="209">
        <v>0.1</v>
      </c>
      <c r="CX127" s="240">
        <v>1.6007500000000006</v>
      </c>
      <c r="CY127" s="243">
        <f t="shared" si="164"/>
        <v>1</v>
      </c>
      <c r="CZ127" s="244">
        <f t="shared" si="165"/>
        <v>-1</v>
      </c>
      <c r="DA127" s="167">
        <v>1.07</v>
      </c>
      <c r="DB127" s="167">
        <v>0.93</v>
      </c>
      <c r="DD127" s="167">
        <f t="shared" si="186"/>
        <v>-0.10700000000000001</v>
      </c>
      <c r="DE127" s="178">
        <f t="shared" si="166"/>
        <v>-24.5</v>
      </c>
      <c r="DF127" s="452">
        <f t="shared" si="156"/>
        <v>-5.3500000000000006E-2</v>
      </c>
      <c r="DG127" s="315"/>
      <c r="DH127" s="165">
        <f t="shared" si="203"/>
        <v>-5.3500000000000006E-2</v>
      </c>
      <c r="DJ127" s="104">
        <f t="shared" si="204"/>
        <v>-24.423620465879974</v>
      </c>
      <c r="DK127" s="185"/>
      <c r="DL127" s="186"/>
      <c r="DM127" s="369">
        <v>42369</v>
      </c>
      <c r="DN127" s="109">
        <v>-1.3460500000000006</v>
      </c>
      <c r="DO127" s="109">
        <v>-1.3507500000000006</v>
      </c>
      <c r="DQ127" s="180">
        <f t="shared" si="187"/>
        <v>-23.954487825000001</v>
      </c>
      <c r="DR127" s="209">
        <v>0.1</v>
      </c>
      <c r="DS127" s="240">
        <v>-6.3492499999999996</v>
      </c>
      <c r="DT127" s="243">
        <f t="shared" si="167"/>
        <v>-1.4</v>
      </c>
      <c r="DU127" s="244">
        <f t="shared" si="168"/>
        <v>1</v>
      </c>
      <c r="DV127" s="167">
        <v>1.07</v>
      </c>
      <c r="DW127" s="167">
        <v>0.93</v>
      </c>
      <c r="DY127" s="167">
        <f t="shared" si="188"/>
        <v>-0.14979999999999999</v>
      </c>
      <c r="DZ127" s="178">
        <f t="shared" si="169"/>
        <v>-22.154921442463134</v>
      </c>
      <c r="EA127" s="452">
        <f t="shared" si="157"/>
        <v>-0.14979999999999999</v>
      </c>
      <c r="EB127" s="315"/>
      <c r="EC127" s="165">
        <f t="shared" si="205"/>
        <v>-0.14979999999999999</v>
      </c>
      <c r="EE127" s="104">
        <f t="shared" si="206"/>
        <v>-23.228879022652798</v>
      </c>
      <c r="EF127" s="185"/>
      <c r="EG127" s="186"/>
      <c r="EH127" s="369">
        <v>42369</v>
      </c>
      <c r="EI127" s="109">
        <v>-1.3460500000000006</v>
      </c>
      <c r="EJ127" s="109">
        <v>-1.3507500000000006</v>
      </c>
      <c r="EL127" s="180">
        <f t="shared" si="189"/>
        <v>-23.954487825000001</v>
      </c>
      <c r="EM127" s="209">
        <v>0.1</v>
      </c>
      <c r="EN127" s="240">
        <v>-6.0492499999999998</v>
      </c>
      <c r="EO127" s="243">
        <f t="shared" si="170"/>
        <v>-1.4</v>
      </c>
      <c r="EP127" s="244">
        <f t="shared" si="171"/>
        <v>1</v>
      </c>
      <c r="EQ127" s="167">
        <v>1.07</v>
      </c>
      <c r="ER127" s="167">
        <v>0.93</v>
      </c>
      <c r="ET127" s="167">
        <f t="shared" si="190"/>
        <v>-0.14979999999999999</v>
      </c>
      <c r="EU127" s="178">
        <f t="shared" si="172"/>
        <v>-24.144800044104979</v>
      </c>
      <c r="EV127" s="452">
        <f t="shared" si="158"/>
        <v>-7.4899999999999994E-2</v>
      </c>
      <c r="EW127" s="315"/>
      <c r="EX127" s="165">
        <f t="shared" si="207"/>
        <v>-7.4899999999999994E-2</v>
      </c>
      <c r="EZ127" s="104">
        <f t="shared" si="208"/>
        <v>-25.030077987023226</v>
      </c>
      <c r="FA127" s="185"/>
      <c r="FB127" s="186"/>
      <c r="FC127" s="369">
        <v>42369</v>
      </c>
      <c r="FD127" s="109">
        <v>-1.3460500000000006</v>
      </c>
      <c r="FE127" s="109">
        <v>-1.3507500000000006</v>
      </c>
      <c r="FG127" s="180">
        <f t="shared" si="191"/>
        <v>-23.954487825000001</v>
      </c>
      <c r="FH127" s="209">
        <v>0.1</v>
      </c>
      <c r="FI127" s="239">
        <v>-3.8492499999999996</v>
      </c>
      <c r="FJ127" s="243">
        <f t="shared" si="173"/>
        <v>-1.3</v>
      </c>
      <c r="FK127" s="244">
        <f t="shared" si="174"/>
        <v>1</v>
      </c>
      <c r="FL127" s="167">
        <v>1.07</v>
      </c>
      <c r="FM127" s="167">
        <v>0.93</v>
      </c>
      <c r="FO127" s="167">
        <f t="shared" si="192"/>
        <v>-0.1391</v>
      </c>
      <c r="FP127" s="178">
        <f t="shared" si="175"/>
        <v>-24.28759809997171</v>
      </c>
      <c r="FQ127" s="452">
        <f t="shared" si="159"/>
        <v>-6.9550000000000001E-2</v>
      </c>
      <c r="FR127" s="315"/>
      <c r="FS127" s="165">
        <f t="shared" si="209"/>
        <v>-6.9550000000000001E-2</v>
      </c>
      <c r="FU127" s="104">
        <f t="shared" si="210"/>
        <v>-24.459506686193194</v>
      </c>
      <c r="FV127" s="185"/>
      <c r="FW127" s="186"/>
      <c r="FX127" s="369">
        <v>42369</v>
      </c>
      <c r="FY127" s="109">
        <v>-1.3460500000000006</v>
      </c>
      <c r="FZ127" s="109">
        <v>-1.3507500000000006</v>
      </c>
      <c r="GB127" s="180">
        <f t="shared" si="193"/>
        <v>-23.954487825000001</v>
      </c>
      <c r="GC127" s="209">
        <v>0.1</v>
      </c>
      <c r="GD127" s="239">
        <v>-6.3992499999999994</v>
      </c>
      <c r="GE127" s="243">
        <f t="shared" si="176"/>
        <v>-1.4</v>
      </c>
      <c r="GF127" s="244">
        <f t="shared" si="177"/>
        <v>1</v>
      </c>
      <c r="GG127" s="167">
        <v>1.07</v>
      </c>
      <c r="GH127" s="167">
        <v>0.93</v>
      </c>
      <c r="GJ127" s="167">
        <f t="shared" si="194"/>
        <v>-0.14979999999999999</v>
      </c>
      <c r="GK127" s="178">
        <f t="shared" si="178"/>
        <v>-24.5</v>
      </c>
      <c r="GL127" s="452">
        <f t="shared" si="160"/>
        <v>-7.4899999999999994E-2</v>
      </c>
      <c r="GM127" s="315"/>
      <c r="GN127" s="165">
        <f t="shared" si="211"/>
        <v>-7.4899999999999994E-2</v>
      </c>
      <c r="GP127" s="104">
        <f t="shared" si="212"/>
        <v>-25.278604356251623</v>
      </c>
      <c r="GR127" s="186"/>
      <c r="GS127" s="36">
        <v>42369</v>
      </c>
      <c r="GT127" s="109">
        <v>-1.3460500000000006</v>
      </c>
      <c r="GU127" s="109">
        <v>-1.3507500000000006</v>
      </c>
      <c r="GW127" s="180">
        <f t="shared" si="195"/>
        <v>-23.954487825000001</v>
      </c>
      <c r="GX127" s="209">
        <v>0.1</v>
      </c>
      <c r="GY127" s="239">
        <v>1.2507500000000005</v>
      </c>
      <c r="GZ127" s="243">
        <f t="shared" si="179"/>
        <v>1</v>
      </c>
      <c r="HA127" s="244">
        <f t="shared" si="180"/>
        <v>-1</v>
      </c>
      <c r="HB127" s="167">
        <v>1.07</v>
      </c>
      <c r="HC127" s="167">
        <v>0.93</v>
      </c>
      <c r="HD127" s="165"/>
      <c r="HE127" s="167">
        <f t="shared" si="196"/>
        <v>-0.10700000000000001</v>
      </c>
      <c r="HF127" s="178">
        <f t="shared" si="181"/>
        <v>-23.077212555310094</v>
      </c>
      <c r="HG127" s="452">
        <f t="shared" si="161"/>
        <v>-0.10700000000000001</v>
      </c>
      <c r="HH127" s="315"/>
      <c r="HI127" s="165">
        <f t="shared" si="213"/>
        <v>-0.10700000000000001</v>
      </c>
      <c r="HK127" s="104">
        <f t="shared" si="214"/>
        <v>-23.95022312639199</v>
      </c>
      <c r="HL127" s="185"/>
      <c r="HN127" s="165">
        <v>-3.2492499999999991</v>
      </c>
      <c r="HO127" s="165">
        <f t="shared" si="148"/>
        <v>-24.534526142129693</v>
      </c>
      <c r="HP127" s="165"/>
      <c r="HR127" s="165">
        <v>1.6007500000000006</v>
      </c>
      <c r="HS127" s="165">
        <f t="shared" si="149"/>
        <v>-24.423620465879974</v>
      </c>
      <c r="HT127" s="165"/>
      <c r="HV127" s="165">
        <v>-6.3492499999999996</v>
      </c>
      <c r="HW127" s="165">
        <f t="shared" si="150"/>
        <v>-23.228879022652798</v>
      </c>
      <c r="HX127" s="165"/>
      <c r="HZ127" s="165">
        <v>-6.0492499999999998</v>
      </c>
      <c r="IA127" s="165">
        <f t="shared" si="151"/>
        <v>-25.030077987023226</v>
      </c>
      <c r="IB127" s="165"/>
      <c r="ID127" s="165">
        <v>-3.8492499999999996</v>
      </c>
      <c r="IE127" s="165">
        <f t="shared" si="152"/>
        <v>-24.459506686193194</v>
      </c>
      <c r="IF127" s="165"/>
      <c r="IH127" s="165">
        <v>-6.3992499999999994</v>
      </c>
      <c r="II127" s="165">
        <f t="shared" si="153"/>
        <v>-25.278604356251623</v>
      </c>
      <c r="IJ127" s="165"/>
      <c r="IL127" s="424">
        <v>1.2507500000000005</v>
      </c>
      <c r="IM127" s="165">
        <f t="shared" si="154"/>
        <v>-23.95022312639199</v>
      </c>
      <c r="IN127" s="165"/>
      <c r="IO127" s="36">
        <v>42369</v>
      </c>
    </row>
    <row r="128" spans="1:249" ht="15.75" thickBot="1" x14ac:dyDescent="0.3">
      <c r="A128" s="95">
        <v>41274</v>
      </c>
      <c r="B128" s="36">
        <v>41274</v>
      </c>
      <c r="C128" s="346">
        <v>-4.5999999999999996</v>
      </c>
      <c r="D128" s="346">
        <v>0.25</v>
      </c>
      <c r="E128" s="346">
        <v>-7.7</v>
      </c>
      <c r="F128" s="346">
        <v>-7.4</v>
      </c>
      <c r="G128" s="346">
        <v>-5.2</v>
      </c>
      <c r="H128" s="346">
        <v>-7.75</v>
      </c>
      <c r="I128" s="346">
        <v>-0.10000000000000009</v>
      </c>
      <c r="J128" s="106"/>
      <c r="K128" s="36">
        <v>42369</v>
      </c>
      <c r="L128" s="105">
        <v>-1.3460500000000006</v>
      </c>
      <c r="M128" s="98">
        <f t="shared" si="130"/>
        <v>-1.3507500000000006</v>
      </c>
      <c r="N128" s="109">
        <f t="shared" si="131"/>
        <v>-1.3542500000000004</v>
      </c>
      <c r="O128" s="291"/>
      <c r="P128" s="184">
        <v>42369</v>
      </c>
      <c r="Q128" s="346">
        <v>-4.5999999999999996</v>
      </c>
      <c r="R128" s="240">
        <v>-3.2492499999999991</v>
      </c>
      <c r="T128" s="346">
        <v>0.25</v>
      </c>
      <c r="U128" s="240">
        <v>1.6007500000000006</v>
      </c>
      <c r="W128" s="346">
        <v>-7.7</v>
      </c>
      <c r="X128" s="240">
        <v>-6.3492499999999996</v>
      </c>
      <c r="Z128" s="346">
        <v>-7.4</v>
      </c>
      <c r="AA128" s="240">
        <v>-6.0492499999999998</v>
      </c>
      <c r="AC128" s="346">
        <v>-5.2</v>
      </c>
      <c r="AD128" s="239">
        <v>-3.8492499999999996</v>
      </c>
      <c r="AF128" s="346">
        <v>-7.75</v>
      </c>
      <c r="AG128" s="239">
        <v>-6.3992499999999994</v>
      </c>
      <c r="AI128" s="346">
        <v>-0.10000000000000009</v>
      </c>
      <c r="AJ128" s="239">
        <v>1.2507500000000005</v>
      </c>
      <c r="AK128" s="104"/>
      <c r="AV128" s="36">
        <v>42370</v>
      </c>
      <c r="AW128" s="346">
        <v>-5.5</v>
      </c>
      <c r="AY128" s="346">
        <v>-0.19999999999999996</v>
      </c>
      <c r="BA128" s="346">
        <v>-6.0500000000000007</v>
      </c>
      <c r="BC128" s="346">
        <v>-10.850000000000001</v>
      </c>
      <c r="BE128" s="346">
        <v>-5.0999999999999996</v>
      </c>
      <c r="BG128" s="346">
        <v>-7.85</v>
      </c>
      <c r="BI128" s="346">
        <v>-1.85</v>
      </c>
      <c r="BJ128" s="104">
        <v>-24.688324074074078</v>
      </c>
      <c r="BW128" s="36">
        <v>42370</v>
      </c>
      <c r="BX128" s="109">
        <v>-1.333050000000001</v>
      </c>
      <c r="BY128" s="109">
        <v>-1.3395500000000009</v>
      </c>
      <c r="CA128" s="180">
        <f t="shared" si="182"/>
        <v>-23.948472304999999</v>
      </c>
      <c r="CB128" s="209">
        <v>0.1</v>
      </c>
      <c r="CC128" s="240">
        <v>-4.1604499999999991</v>
      </c>
      <c r="CD128" s="243">
        <f t="shared" si="199"/>
        <v>-1.4</v>
      </c>
      <c r="CE128" s="244">
        <f t="shared" si="200"/>
        <v>1</v>
      </c>
      <c r="CF128" s="167">
        <v>1.06</v>
      </c>
      <c r="CG128" s="167">
        <v>0.94</v>
      </c>
      <c r="CI128" s="167">
        <f t="shared" si="162"/>
        <v>-0.1484</v>
      </c>
      <c r="CJ128" s="178">
        <f t="shared" si="163"/>
        <v>-24.006276170865302</v>
      </c>
      <c r="CK128" s="452">
        <f t="shared" si="133"/>
        <v>-7.4200000000000002E-2</v>
      </c>
      <c r="CL128" s="188"/>
      <c r="CM128" s="165">
        <f t="shared" si="201"/>
        <v>-7.4200000000000002E-2</v>
      </c>
      <c r="CO128" s="104">
        <f t="shared" si="202"/>
        <v>-24.608726142129694</v>
      </c>
      <c r="CR128" s="36">
        <v>42370</v>
      </c>
      <c r="CS128" s="109">
        <v>-1.333050000000001</v>
      </c>
      <c r="CT128" s="109">
        <v>-1.3395500000000009</v>
      </c>
      <c r="CV128" s="180">
        <f t="shared" si="185"/>
        <v>-23.948472304999999</v>
      </c>
      <c r="CW128" s="209">
        <v>0.1</v>
      </c>
      <c r="CX128" s="240">
        <v>1.139550000000001</v>
      </c>
      <c r="CY128" s="243">
        <f t="shared" si="164"/>
        <v>1</v>
      </c>
      <c r="CZ128" s="244">
        <f t="shared" si="165"/>
        <v>-1</v>
      </c>
      <c r="DA128" s="167">
        <v>1.06</v>
      </c>
      <c r="DB128" s="167">
        <v>0.94</v>
      </c>
      <c r="DD128" s="167">
        <f t="shared" si="186"/>
        <v>-0.10600000000000001</v>
      </c>
      <c r="DE128" s="178">
        <f t="shared" si="166"/>
        <v>-24.5</v>
      </c>
      <c r="DF128" s="452">
        <f t="shared" si="156"/>
        <v>-5.3000000000000005E-2</v>
      </c>
      <c r="DG128" s="315"/>
      <c r="DH128" s="165">
        <f t="shared" si="203"/>
        <v>-5.3000000000000005E-2</v>
      </c>
      <c r="DJ128" s="104">
        <f t="shared" si="204"/>
        <v>-24.476620465879975</v>
      </c>
      <c r="DK128" s="185"/>
      <c r="DL128" s="186"/>
      <c r="DM128" s="369">
        <v>42370</v>
      </c>
      <c r="DN128" s="109">
        <v>-1.333050000000001</v>
      </c>
      <c r="DO128" s="109">
        <v>-1.3395500000000009</v>
      </c>
      <c r="DQ128" s="180">
        <f t="shared" si="187"/>
        <v>-23.948472304999999</v>
      </c>
      <c r="DR128" s="209">
        <v>0.1</v>
      </c>
      <c r="DS128" s="240">
        <v>-4.7104499999999998</v>
      </c>
      <c r="DT128" s="243">
        <f t="shared" si="167"/>
        <v>-1.4</v>
      </c>
      <c r="DU128" s="244">
        <f t="shared" si="168"/>
        <v>1</v>
      </c>
      <c r="DV128" s="167">
        <v>1.06</v>
      </c>
      <c r="DW128" s="167">
        <v>0.94</v>
      </c>
      <c r="DY128" s="167">
        <f t="shared" si="188"/>
        <v>-0.1484</v>
      </c>
      <c r="DZ128" s="178">
        <f t="shared" si="169"/>
        <v>-22.303321442463133</v>
      </c>
      <c r="EA128" s="452">
        <f t="shared" si="157"/>
        <v>-0.1484</v>
      </c>
      <c r="EB128" s="315"/>
      <c r="EC128" s="165">
        <f t="shared" si="205"/>
        <v>-0.1484</v>
      </c>
      <c r="EE128" s="104">
        <f t="shared" si="206"/>
        <v>-23.377279022652797</v>
      </c>
      <c r="EF128" s="185"/>
      <c r="EG128" s="186"/>
      <c r="EH128" s="369">
        <v>42370</v>
      </c>
      <c r="EI128" s="109">
        <v>-1.333050000000001</v>
      </c>
      <c r="EJ128" s="109">
        <v>-1.3395500000000009</v>
      </c>
      <c r="EL128" s="180">
        <f t="shared" si="189"/>
        <v>-23.948472304999999</v>
      </c>
      <c r="EM128" s="209">
        <v>0.1</v>
      </c>
      <c r="EN128" s="240">
        <v>-9.5104500000000005</v>
      </c>
      <c r="EO128" s="243">
        <f t="shared" si="170"/>
        <v>-1.4</v>
      </c>
      <c r="EP128" s="244">
        <f t="shared" si="171"/>
        <v>1</v>
      </c>
      <c r="EQ128" s="167">
        <v>1.06</v>
      </c>
      <c r="ER128" s="167">
        <v>0.94</v>
      </c>
      <c r="ET128" s="167">
        <f t="shared" si="190"/>
        <v>-0.1484</v>
      </c>
      <c r="EU128" s="178">
        <f t="shared" si="172"/>
        <v>-24.21900004410498</v>
      </c>
      <c r="EV128" s="452">
        <f t="shared" si="158"/>
        <v>-7.4200000000000002E-2</v>
      </c>
      <c r="EW128" s="315"/>
      <c r="EX128" s="165">
        <f t="shared" si="207"/>
        <v>-7.4200000000000002E-2</v>
      </c>
      <c r="EZ128" s="104">
        <f t="shared" si="208"/>
        <v>-25.104277987023227</v>
      </c>
      <c r="FA128" s="185"/>
      <c r="FB128" s="186"/>
      <c r="FC128" s="369">
        <v>42370</v>
      </c>
      <c r="FD128" s="109">
        <v>-1.333050000000001</v>
      </c>
      <c r="FE128" s="109">
        <v>-1.3395500000000009</v>
      </c>
      <c r="FG128" s="180">
        <f t="shared" si="191"/>
        <v>-23.948472304999999</v>
      </c>
      <c r="FH128" s="209">
        <v>0.1</v>
      </c>
      <c r="FI128" s="239">
        <v>-3.7604499999999987</v>
      </c>
      <c r="FJ128" s="243">
        <f t="shared" si="173"/>
        <v>-1.3</v>
      </c>
      <c r="FK128" s="244">
        <f t="shared" si="174"/>
        <v>1</v>
      </c>
      <c r="FL128" s="167">
        <v>1.06</v>
      </c>
      <c r="FM128" s="167">
        <v>0.94</v>
      </c>
      <c r="FO128" s="167">
        <f t="shared" si="192"/>
        <v>-0.13780000000000001</v>
      </c>
      <c r="FP128" s="178">
        <f t="shared" si="175"/>
        <v>-24.356498099971709</v>
      </c>
      <c r="FQ128" s="452">
        <f t="shared" si="159"/>
        <v>-6.8900000000000003E-2</v>
      </c>
      <c r="FR128" s="315"/>
      <c r="FS128" s="165">
        <f t="shared" si="209"/>
        <v>-6.8900000000000003E-2</v>
      </c>
      <c r="FU128" s="104">
        <f t="shared" si="210"/>
        <v>-24.528406686193193</v>
      </c>
      <c r="FV128" s="185"/>
      <c r="FW128" s="186"/>
      <c r="FX128" s="369">
        <v>42370</v>
      </c>
      <c r="FY128" s="109">
        <v>-1.333050000000001</v>
      </c>
      <c r="FZ128" s="109">
        <v>-1.3395500000000009</v>
      </c>
      <c r="GB128" s="180">
        <f t="shared" si="193"/>
        <v>-23.948472304999999</v>
      </c>
      <c r="GC128" s="209">
        <v>0.1</v>
      </c>
      <c r="GD128" s="239">
        <v>-6.5104499999999987</v>
      </c>
      <c r="GE128" s="243">
        <f t="shared" si="176"/>
        <v>-1.4</v>
      </c>
      <c r="GF128" s="244">
        <f t="shared" si="177"/>
        <v>1</v>
      </c>
      <c r="GG128" s="167">
        <v>1.06</v>
      </c>
      <c r="GH128" s="167">
        <v>0.94</v>
      </c>
      <c r="GJ128" s="167">
        <f t="shared" si="194"/>
        <v>-0.1484</v>
      </c>
      <c r="GK128" s="178">
        <f t="shared" si="178"/>
        <v>-24.5</v>
      </c>
      <c r="GL128" s="452">
        <f t="shared" si="160"/>
        <v>-7.4200000000000002E-2</v>
      </c>
      <c r="GM128" s="315"/>
      <c r="GN128" s="165">
        <f t="shared" si="211"/>
        <v>-7.4200000000000002E-2</v>
      </c>
      <c r="GP128" s="104">
        <f t="shared" si="212"/>
        <v>-25.352804356251625</v>
      </c>
      <c r="GR128" s="186"/>
      <c r="GS128" s="36">
        <v>42370</v>
      </c>
      <c r="GT128" s="109">
        <v>-1.333050000000001</v>
      </c>
      <c r="GU128" s="109">
        <v>-1.3395500000000009</v>
      </c>
      <c r="GW128" s="180">
        <f t="shared" si="195"/>
        <v>-23.948472304999999</v>
      </c>
      <c r="GX128" s="209">
        <v>0.1</v>
      </c>
      <c r="GY128" s="239">
        <v>-0.51044999999999918</v>
      </c>
      <c r="GZ128" s="243">
        <f t="shared" si="179"/>
        <v>-1.1499999999999999</v>
      </c>
      <c r="HA128" s="244">
        <f t="shared" si="180"/>
        <v>1</v>
      </c>
      <c r="HB128" s="167">
        <v>1.06</v>
      </c>
      <c r="HC128" s="167">
        <v>0.94</v>
      </c>
      <c r="HD128" s="165"/>
      <c r="HE128" s="167">
        <f t="shared" si="196"/>
        <v>-0.12189999999999999</v>
      </c>
      <c r="HF128" s="178">
        <f t="shared" si="181"/>
        <v>-23.199112555310094</v>
      </c>
      <c r="HG128" s="452">
        <f t="shared" si="161"/>
        <v>-0.12189999999999999</v>
      </c>
      <c r="HH128" s="315"/>
      <c r="HI128" s="165">
        <f t="shared" si="213"/>
        <v>-0.12189999999999999</v>
      </c>
      <c r="HK128" s="246">
        <f t="shared" si="214"/>
        <v>-24.07212312639199</v>
      </c>
      <c r="HL128" s="165">
        <v>-24.688324074074078</v>
      </c>
      <c r="HN128" s="165">
        <v>-4.1604499999999991</v>
      </c>
      <c r="HO128" s="165">
        <f t="shared" si="148"/>
        <v>-24.608726142129694</v>
      </c>
      <c r="HP128" s="165"/>
      <c r="HR128" s="165">
        <v>1.139550000000001</v>
      </c>
      <c r="HS128" s="165">
        <f t="shared" si="149"/>
        <v>-24.476620465879975</v>
      </c>
      <c r="HT128" s="165"/>
      <c r="HV128" s="165">
        <v>-4.7104499999999998</v>
      </c>
      <c r="HW128" s="165">
        <f t="shared" si="150"/>
        <v>-23.377279022652797</v>
      </c>
      <c r="HX128" s="165"/>
      <c r="HZ128" s="165">
        <v>-9.5104500000000005</v>
      </c>
      <c r="IA128" s="165">
        <f t="shared" si="151"/>
        <v>-25.104277987023227</v>
      </c>
      <c r="IB128" s="165"/>
      <c r="ID128" s="165">
        <v>-3.7604499999999987</v>
      </c>
      <c r="IE128" s="165">
        <f t="shared" si="152"/>
        <v>-24.528406686193193</v>
      </c>
      <c r="IF128" s="165"/>
      <c r="IH128" s="165">
        <v>-6.5104499999999987</v>
      </c>
      <c r="II128" s="165">
        <f t="shared" si="153"/>
        <v>-25.352804356251625</v>
      </c>
      <c r="IJ128" s="165"/>
      <c r="IL128" s="424">
        <v>-0.51044999999999918</v>
      </c>
      <c r="IM128" s="165">
        <f t="shared" si="154"/>
        <v>-24.07212312639199</v>
      </c>
      <c r="IN128" s="253">
        <v>-24.688324074074078</v>
      </c>
      <c r="IO128" s="36">
        <v>42370</v>
      </c>
    </row>
    <row r="129" spans="1:249" ht="15.75" thickBot="1" x14ac:dyDescent="0.3">
      <c r="A129" s="95">
        <v>41275</v>
      </c>
      <c r="B129" s="36">
        <v>41275</v>
      </c>
      <c r="C129" s="346">
        <v>-5.5</v>
      </c>
      <c r="D129" s="346">
        <v>-0.19999999999999996</v>
      </c>
      <c r="E129" s="346">
        <v>-6.0500000000000007</v>
      </c>
      <c r="F129" s="346">
        <v>-10.850000000000001</v>
      </c>
      <c r="G129" s="346">
        <v>-5.0999999999999996</v>
      </c>
      <c r="H129" s="346">
        <v>-7.85</v>
      </c>
      <c r="I129" s="346">
        <v>-1.85</v>
      </c>
      <c r="J129" s="106"/>
      <c r="K129" s="36">
        <v>42370</v>
      </c>
      <c r="L129" s="105">
        <v>-1.333050000000001</v>
      </c>
      <c r="M129" s="98">
        <f t="shared" si="130"/>
        <v>-1.3395500000000009</v>
      </c>
      <c r="N129" s="109">
        <f t="shared" si="131"/>
        <v>-1.3448500000000008</v>
      </c>
      <c r="O129" s="291"/>
      <c r="P129" s="184">
        <v>42370</v>
      </c>
      <c r="Q129" s="346">
        <v>-5.5</v>
      </c>
      <c r="R129" s="240">
        <v>-4.1604499999999991</v>
      </c>
      <c r="T129" s="346">
        <v>-0.19999999999999996</v>
      </c>
      <c r="U129" s="240">
        <v>1.139550000000001</v>
      </c>
      <c r="W129" s="346">
        <v>-6.0500000000000007</v>
      </c>
      <c r="X129" s="240">
        <v>-4.7104499999999998</v>
      </c>
      <c r="Z129" s="346">
        <v>-10.850000000000001</v>
      </c>
      <c r="AA129" s="240">
        <v>-9.5104500000000005</v>
      </c>
      <c r="AC129" s="346">
        <v>-5.0999999999999996</v>
      </c>
      <c r="AD129" s="239">
        <v>-3.7604499999999987</v>
      </c>
      <c r="AF129" s="346">
        <v>-7.85</v>
      </c>
      <c r="AG129" s="239">
        <v>-6.5104499999999987</v>
      </c>
      <c r="AI129" s="346">
        <v>-1.85</v>
      </c>
      <c r="AJ129" s="239">
        <v>-0.51044999999999918</v>
      </c>
      <c r="AK129" s="104">
        <v>-24.688324074074078</v>
      </c>
      <c r="AV129" s="36">
        <v>42371</v>
      </c>
      <c r="AW129" s="346">
        <v>-4.8</v>
      </c>
      <c r="AY129" s="346">
        <v>0</v>
      </c>
      <c r="AZ129" s="98"/>
      <c r="BA129" s="346">
        <v>-3.75</v>
      </c>
      <c r="BC129" s="346">
        <v>-8.9499999999999993</v>
      </c>
      <c r="BE129" s="346">
        <v>-5.0999999999999996</v>
      </c>
      <c r="BG129" s="346">
        <v>-7.65</v>
      </c>
      <c r="BH129" s="117">
        <v>-25.419699999999999</v>
      </c>
      <c r="BI129" s="346">
        <v>-0.2</v>
      </c>
      <c r="BJ129" s="104"/>
      <c r="BW129" s="36">
        <v>42371</v>
      </c>
      <c r="BX129" s="109">
        <v>-1.316450000000001</v>
      </c>
      <c r="BY129" s="109">
        <v>-1.324750000000001</v>
      </c>
      <c r="CA129" s="180">
        <f t="shared" si="182"/>
        <v>-23.940523225</v>
      </c>
      <c r="CB129" s="209">
        <v>0.1</v>
      </c>
      <c r="CC129" s="240">
        <v>-3.4752499999999991</v>
      </c>
      <c r="CD129" s="243">
        <f t="shared" si="199"/>
        <v>-1.3</v>
      </c>
      <c r="CE129" s="244">
        <f t="shared" si="200"/>
        <v>1</v>
      </c>
      <c r="CF129" s="167">
        <v>1.05</v>
      </c>
      <c r="CG129" s="167">
        <v>0.95</v>
      </c>
      <c r="CI129" s="167">
        <f t="shared" si="162"/>
        <v>-0.13650000000000001</v>
      </c>
      <c r="CJ129" s="178">
        <f t="shared" si="163"/>
        <v>-24.074526170865301</v>
      </c>
      <c r="CK129" s="452">
        <f t="shared" si="133"/>
        <v>-6.8250000000000005E-2</v>
      </c>
      <c r="CL129" s="188"/>
      <c r="CM129" s="165">
        <f t="shared" si="201"/>
        <v>-6.8250000000000005E-2</v>
      </c>
      <c r="CO129" s="104">
        <f t="shared" si="202"/>
        <v>-24.676976142129693</v>
      </c>
      <c r="CR129" s="36">
        <v>42371</v>
      </c>
      <c r="CS129" s="109">
        <v>-1.316450000000001</v>
      </c>
      <c r="CT129" s="109">
        <v>-1.324750000000001</v>
      </c>
      <c r="CV129" s="180">
        <f t="shared" si="185"/>
        <v>-23.940523225</v>
      </c>
      <c r="CW129" s="209">
        <v>0.1</v>
      </c>
      <c r="CX129" s="240">
        <v>1.324750000000001</v>
      </c>
      <c r="CY129" s="243">
        <f t="shared" si="164"/>
        <v>1</v>
      </c>
      <c r="CZ129" s="244">
        <f t="shared" si="165"/>
        <v>-1</v>
      </c>
      <c r="DA129" s="167">
        <v>1.05</v>
      </c>
      <c r="DB129" s="167">
        <v>0.95</v>
      </c>
      <c r="DD129" s="167">
        <f t="shared" si="186"/>
        <v>-0.10500000000000001</v>
      </c>
      <c r="DE129" s="178">
        <f t="shared" si="166"/>
        <v>-24.5</v>
      </c>
      <c r="DF129" s="452">
        <f t="shared" si="156"/>
        <v>-5.2500000000000005E-2</v>
      </c>
      <c r="DG129" s="315"/>
      <c r="DH129" s="165">
        <f t="shared" si="203"/>
        <v>-5.2500000000000005E-2</v>
      </c>
      <c r="DJ129" s="104">
        <f t="shared" si="204"/>
        <v>-24.529120465879974</v>
      </c>
      <c r="DK129" s="185"/>
      <c r="DL129" s="186"/>
      <c r="DM129" s="369">
        <v>42371</v>
      </c>
      <c r="DN129" s="109">
        <v>-1.316450000000001</v>
      </c>
      <c r="DO129" s="109">
        <v>-1.324750000000001</v>
      </c>
      <c r="DQ129" s="180">
        <f t="shared" si="187"/>
        <v>-23.940523225</v>
      </c>
      <c r="DR129" s="209">
        <v>0.1</v>
      </c>
      <c r="DS129" s="240">
        <v>-2.4252499999999992</v>
      </c>
      <c r="DT129" s="243">
        <f t="shared" si="167"/>
        <v>-1.25</v>
      </c>
      <c r="DU129" s="244">
        <f t="shared" si="168"/>
        <v>1</v>
      </c>
      <c r="DV129" s="167">
        <v>1.05</v>
      </c>
      <c r="DW129" s="167">
        <v>0.95</v>
      </c>
      <c r="DY129" s="167">
        <f t="shared" si="188"/>
        <v>-0.13125000000000001</v>
      </c>
      <c r="DZ129" s="178">
        <f t="shared" si="169"/>
        <v>-22.434571442463135</v>
      </c>
      <c r="EA129" s="452">
        <f t="shared" si="157"/>
        <v>-0.13125000000000001</v>
      </c>
      <c r="EB129" s="315"/>
      <c r="EC129" s="165">
        <f t="shared" si="205"/>
        <v>-0.13125000000000001</v>
      </c>
      <c r="EE129" s="104">
        <f t="shared" si="206"/>
        <v>-23.508529022652798</v>
      </c>
      <c r="EF129" s="185"/>
      <c r="EG129" s="186"/>
      <c r="EH129" s="369">
        <v>42371</v>
      </c>
      <c r="EI129" s="109">
        <v>-1.316450000000001</v>
      </c>
      <c r="EJ129" s="109">
        <v>-1.324750000000001</v>
      </c>
      <c r="EL129" s="180">
        <f t="shared" si="189"/>
        <v>-23.940523225</v>
      </c>
      <c r="EM129" s="209">
        <v>0.1</v>
      </c>
      <c r="EN129" s="240">
        <v>-7.6252499999999985</v>
      </c>
      <c r="EO129" s="243">
        <f t="shared" si="170"/>
        <v>-1.4</v>
      </c>
      <c r="EP129" s="244">
        <f t="shared" si="171"/>
        <v>1</v>
      </c>
      <c r="EQ129" s="167">
        <v>1.05</v>
      </c>
      <c r="ER129" s="167">
        <v>0.95</v>
      </c>
      <c r="ET129" s="167">
        <f t="shared" si="190"/>
        <v>-0.14699999999999999</v>
      </c>
      <c r="EU129" s="178">
        <f t="shared" si="172"/>
        <v>-24.29250004410498</v>
      </c>
      <c r="EV129" s="452">
        <f t="shared" si="158"/>
        <v>-7.3499999999999996E-2</v>
      </c>
      <c r="EW129" s="315"/>
      <c r="EX129" s="165">
        <f t="shared" si="207"/>
        <v>-7.3499999999999996E-2</v>
      </c>
      <c r="EZ129" s="104">
        <f t="shared" si="208"/>
        <v>-25.177777987023227</v>
      </c>
      <c r="FA129" s="185"/>
      <c r="FB129" s="186"/>
      <c r="FC129" s="369">
        <v>42371</v>
      </c>
      <c r="FD129" s="109">
        <v>-1.316450000000001</v>
      </c>
      <c r="FE129" s="109">
        <v>-1.324750000000001</v>
      </c>
      <c r="FG129" s="180">
        <f t="shared" si="191"/>
        <v>-23.940523225</v>
      </c>
      <c r="FH129" s="209">
        <v>0.1</v>
      </c>
      <c r="FI129" s="239">
        <v>-3.7752499999999989</v>
      </c>
      <c r="FJ129" s="243">
        <f t="shared" si="173"/>
        <v>-1.3</v>
      </c>
      <c r="FK129" s="244">
        <f t="shared" si="174"/>
        <v>1</v>
      </c>
      <c r="FL129" s="167">
        <v>1.05</v>
      </c>
      <c r="FM129" s="167">
        <v>0.95</v>
      </c>
      <c r="FO129" s="167">
        <f t="shared" si="192"/>
        <v>-0.13650000000000001</v>
      </c>
      <c r="FP129" s="178">
        <f t="shared" si="175"/>
        <v>-24.424748099971708</v>
      </c>
      <c r="FQ129" s="452">
        <f t="shared" si="159"/>
        <v>-6.8250000000000005E-2</v>
      </c>
      <c r="FR129" s="315"/>
      <c r="FS129" s="165">
        <f t="shared" si="209"/>
        <v>-6.8250000000000005E-2</v>
      </c>
      <c r="FU129" s="104">
        <f t="shared" si="210"/>
        <v>-24.596656686193192</v>
      </c>
      <c r="FV129" s="185"/>
      <c r="FW129" s="186"/>
      <c r="FX129" s="369">
        <v>42371</v>
      </c>
      <c r="FY129" s="109">
        <v>-1.316450000000001</v>
      </c>
      <c r="FZ129" s="109">
        <v>-1.324750000000001</v>
      </c>
      <c r="GB129" s="180">
        <f t="shared" si="193"/>
        <v>-23.940523225</v>
      </c>
      <c r="GC129" s="209">
        <v>0.1</v>
      </c>
      <c r="GD129" s="239">
        <v>-6.3252499999999996</v>
      </c>
      <c r="GE129" s="243">
        <f t="shared" si="176"/>
        <v>-1.4</v>
      </c>
      <c r="GF129" s="244">
        <f t="shared" si="177"/>
        <v>1</v>
      </c>
      <c r="GG129" s="167">
        <v>1.05</v>
      </c>
      <c r="GH129" s="167">
        <v>0.95</v>
      </c>
      <c r="GJ129" s="167">
        <f t="shared" si="194"/>
        <v>-0.14699999999999999</v>
      </c>
      <c r="GK129" s="178">
        <f t="shared" si="178"/>
        <v>-24.5</v>
      </c>
      <c r="GL129" s="452">
        <f t="shared" si="160"/>
        <v>-7.3499999999999996E-2</v>
      </c>
      <c r="GM129" s="315"/>
      <c r="GN129" s="165">
        <f t="shared" si="211"/>
        <v>-7.3499999999999996E-2</v>
      </c>
      <c r="GP129" s="246">
        <f t="shared" si="212"/>
        <v>-25.426304356251624</v>
      </c>
      <c r="GQ129" s="255">
        <v>-25.419699999999999</v>
      </c>
      <c r="GR129" s="186"/>
      <c r="GS129" s="36">
        <v>42371</v>
      </c>
      <c r="GT129" s="109">
        <v>-1.316450000000001</v>
      </c>
      <c r="GU129" s="109">
        <v>-1.324750000000001</v>
      </c>
      <c r="GW129" s="180">
        <f t="shared" si="195"/>
        <v>-23.940523225</v>
      </c>
      <c r="GX129" s="209">
        <v>0.1</v>
      </c>
      <c r="GY129" s="239">
        <v>1.124750000000001</v>
      </c>
      <c r="GZ129" s="243">
        <f t="shared" si="179"/>
        <v>1</v>
      </c>
      <c r="HA129" s="244">
        <f t="shared" si="180"/>
        <v>-1</v>
      </c>
      <c r="HB129" s="167">
        <v>1.05</v>
      </c>
      <c r="HC129" s="167">
        <v>0.95</v>
      </c>
      <c r="HD129" s="165"/>
      <c r="HE129" s="167">
        <f t="shared" si="196"/>
        <v>-0.10500000000000001</v>
      </c>
      <c r="HF129" s="178">
        <f t="shared" si="181"/>
        <v>-23.304112555310095</v>
      </c>
      <c r="HG129" s="452">
        <f t="shared" si="161"/>
        <v>-0.10500000000000001</v>
      </c>
      <c r="HH129" s="315"/>
      <c r="HI129" s="165">
        <f t="shared" si="213"/>
        <v>-0.10500000000000001</v>
      </c>
      <c r="HK129" s="104">
        <f t="shared" si="214"/>
        <v>-24.17712312639199</v>
      </c>
      <c r="HL129" s="185"/>
      <c r="HN129" s="165">
        <v>-3.4752499999999991</v>
      </c>
      <c r="HO129" s="165">
        <f t="shared" si="148"/>
        <v>-24.676976142129693</v>
      </c>
      <c r="HP129" s="165"/>
      <c r="HR129" s="165">
        <v>1.324750000000001</v>
      </c>
      <c r="HS129" s="165">
        <f t="shared" si="149"/>
        <v>-24.529120465879974</v>
      </c>
      <c r="HT129" s="165"/>
      <c r="HV129" s="165">
        <v>-2.4252499999999992</v>
      </c>
      <c r="HW129" s="165">
        <f t="shared" si="150"/>
        <v>-23.508529022652798</v>
      </c>
      <c r="HX129" s="165"/>
      <c r="HZ129" s="165">
        <v>-7.6252499999999985</v>
      </c>
      <c r="IA129" s="165">
        <f t="shared" si="151"/>
        <v>-25.177777987023227</v>
      </c>
      <c r="IB129" s="165"/>
      <c r="ID129" s="165">
        <v>-3.7752499999999989</v>
      </c>
      <c r="IE129" s="165">
        <f t="shared" si="152"/>
        <v>-24.596656686193192</v>
      </c>
      <c r="IF129" s="165"/>
      <c r="IH129" s="165">
        <v>-6.3252499999999996</v>
      </c>
      <c r="II129" s="165">
        <f t="shared" si="153"/>
        <v>-25.426304356251624</v>
      </c>
      <c r="IJ129" s="253">
        <v>-25.419699999999999</v>
      </c>
      <c r="IL129" s="424">
        <v>1.124750000000001</v>
      </c>
      <c r="IM129" s="165">
        <f t="shared" si="154"/>
        <v>-24.17712312639199</v>
      </c>
      <c r="IN129" s="165"/>
      <c r="IO129" s="36">
        <v>42371</v>
      </c>
    </row>
    <row r="130" spans="1:249" ht="15.75" thickBot="1" x14ac:dyDescent="0.3">
      <c r="A130" s="95">
        <v>41276</v>
      </c>
      <c r="B130" s="36">
        <v>41276</v>
      </c>
      <c r="C130" s="346">
        <v>-4.8</v>
      </c>
      <c r="D130" s="346">
        <v>0</v>
      </c>
      <c r="E130" s="346">
        <v>-3.75</v>
      </c>
      <c r="F130" s="346">
        <v>-8.9499999999999993</v>
      </c>
      <c r="G130" s="346">
        <v>-5.0999999999999996</v>
      </c>
      <c r="H130" s="346">
        <v>-7.65</v>
      </c>
      <c r="I130" s="346">
        <v>-0.2</v>
      </c>
      <c r="J130" s="106"/>
      <c r="K130" s="36">
        <v>42371</v>
      </c>
      <c r="L130" s="105">
        <v>-1.316450000000001</v>
      </c>
      <c r="M130" s="98">
        <f t="shared" si="130"/>
        <v>-1.324750000000001</v>
      </c>
      <c r="N130" s="109">
        <f t="shared" si="131"/>
        <v>-1.3318500000000009</v>
      </c>
      <c r="O130" s="291"/>
      <c r="P130" s="184">
        <v>42371</v>
      </c>
      <c r="Q130" s="346">
        <v>-4.8</v>
      </c>
      <c r="R130" s="240">
        <v>-3.4752499999999991</v>
      </c>
      <c r="T130" s="346">
        <v>0</v>
      </c>
      <c r="U130" s="240">
        <v>1.324750000000001</v>
      </c>
      <c r="W130" s="346">
        <v>-3.75</v>
      </c>
      <c r="X130" s="240">
        <v>-2.4252499999999992</v>
      </c>
      <c r="Z130" s="346">
        <v>-8.9499999999999993</v>
      </c>
      <c r="AA130" s="240">
        <v>-7.6252499999999985</v>
      </c>
      <c r="AC130" s="346">
        <v>-5.0999999999999996</v>
      </c>
      <c r="AD130" s="239">
        <v>-3.7752499999999989</v>
      </c>
      <c r="AF130" s="346">
        <v>-7.65</v>
      </c>
      <c r="AG130" s="239">
        <v>-6.3252499999999996</v>
      </c>
      <c r="AH130" s="104">
        <v>-25.419699999999999</v>
      </c>
      <c r="AI130" s="346">
        <v>-0.2</v>
      </c>
      <c r="AJ130" s="239">
        <v>1.124750000000001</v>
      </c>
      <c r="AK130" s="104"/>
      <c r="AV130" s="36">
        <v>42372</v>
      </c>
      <c r="AW130" s="346">
        <v>-3.3</v>
      </c>
      <c r="AY130" s="346">
        <v>1.4</v>
      </c>
      <c r="AZ130">
        <v>-23.058955555555553</v>
      </c>
      <c r="BA130" s="346">
        <v>-3.8499999999999996</v>
      </c>
      <c r="BC130" s="346">
        <v>-6.55</v>
      </c>
      <c r="BE130" s="346">
        <v>-9.65</v>
      </c>
      <c r="BF130">
        <v>-24.693666666666662</v>
      </c>
      <c r="BG130" s="346">
        <v>-8.3000000000000007</v>
      </c>
      <c r="BH130" s="98"/>
      <c r="BI130" s="346">
        <v>1.85</v>
      </c>
      <c r="BJ130" s="104"/>
      <c r="BL130" s="199">
        <v>1.6</v>
      </c>
      <c r="BM130">
        <v>-23.554366666666667</v>
      </c>
      <c r="BN130" s="199"/>
      <c r="BR130" s="199"/>
      <c r="BW130" s="36">
        <v>42372</v>
      </c>
      <c r="BX130" s="109">
        <v>-1.2962499999999999</v>
      </c>
      <c r="BY130" s="109">
        <v>-1.3063500000000006</v>
      </c>
      <c r="CA130" s="180">
        <f t="shared" si="182"/>
        <v>-23.930640584999999</v>
      </c>
      <c r="CB130" s="209">
        <v>0.1</v>
      </c>
      <c r="CC130" s="240">
        <v>-1.9936499999999993</v>
      </c>
      <c r="CD130" s="243">
        <f t="shared" si="199"/>
        <v>-1.2</v>
      </c>
      <c r="CE130" s="244">
        <f t="shared" si="200"/>
        <v>1</v>
      </c>
      <c r="CF130" s="167">
        <v>1.04</v>
      </c>
      <c r="CG130" s="167">
        <v>0.96</v>
      </c>
      <c r="CI130" s="167">
        <f t="shared" si="162"/>
        <v>-0.12479999999999999</v>
      </c>
      <c r="CJ130" s="178">
        <f t="shared" si="163"/>
        <v>-24.136926170865301</v>
      </c>
      <c r="CK130" s="452">
        <f t="shared" si="133"/>
        <v>-6.2399999999999997E-2</v>
      </c>
      <c r="CL130" s="188"/>
      <c r="CM130" s="165">
        <f t="shared" si="201"/>
        <v>-6.2399999999999997E-2</v>
      </c>
      <c r="CO130" s="104">
        <f t="shared" si="202"/>
        <v>-24.739376142129693</v>
      </c>
      <c r="CR130" s="36">
        <v>42372</v>
      </c>
      <c r="CS130" s="109">
        <v>-1.2962499999999999</v>
      </c>
      <c r="CT130" s="109">
        <v>-1.3063500000000006</v>
      </c>
      <c r="CV130" s="180">
        <f t="shared" si="185"/>
        <v>-23.930640584999999</v>
      </c>
      <c r="CW130" s="209">
        <v>0.1</v>
      </c>
      <c r="CX130" s="240">
        <v>2.7063500000000005</v>
      </c>
      <c r="CY130" s="243">
        <f t="shared" si="164"/>
        <v>1</v>
      </c>
      <c r="CZ130" s="244">
        <f t="shared" si="165"/>
        <v>-0.5</v>
      </c>
      <c r="DA130" s="167">
        <v>1.04</v>
      </c>
      <c r="DB130" s="167">
        <v>0.96</v>
      </c>
      <c r="DD130" s="167">
        <f t="shared" si="186"/>
        <v>-4.8000000000000001E-2</v>
      </c>
      <c r="DE130" s="178">
        <f t="shared" si="166"/>
        <v>-24.5</v>
      </c>
      <c r="DF130" s="452">
        <f t="shared" si="156"/>
        <v>-2.4E-2</v>
      </c>
      <c r="DG130" s="315"/>
      <c r="DH130" s="165">
        <f t="shared" si="203"/>
        <v>0.17600000000000002</v>
      </c>
      <c r="DJ130" s="246">
        <f t="shared" si="204"/>
        <v>-24.353120465879975</v>
      </c>
      <c r="DK130" s="254">
        <v>-23.058955555555553</v>
      </c>
      <c r="DL130" s="186"/>
      <c r="DM130" s="369">
        <v>42372</v>
      </c>
      <c r="DN130" s="109">
        <v>-1.2962499999999999</v>
      </c>
      <c r="DO130" s="109">
        <v>-1.3063500000000006</v>
      </c>
      <c r="DQ130" s="180">
        <f t="shared" si="187"/>
        <v>-23.930640584999999</v>
      </c>
      <c r="DR130" s="209">
        <v>0.1</v>
      </c>
      <c r="DS130" s="240">
        <v>-2.5436499999999991</v>
      </c>
      <c r="DT130" s="243">
        <f t="shared" si="167"/>
        <v>-1.25</v>
      </c>
      <c r="DU130" s="244">
        <f t="shared" si="168"/>
        <v>1</v>
      </c>
      <c r="DV130" s="167">
        <v>1.04</v>
      </c>
      <c r="DW130" s="167">
        <v>0.96</v>
      </c>
      <c r="DY130" s="167">
        <f t="shared" si="188"/>
        <v>-0.13</v>
      </c>
      <c r="DZ130" s="178">
        <f t="shared" si="169"/>
        <v>-22.564571442463134</v>
      </c>
      <c r="EA130" s="452">
        <f t="shared" si="157"/>
        <v>-0.13</v>
      </c>
      <c r="EB130" s="315"/>
      <c r="EC130" s="165">
        <f t="shared" si="205"/>
        <v>-0.13</v>
      </c>
      <c r="EE130" s="176">
        <f t="shared" si="206"/>
        <v>-23.638529022652797</v>
      </c>
      <c r="EF130" s="185"/>
      <c r="EG130" s="186"/>
      <c r="EH130" s="369">
        <v>42372</v>
      </c>
      <c r="EI130" s="109">
        <v>-1.2962499999999999</v>
      </c>
      <c r="EJ130" s="109">
        <v>-1.3063500000000006</v>
      </c>
      <c r="EL130" s="180">
        <f t="shared" si="189"/>
        <v>-23.930640584999999</v>
      </c>
      <c r="EM130" s="209">
        <v>0.1</v>
      </c>
      <c r="EN130" s="240">
        <v>-5.2436499999999988</v>
      </c>
      <c r="EO130" s="243">
        <f t="shared" si="170"/>
        <v>-1.4</v>
      </c>
      <c r="EP130" s="244">
        <f t="shared" si="171"/>
        <v>1</v>
      </c>
      <c r="EQ130" s="167">
        <v>1.04</v>
      </c>
      <c r="ER130" s="167">
        <v>0.96</v>
      </c>
      <c r="ET130" s="167">
        <f t="shared" si="190"/>
        <v>-0.14559999999999998</v>
      </c>
      <c r="EU130" s="178">
        <f t="shared" si="172"/>
        <v>-24.365300044104981</v>
      </c>
      <c r="EV130" s="452">
        <f t="shared" si="158"/>
        <v>-7.279999999999999E-2</v>
      </c>
      <c r="EW130" s="315"/>
      <c r="EX130" s="165">
        <f t="shared" si="207"/>
        <v>-7.279999999999999E-2</v>
      </c>
      <c r="EZ130" s="176">
        <f t="shared" si="208"/>
        <v>-25.250577987023227</v>
      </c>
      <c r="FA130" s="185"/>
      <c r="FB130" s="186"/>
      <c r="FC130" s="369">
        <v>42372</v>
      </c>
      <c r="FD130" s="109">
        <v>-1.2962499999999999</v>
      </c>
      <c r="FE130" s="109">
        <v>-1.3063500000000006</v>
      </c>
      <c r="FG130" s="180">
        <f t="shared" si="191"/>
        <v>-23.930640584999999</v>
      </c>
      <c r="FH130" s="209">
        <v>0.1</v>
      </c>
      <c r="FI130" s="239">
        <v>-8.3436500000000002</v>
      </c>
      <c r="FJ130" s="243">
        <f t="shared" si="173"/>
        <v>-1.4</v>
      </c>
      <c r="FK130" s="244">
        <f t="shared" si="174"/>
        <v>1</v>
      </c>
      <c r="FL130" s="167">
        <v>1.04</v>
      </c>
      <c r="FM130" s="167">
        <v>0.96</v>
      </c>
      <c r="FO130" s="167">
        <f t="shared" si="192"/>
        <v>-0.14559999999999998</v>
      </c>
      <c r="FP130" s="178">
        <f t="shared" si="175"/>
        <v>-24.5</v>
      </c>
      <c r="FQ130" s="452">
        <f t="shared" si="159"/>
        <v>-7.279999999999999E-2</v>
      </c>
      <c r="FR130" s="315"/>
      <c r="FS130" s="165">
        <f t="shared" si="209"/>
        <v>-7.279999999999999E-2</v>
      </c>
      <c r="FU130" s="246">
        <f t="shared" si="210"/>
        <v>-24.669456686193193</v>
      </c>
      <c r="FV130" s="254">
        <v>-24.693666666666662</v>
      </c>
      <c r="FW130" s="186"/>
      <c r="FX130" s="369">
        <v>42372</v>
      </c>
      <c r="FY130" s="109">
        <v>-1.2962499999999999</v>
      </c>
      <c r="FZ130" s="109">
        <v>-1.3063500000000006</v>
      </c>
      <c r="GB130" s="180">
        <f t="shared" si="193"/>
        <v>-23.930640584999999</v>
      </c>
      <c r="GC130" s="209">
        <v>0.1</v>
      </c>
      <c r="GD130" s="239">
        <v>-6.9936500000000006</v>
      </c>
      <c r="GE130" s="243">
        <f t="shared" si="176"/>
        <v>-1.4</v>
      </c>
      <c r="GF130" s="244">
        <f t="shared" si="177"/>
        <v>1</v>
      </c>
      <c r="GG130" s="167">
        <v>1.04</v>
      </c>
      <c r="GH130" s="167">
        <v>0.96</v>
      </c>
      <c r="GJ130" s="167">
        <f t="shared" si="194"/>
        <v>-0.14559999999999998</v>
      </c>
      <c r="GK130" s="178">
        <f t="shared" si="178"/>
        <v>-24.5</v>
      </c>
      <c r="GL130" s="452">
        <f t="shared" si="160"/>
        <v>-7.279999999999999E-2</v>
      </c>
      <c r="GM130" s="315"/>
      <c r="GN130" s="165">
        <f t="shared" si="211"/>
        <v>-7.279999999999999E-2</v>
      </c>
      <c r="GP130" s="176">
        <f t="shared" si="212"/>
        <v>-25.499104356251625</v>
      </c>
      <c r="GQ130" s="98"/>
      <c r="GR130" s="186"/>
      <c r="GS130" s="36">
        <v>42372</v>
      </c>
      <c r="GT130" s="109">
        <v>-1.2962499999999999</v>
      </c>
      <c r="GU130" s="109">
        <v>-1.3063500000000006</v>
      </c>
      <c r="GW130" s="180">
        <f t="shared" si="195"/>
        <v>-23.930640584999999</v>
      </c>
      <c r="GX130" s="209">
        <v>0.1</v>
      </c>
      <c r="GY130" s="239">
        <v>3.1563500000000007</v>
      </c>
      <c r="GZ130" s="243">
        <f t="shared" si="179"/>
        <v>1</v>
      </c>
      <c r="HA130" s="244">
        <f t="shared" si="180"/>
        <v>0</v>
      </c>
      <c r="HB130" s="167">
        <v>1.04</v>
      </c>
      <c r="HC130" s="167">
        <v>0.96</v>
      </c>
      <c r="HD130" s="165"/>
      <c r="HE130" s="167">
        <f t="shared" si="196"/>
        <v>0</v>
      </c>
      <c r="HF130" s="178">
        <f t="shared" si="181"/>
        <v>-23.304112555310095</v>
      </c>
      <c r="HG130" s="452">
        <f t="shared" si="161"/>
        <v>0</v>
      </c>
      <c r="HH130" s="315"/>
      <c r="HI130" s="165">
        <f t="shared" si="213"/>
        <v>0</v>
      </c>
      <c r="HK130" s="176">
        <f t="shared" si="214"/>
        <v>-24.17712312639199</v>
      </c>
      <c r="HL130" s="185"/>
      <c r="HN130" s="165">
        <v>-1.9936499999999993</v>
      </c>
      <c r="HO130" s="165">
        <f t="shared" si="148"/>
        <v>-24.739376142129693</v>
      </c>
      <c r="HP130" s="165"/>
      <c r="HR130" s="165">
        <v>2.7063500000000005</v>
      </c>
      <c r="HS130" s="165">
        <f t="shared" si="149"/>
        <v>-24.353120465879975</v>
      </c>
      <c r="HT130" s="253">
        <v>-23.058955555555553</v>
      </c>
      <c r="HV130" s="165">
        <v>-2.5436499999999991</v>
      </c>
      <c r="HW130" s="165">
        <f t="shared" si="150"/>
        <v>-23.638529022652797</v>
      </c>
      <c r="HX130" s="165"/>
      <c r="HZ130" s="165">
        <v>-5.2436499999999988</v>
      </c>
      <c r="IA130" s="165">
        <f t="shared" si="151"/>
        <v>-25.250577987023227</v>
      </c>
      <c r="IB130" s="165"/>
      <c r="ID130" s="165">
        <v>-8.3436500000000002</v>
      </c>
      <c r="IE130" s="165">
        <f t="shared" si="152"/>
        <v>-24.669456686193193</v>
      </c>
      <c r="IF130" s="253">
        <v>-24.693666666666662</v>
      </c>
      <c r="IH130" s="165">
        <v>-6.9936500000000006</v>
      </c>
      <c r="II130" s="165">
        <f t="shared" si="153"/>
        <v>-25.499104356251625</v>
      </c>
      <c r="IJ130" s="165"/>
      <c r="IL130" s="424">
        <v>3.1563500000000007</v>
      </c>
      <c r="IM130" s="165">
        <f t="shared" si="154"/>
        <v>-24.17712312639199</v>
      </c>
      <c r="IN130" s="165"/>
      <c r="IO130" s="36">
        <v>42372</v>
      </c>
    </row>
    <row r="131" spans="1:249" ht="15.75" thickBot="1" x14ac:dyDescent="0.3">
      <c r="A131" s="95">
        <v>41277</v>
      </c>
      <c r="B131" s="36">
        <v>41277</v>
      </c>
      <c r="C131" s="346">
        <v>-3.3</v>
      </c>
      <c r="D131" s="346">
        <v>1.4</v>
      </c>
      <c r="E131" s="346">
        <v>-3.8499999999999996</v>
      </c>
      <c r="F131" s="346">
        <v>-6.55</v>
      </c>
      <c r="G131" s="346">
        <v>-9.65</v>
      </c>
      <c r="H131" s="346">
        <v>-8.3000000000000007</v>
      </c>
      <c r="I131" s="346">
        <v>1.85</v>
      </c>
      <c r="J131" s="106"/>
      <c r="K131" s="36">
        <v>42372</v>
      </c>
      <c r="L131" s="105">
        <v>-1.2962499999999999</v>
      </c>
      <c r="M131" s="98">
        <f t="shared" si="130"/>
        <v>-1.3063500000000006</v>
      </c>
      <c r="N131" s="109">
        <f t="shared" si="131"/>
        <v>-1.3152500000000007</v>
      </c>
      <c r="O131" s="291"/>
      <c r="P131" s="184">
        <v>42372</v>
      </c>
      <c r="Q131" s="346">
        <v>-3.3</v>
      </c>
      <c r="R131" s="240">
        <v>-1.9936499999999993</v>
      </c>
      <c r="T131" s="346">
        <v>1.4</v>
      </c>
      <c r="U131" s="240">
        <v>2.7063500000000005</v>
      </c>
      <c r="V131" s="190">
        <v>-23.058955555555553</v>
      </c>
      <c r="W131" s="346">
        <v>-3.8499999999999996</v>
      </c>
      <c r="X131" s="240">
        <v>-2.5436499999999991</v>
      </c>
      <c r="Z131" s="346">
        <v>-6.55</v>
      </c>
      <c r="AA131" s="240">
        <v>-5.2436499999999988</v>
      </c>
      <c r="AC131" s="346">
        <v>-9.65</v>
      </c>
      <c r="AD131" s="239">
        <v>-8.3436500000000002</v>
      </c>
      <c r="AE131" s="190">
        <v>-24.693666666666662</v>
      </c>
      <c r="AF131" s="346">
        <v>-8.3000000000000007</v>
      </c>
      <c r="AG131" s="239">
        <v>-6.9936500000000006</v>
      </c>
      <c r="AI131" s="346">
        <v>1.85</v>
      </c>
      <c r="AJ131" s="239">
        <v>3.1563500000000007</v>
      </c>
      <c r="AK131" s="104"/>
      <c r="AV131" s="36">
        <v>42373</v>
      </c>
      <c r="AW131" s="346">
        <v>-3.3499999999999996</v>
      </c>
      <c r="AX131" s="128">
        <v>-23.4</v>
      </c>
      <c r="AY131" s="346">
        <v>-0.8</v>
      </c>
      <c r="AZ131" s="128">
        <v>-23.1</v>
      </c>
      <c r="BA131" s="346">
        <v>-3.9</v>
      </c>
      <c r="BB131" s="129">
        <v>-23.4</v>
      </c>
      <c r="BC131" s="346">
        <v>-5.7</v>
      </c>
      <c r="BD131" s="129">
        <v>-24</v>
      </c>
      <c r="BE131" s="346">
        <v>-11.55</v>
      </c>
      <c r="BF131" s="129">
        <v>-24.8</v>
      </c>
      <c r="BG131" s="346">
        <v>-7.0500000000000007</v>
      </c>
      <c r="BH131" s="129">
        <v>-25.5</v>
      </c>
      <c r="BI131" s="346">
        <v>5</v>
      </c>
      <c r="BJ131" s="130">
        <v>-24.7</v>
      </c>
      <c r="BL131" s="199">
        <v>1.4</v>
      </c>
      <c r="BM131">
        <v>-23.058955555555553</v>
      </c>
      <c r="BN131" s="199"/>
      <c r="BP131" s="199"/>
      <c r="BR131" s="199"/>
      <c r="BS131" s="98"/>
      <c r="BW131" s="36">
        <v>42373</v>
      </c>
      <c r="BX131" s="109">
        <v>-1.2724500000000001</v>
      </c>
      <c r="BY131" s="109">
        <v>-1.2843499999999999</v>
      </c>
      <c r="BZ131">
        <v>-24.1</v>
      </c>
      <c r="CA131" s="180">
        <f t="shared" si="182"/>
        <v>-23.918824385000001</v>
      </c>
      <c r="CB131" s="209">
        <v>0.1</v>
      </c>
      <c r="CC131" s="240">
        <v>-2.0656499999999998</v>
      </c>
      <c r="CD131" s="243">
        <f t="shared" si="199"/>
        <v>-1.25</v>
      </c>
      <c r="CE131" s="244">
        <f t="shared" si="200"/>
        <v>1</v>
      </c>
      <c r="CF131" s="167">
        <v>1.03</v>
      </c>
      <c r="CG131" s="167">
        <v>0.97</v>
      </c>
      <c r="CI131" s="167">
        <f t="shared" si="162"/>
        <v>-0.12875</v>
      </c>
      <c r="CJ131" s="178">
        <f t="shared" si="163"/>
        <v>-24.2013011708653</v>
      </c>
      <c r="CK131" s="452">
        <f t="shared" si="133"/>
        <v>-6.4375000000000002E-2</v>
      </c>
      <c r="CL131" s="188"/>
      <c r="CM131" s="165">
        <f t="shared" si="201"/>
        <v>-6.4375000000000002E-2</v>
      </c>
      <c r="CO131" s="104">
        <f t="shared" si="202"/>
        <v>-24.803751142129691</v>
      </c>
      <c r="CR131" s="36">
        <v>42373</v>
      </c>
      <c r="CS131" s="109">
        <v>-1.2724500000000001</v>
      </c>
      <c r="CT131" s="109">
        <v>-1.2843499999999999</v>
      </c>
      <c r="CU131">
        <v>-24.1</v>
      </c>
      <c r="CV131" s="180">
        <f t="shared" si="185"/>
        <v>-23.918824385000001</v>
      </c>
      <c r="CW131" s="209">
        <v>0.1</v>
      </c>
      <c r="CX131" s="240">
        <v>0.48434999999999984</v>
      </c>
      <c r="CY131" s="243">
        <f t="shared" si="164"/>
        <v>1</v>
      </c>
      <c r="CZ131" s="244">
        <f t="shared" si="165"/>
        <v>-1.1000000000000001</v>
      </c>
      <c r="DA131" s="167">
        <v>1.03</v>
      </c>
      <c r="DB131" s="167">
        <v>0.97</v>
      </c>
      <c r="DD131" s="167">
        <f t="shared" si="186"/>
        <v>-0.11330000000000001</v>
      </c>
      <c r="DE131" s="178">
        <f t="shared" si="166"/>
        <v>-24.5</v>
      </c>
      <c r="DF131" s="452">
        <f t="shared" si="156"/>
        <v>-5.6650000000000006E-2</v>
      </c>
      <c r="DG131" s="315"/>
      <c r="DH131" s="165">
        <f t="shared" si="203"/>
        <v>-5.6650000000000006E-2</v>
      </c>
      <c r="DJ131" s="104">
        <f t="shared" si="204"/>
        <v>-24.409770465879976</v>
      </c>
      <c r="DK131" s="185"/>
      <c r="DL131" s="186"/>
      <c r="DM131" s="369">
        <v>42373</v>
      </c>
      <c r="DN131" s="109">
        <v>-1.2724500000000001</v>
      </c>
      <c r="DO131" s="109">
        <v>-1.2843499999999999</v>
      </c>
      <c r="DP131">
        <v>-24.1</v>
      </c>
      <c r="DQ131" s="180">
        <f t="shared" si="187"/>
        <v>-23.918824385000001</v>
      </c>
      <c r="DR131" s="209">
        <v>0.1</v>
      </c>
      <c r="DS131" s="240">
        <v>-2.61565</v>
      </c>
      <c r="DT131" s="243">
        <f t="shared" si="167"/>
        <v>-1.25</v>
      </c>
      <c r="DU131" s="244">
        <f t="shared" si="168"/>
        <v>1</v>
      </c>
      <c r="DV131" s="167">
        <v>1.03</v>
      </c>
      <c r="DW131" s="167">
        <v>0.97</v>
      </c>
      <c r="DY131" s="167">
        <f t="shared" si="188"/>
        <v>-0.12875</v>
      </c>
      <c r="DZ131" s="178">
        <f t="shared" si="169"/>
        <v>-22.693321442463134</v>
      </c>
      <c r="EA131" s="452">
        <f t="shared" si="157"/>
        <v>-0.12875</v>
      </c>
      <c r="EB131" s="315"/>
      <c r="EC131" s="165">
        <f t="shared" si="205"/>
        <v>-0.12875</v>
      </c>
      <c r="EE131" s="104">
        <f t="shared" si="206"/>
        <v>-23.767279022652797</v>
      </c>
      <c r="EF131" s="185"/>
      <c r="EG131" s="186"/>
      <c r="EH131" s="369">
        <v>42373</v>
      </c>
      <c r="EI131" s="109">
        <v>-1.2724500000000001</v>
      </c>
      <c r="EJ131" s="109">
        <v>-1.2843499999999999</v>
      </c>
      <c r="EK131">
        <v>-24.1</v>
      </c>
      <c r="EL131" s="180">
        <f t="shared" si="189"/>
        <v>-23.918824385000001</v>
      </c>
      <c r="EM131" s="209">
        <v>0.1</v>
      </c>
      <c r="EN131" s="240">
        <v>-4.4156500000000003</v>
      </c>
      <c r="EO131" s="243">
        <f t="shared" si="170"/>
        <v>-1.4</v>
      </c>
      <c r="EP131" s="244">
        <f t="shared" si="171"/>
        <v>1</v>
      </c>
      <c r="EQ131" s="167">
        <v>1.03</v>
      </c>
      <c r="ER131" s="167">
        <v>0.97</v>
      </c>
      <c r="ET131" s="167">
        <f t="shared" si="190"/>
        <v>-0.14419999999999999</v>
      </c>
      <c r="EU131" s="178">
        <f t="shared" si="172"/>
        <v>-24.5</v>
      </c>
      <c r="EV131" s="452">
        <f t="shared" si="158"/>
        <v>-7.2099999999999997E-2</v>
      </c>
      <c r="EW131" s="315"/>
      <c r="EX131" s="165">
        <f t="shared" si="207"/>
        <v>-7.2099999999999997E-2</v>
      </c>
      <c r="EZ131" s="104">
        <f t="shared" si="208"/>
        <v>-25.322677987023226</v>
      </c>
      <c r="FA131" s="185"/>
      <c r="FB131" s="186"/>
      <c r="FC131" s="369">
        <v>42373</v>
      </c>
      <c r="FD131" s="109">
        <v>-1.2724500000000001</v>
      </c>
      <c r="FE131" s="109">
        <v>-1.2843499999999999</v>
      </c>
      <c r="FF131">
        <v>-24.1</v>
      </c>
      <c r="FG131" s="180">
        <f t="shared" si="191"/>
        <v>-23.918824385000001</v>
      </c>
      <c r="FH131" s="209">
        <v>0.1</v>
      </c>
      <c r="FI131" s="239">
        <v>-10.265650000000001</v>
      </c>
      <c r="FJ131" s="243">
        <f t="shared" si="173"/>
        <v>-1.4</v>
      </c>
      <c r="FK131" s="244">
        <f t="shared" si="174"/>
        <v>1</v>
      </c>
      <c r="FL131" s="167">
        <v>1.03</v>
      </c>
      <c r="FM131" s="167">
        <v>0.97</v>
      </c>
      <c r="FO131" s="167">
        <f t="shared" si="192"/>
        <v>-0.14419999999999999</v>
      </c>
      <c r="FP131" s="178">
        <f t="shared" si="175"/>
        <v>-24.5</v>
      </c>
      <c r="FQ131" s="452">
        <f t="shared" si="159"/>
        <v>-7.2099999999999997E-2</v>
      </c>
      <c r="FR131" s="315"/>
      <c r="FS131" s="165">
        <f t="shared" si="209"/>
        <v>-7.2099999999999997E-2</v>
      </c>
      <c r="FU131" s="104">
        <f t="shared" si="210"/>
        <v>-24.741556686193192</v>
      </c>
      <c r="FV131" s="185"/>
      <c r="FW131" s="186"/>
      <c r="FX131" s="369">
        <v>42373</v>
      </c>
      <c r="FY131" s="109">
        <v>-1.2724500000000001</v>
      </c>
      <c r="FZ131" s="109">
        <v>-1.2843499999999999</v>
      </c>
      <c r="GA131">
        <v>-24.1</v>
      </c>
      <c r="GB131" s="180">
        <f t="shared" si="193"/>
        <v>-23.918824385000001</v>
      </c>
      <c r="GC131" s="209">
        <v>0.1</v>
      </c>
      <c r="GD131" s="239">
        <v>-5.7656500000000008</v>
      </c>
      <c r="GE131" s="243">
        <f t="shared" si="176"/>
        <v>-1.4</v>
      </c>
      <c r="GF131" s="244">
        <f t="shared" si="177"/>
        <v>1</v>
      </c>
      <c r="GG131" s="167">
        <v>1.03</v>
      </c>
      <c r="GH131" s="167">
        <v>0.97</v>
      </c>
      <c r="GJ131" s="167">
        <f t="shared" si="194"/>
        <v>-0.14419999999999999</v>
      </c>
      <c r="GK131" s="178">
        <f t="shared" si="178"/>
        <v>-24.5</v>
      </c>
      <c r="GL131" s="452">
        <f t="shared" si="160"/>
        <v>-7.2099999999999997E-2</v>
      </c>
      <c r="GM131" s="315"/>
      <c r="GN131" s="165">
        <f t="shared" si="211"/>
        <v>-7.2099999999999997E-2</v>
      </c>
      <c r="GP131" s="104">
        <f t="shared" si="212"/>
        <v>-25.571204356251624</v>
      </c>
      <c r="GR131" s="186"/>
      <c r="GS131" s="36">
        <v>42373</v>
      </c>
      <c r="GT131" s="109">
        <v>-1.2724500000000001</v>
      </c>
      <c r="GU131" s="109">
        <v>-1.2843499999999999</v>
      </c>
      <c r="GV131">
        <v>-24.1</v>
      </c>
      <c r="GW131" s="180">
        <f t="shared" si="195"/>
        <v>-23.918824385000001</v>
      </c>
      <c r="GX131" s="209">
        <v>0.1</v>
      </c>
      <c r="GY131" s="239">
        <v>6.2843499999999999</v>
      </c>
      <c r="GZ131" s="243">
        <f t="shared" si="179"/>
        <v>1</v>
      </c>
      <c r="HA131" s="244">
        <f t="shared" si="180"/>
        <v>1.3</v>
      </c>
      <c r="HB131" s="167">
        <v>1.03</v>
      </c>
      <c r="HC131" s="167">
        <v>0.97</v>
      </c>
      <c r="HD131" s="165"/>
      <c r="HE131" s="167">
        <f t="shared" si="196"/>
        <v>0.12609999999999999</v>
      </c>
      <c r="HF131" s="178">
        <f t="shared" si="181"/>
        <v>-23.178012555310094</v>
      </c>
      <c r="HG131" s="452">
        <f t="shared" si="161"/>
        <v>0.12609999999999999</v>
      </c>
      <c r="HH131" s="315"/>
      <c r="HI131" s="165">
        <f t="shared" si="213"/>
        <v>0.12609999999999999</v>
      </c>
      <c r="HK131" s="104">
        <f t="shared" si="214"/>
        <v>-24.051023126391989</v>
      </c>
      <c r="HL131" s="185"/>
      <c r="HN131" s="165">
        <v>-2.0656499999999998</v>
      </c>
      <c r="HO131" s="165">
        <f t="shared" si="148"/>
        <v>-24.803751142129691</v>
      </c>
      <c r="HP131" s="165"/>
      <c r="HR131" s="165">
        <v>0.48434999999999984</v>
      </c>
      <c r="HS131" s="165">
        <f t="shared" si="149"/>
        <v>-24.409770465879976</v>
      </c>
      <c r="HT131" s="165"/>
      <c r="HV131" s="165">
        <v>-2.61565</v>
      </c>
      <c r="HW131" s="165">
        <f t="shared" si="150"/>
        <v>-23.767279022652797</v>
      </c>
      <c r="HX131" s="165"/>
      <c r="HZ131" s="165">
        <v>-4.4156500000000003</v>
      </c>
      <c r="IA131" s="165">
        <f t="shared" si="151"/>
        <v>-25.322677987023226</v>
      </c>
      <c r="IB131" s="165"/>
      <c r="ID131" s="165">
        <v>-10.265650000000001</v>
      </c>
      <c r="IE131" s="165">
        <f t="shared" si="152"/>
        <v>-24.741556686193192</v>
      </c>
      <c r="IF131" s="165"/>
      <c r="IH131" s="165">
        <v>-5.7656500000000008</v>
      </c>
      <c r="II131" s="165">
        <f t="shared" si="153"/>
        <v>-25.571204356251624</v>
      </c>
      <c r="IJ131" s="165"/>
      <c r="IL131" s="424">
        <v>6.2843499999999999</v>
      </c>
      <c r="IM131" s="165">
        <f t="shared" si="154"/>
        <v>-24.051023126391989</v>
      </c>
      <c r="IN131" s="165"/>
      <c r="IO131" s="36">
        <v>42373</v>
      </c>
    </row>
    <row r="132" spans="1:249" ht="15.75" thickBot="1" x14ac:dyDescent="0.3">
      <c r="A132" s="95">
        <v>41278</v>
      </c>
      <c r="B132" s="36">
        <v>41278</v>
      </c>
      <c r="C132" s="346">
        <v>-3.3499999999999996</v>
      </c>
      <c r="D132" s="346">
        <v>-0.8</v>
      </c>
      <c r="E132" s="346">
        <v>-3.9</v>
      </c>
      <c r="F132" s="346">
        <v>-5.7</v>
      </c>
      <c r="G132" s="346">
        <v>-11.55</v>
      </c>
      <c r="H132" s="346">
        <v>-7.0500000000000007</v>
      </c>
      <c r="I132" s="346">
        <v>5</v>
      </c>
      <c r="J132" s="106"/>
      <c r="K132" s="36">
        <v>42373</v>
      </c>
      <c r="L132" s="105">
        <v>-1.2724500000000001</v>
      </c>
      <c r="M132" s="98">
        <f t="shared" si="130"/>
        <v>-1.2843499999999999</v>
      </c>
      <c r="N132" s="109">
        <f t="shared" si="131"/>
        <v>-1.2950500000000005</v>
      </c>
      <c r="O132" s="291"/>
      <c r="P132" s="184">
        <v>42373</v>
      </c>
      <c r="Q132" s="346">
        <v>-3.3499999999999996</v>
      </c>
      <c r="R132" s="240">
        <v>-2.0656499999999998</v>
      </c>
      <c r="T132" s="346">
        <v>-0.8</v>
      </c>
      <c r="U132" s="240">
        <v>0.48434999999999984</v>
      </c>
      <c r="W132" s="346">
        <v>-3.9</v>
      </c>
      <c r="X132" s="240">
        <v>-2.61565</v>
      </c>
      <c r="Z132" s="346">
        <v>-5.7</v>
      </c>
      <c r="AA132" s="240">
        <v>-4.4156500000000003</v>
      </c>
      <c r="AC132" s="346">
        <v>-11.55</v>
      </c>
      <c r="AD132" s="239">
        <v>-10.265650000000001</v>
      </c>
      <c r="AF132" s="346">
        <v>-7.0500000000000007</v>
      </c>
      <c r="AG132" s="239">
        <v>-5.7656500000000008</v>
      </c>
      <c r="AI132" s="346">
        <v>5</v>
      </c>
      <c r="AJ132" s="239">
        <v>6.2843499999999999</v>
      </c>
      <c r="AK132" s="104"/>
      <c r="AV132" s="36">
        <v>42374</v>
      </c>
      <c r="AW132" s="346">
        <v>-4</v>
      </c>
      <c r="AY132" s="346">
        <v>-4.0999999999999996</v>
      </c>
      <c r="BA132" s="346">
        <v>-2.2999999999999998</v>
      </c>
      <c r="BB132">
        <v>-23.600777777777786</v>
      </c>
      <c r="BC132" s="346">
        <v>-3.5500000000000003</v>
      </c>
      <c r="BD132">
        <v>-24.20911111111111</v>
      </c>
      <c r="BE132" s="346">
        <v>-10.8</v>
      </c>
      <c r="BG132" s="346">
        <v>-3.3499999999999996</v>
      </c>
      <c r="BI132" s="346">
        <v>4.5500000000000007</v>
      </c>
      <c r="BJ132" s="104"/>
      <c r="BL132" s="199">
        <v>-2.2999999999999998</v>
      </c>
      <c r="BM132">
        <v>-23.600777777777786</v>
      </c>
      <c r="BN132" s="199"/>
      <c r="BP132" s="199"/>
      <c r="BW132" s="36">
        <v>42374</v>
      </c>
      <c r="BX132" s="109">
        <v>-1.2450500000000004</v>
      </c>
      <c r="BY132" s="109">
        <v>-1.2587500000000003</v>
      </c>
      <c r="CA132" s="180">
        <f t="shared" si="182"/>
        <v>-23.905074625000001</v>
      </c>
      <c r="CB132" s="209">
        <v>0.1</v>
      </c>
      <c r="CC132" s="240">
        <v>-2.74125</v>
      </c>
      <c r="CD132" s="243">
        <f t="shared" si="199"/>
        <v>-1.25</v>
      </c>
      <c r="CE132" s="244">
        <f t="shared" si="200"/>
        <v>1</v>
      </c>
      <c r="CF132" s="167">
        <v>1.02</v>
      </c>
      <c r="CG132" s="167">
        <v>0.98</v>
      </c>
      <c r="CI132" s="167">
        <f t="shared" si="162"/>
        <v>-0.1275</v>
      </c>
      <c r="CJ132" s="178">
        <f t="shared" si="163"/>
        <v>-24.265051170865299</v>
      </c>
      <c r="CK132" s="452">
        <f t="shared" si="133"/>
        <v>-6.3750000000000001E-2</v>
      </c>
      <c r="CL132" s="188"/>
      <c r="CM132" s="165">
        <f t="shared" si="201"/>
        <v>-6.3750000000000001E-2</v>
      </c>
      <c r="CO132" s="104">
        <f t="shared" si="202"/>
        <v>-24.86750114212969</v>
      </c>
      <c r="CR132" s="36">
        <v>42374</v>
      </c>
      <c r="CS132" s="109">
        <v>-1.2450500000000004</v>
      </c>
      <c r="CT132" s="109">
        <v>-1.2587500000000003</v>
      </c>
      <c r="CV132" s="180">
        <f t="shared" si="185"/>
        <v>-23.905074625000001</v>
      </c>
      <c r="CW132" s="209">
        <v>0.1</v>
      </c>
      <c r="CX132" s="240">
        <v>-2.8412499999999996</v>
      </c>
      <c r="CY132" s="243">
        <f t="shared" si="164"/>
        <v>-1.25</v>
      </c>
      <c r="CZ132" s="244">
        <f t="shared" si="165"/>
        <v>1</v>
      </c>
      <c r="DA132" s="167">
        <v>1.02</v>
      </c>
      <c r="DB132" s="167">
        <v>0.98</v>
      </c>
      <c r="DD132" s="167">
        <f t="shared" si="186"/>
        <v>-0.1275</v>
      </c>
      <c r="DE132" s="178">
        <f t="shared" si="166"/>
        <v>-24.5</v>
      </c>
      <c r="DF132" s="452">
        <f t="shared" si="156"/>
        <v>-6.3750000000000001E-2</v>
      </c>
      <c r="DG132" s="315"/>
      <c r="DH132" s="165">
        <f t="shared" si="203"/>
        <v>-6.3750000000000001E-2</v>
      </c>
      <c r="DJ132" s="104">
        <f t="shared" si="204"/>
        <v>-24.473520465879975</v>
      </c>
      <c r="DK132" s="185"/>
      <c r="DL132" s="186"/>
      <c r="DM132" s="369">
        <v>42374</v>
      </c>
      <c r="DN132" s="109">
        <v>-1.2450500000000004</v>
      </c>
      <c r="DO132" s="109">
        <v>-1.2587500000000003</v>
      </c>
      <c r="DQ132" s="180">
        <f t="shared" si="187"/>
        <v>-23.905074625000001</v>
      </c>
      <c r="DR132" s="209">
        <v>0.1</v>
      </c>
      <c r="DS132" s="240">
        <v>-1.0412499999999996</v>
      </c>
      <c r="DT132" s="243">
        <f t="shared" si="167"/>
        <v>-1.2</v>
      </c>
      <c r="DU132" s="244">
        <f t="shared" si="168"/>
        <v>1</v>
      </c>
      <c r="DV132" s="167">
        <v>1.02</v>
      </c>
      <c r="DW132" s="167">
        <v>0.98</v>
      </c>
      <c r="DY132" s="167">
        <f t="shared" si="188"/>
        <v>-0.12239999999999999</v>
      </c>
      <c r="DZ132" s="178">
        <f t="shared" si="169"/>
        <v>-22.815721442463133</v>
      </c>
      <c r="EA132" s="452">
        <f t="shared" si="157"/>
        <v>-0.12239999999999999</v>
      </c>
      <c r="EB132" s="315"/>
      <c r="EC132" s="165">
        <f t="shared" si="205"/>
        <v>-0.12239999999999999</v>
      </c>
      <c r="EE132" s="246">
        <f t="shared" si="206"/>
        <v>-23.889679022652796</v>
      </c>
      <c r="EF132" s="254">
        <v>-23.600777777777786</v>
      </c>
      <c r="EG132" s="186"/>
      <c r="EH132" s="369">
        <v>42374</v>
      </c>
      <c r="EI132" s="109">
        <v>-1.2450500000000004</v>
      </c>
      <c r="EJ132" s="109">
        <v>-1.2587500000000003</v>
      </c>
      <c r="EL132" s="180">
        <f t="shared" si="189"/>
        <v>-23.905074625000001</v>
      </c>
      <c r="EM132" s="209">
        <v>0.1</v>
      </c>
      <c r="EN132" s="240">
        <v>-2.2912499999999998</v>
      </c>
      <c r="EO132" s="243">
        <f t="shared" si="170"/>
        <v>-1.25</v>
      </c>
      <c r="EP132" s="244">
        <f t="shared" si="171"/>
        <v>1</v>
      </c>
      <c r="EQ132" s="167">
        <v>1.02</v>
      </c>
      <c r="ER132" s="167">
        <v>0.98</v>
      </c>
      <c r="ET132" s="167">
        <f t="shared" si="190"/>
        <v>-0.1275</v>
      </c>
      <c r="EU132" s="178">
        <f t="shared" si="172"/>
        <v>-24.5</v>
      </c>
      <c r="EV132" s="452">
        <f t="shared" si="158"/>
        <v>-6.3750000000000001E-2</v>
      </c>
      <c r="EW132" s="315"/>
      <c r="EX132" s="165">
        <f t="shared" si="207"/>
        <v>-6.3750000000000001E-2</v>
      </c>
      <c r="EZ132" s="246">
        <f t="shared" si="208"/>
        <v>-25.386427987023225</v>
      </c>
      <c r="FA132" s="254">
        <v>-24.20911111111111</v>
      </c>
      <c r="FB132" s="186"/>
      <c r="FC132" s="369">
        <v>42374</v>
      </c>
      <c r="FD132" s="109">
        <v>-1.2450500000000004</v>
      </c>
      <c r="FE132" s="109">
        <v>-1.2587500000000003</v>
      </c>
      <c r="FG132" s="180">
        <f t="shared" si="191"/>
        <v>-23.905074625000001</v>
      </c>
      <c r="FH132" s="209">
        <v>0.1</v>
      </c>
      <c r="FI132" s="239">
        <v>-9.5412499999999998</v>
      </c>
      <c r="FJ132" s="243">
        <f t="shared" si="173"/>
        <v>-1.4</v>
      </c>
      <c r="FK132" s="244">
        <f t="shared" si="174"/>
        <v>1</v>
      </c>
      <c r="FL132" s="167">
        <v>1.02</v>
      </c>
      <c r="FM132" s="167">
        <v>0.98</v>
      </c>
      <c r="FO132" s="167">
        <f t="shared" si="192"/>
        <v>-0.14279999999999998</v>
      </c>
      <c r="FP132" s="178">
        <f t="shared" si="175"/>
        <v>-24.5</v>
      </c>
      <c r="FQ132" s="452">
        <f t="shared" si="159"/>
        <v>-7.1399999999999991E-2</v>
      </c>
      <c r="FR132" s="315"/>
      <c r="FS132" s="165">
        <f t="shared" si="209"/>
        <v>-7.1399999999999991E-2</v>
      </c>
      <c r="FU132" s="104">
        <f t="shared" si="210"/>
        <v>-24.812956686193193</v>
      </c>
      <c r="FV132" s="185"/>
      <c r="FW132" s="186"/>
      <c r="FX132" s="369">
        <v>42374</v>
      </c>
      <c r="FY132" s="109">
        <v>-1.2450500000000004</v>
      </c>
      <c r="FZ132" s="109">
        <v>-1.2587500000000003</v>
      </c>
      <c r="GB132" s="180">
        <f t="shared" si="193"/>
        <v>-23.905074625000001</v>
      </c>
      <c r="GC132" s="209">
        <v>0.1</v>
      </c>
      <c r="GD132" s="239">
        <v>-2.0912499999999996</v>
      </c>
      <c r="GE132" s="243">
        <f t="shared" si="176"/>
        <v>-1.25</v>
      </c>
      <c r="GF132" s="244">
        <f t="shared" si="177"/>
        <v>1</v>
      </c>
      <c r="GG132" s="167">
        <v>1.02</v>
      </c>
      <c r="GH132" s="167">
        <v>0.98</v>
      </c>
      <c r="GJ132" s="167">
        <f t="shared" si="194"/>
        <v>-0.1275</v>
      </c>
      <c r="GK132" s="178">
        <f t="shared" si="178"/>
        <v>-24.5</v>
      </c>
      <c r="GL132" s="452">
        <f t="shared" si="160"/>
        <v>-6.3750000000000001E-2</v>
      </c>
      <c r="GM132" s="315"/>
      <c r="GN132" s="165">
        <f t="shared" si="211"/>
        <v>-6.3750000000000001E-2</v>
      </c>
      <c r="GP132" s="104">
        <f t="shared" si="212"/>
        <v>-25.634954356251622</v>
      </c>
      <c r="GR132" s="186"/>
      <c r="GS132" s="36">
        <v>42374</v>
      </c>
      <c r="GT132" s="109">
        <v>-1.2450500000000004</v>
      </c>
      <c r="GU132" s="109">
        <v>-1.2587500000000003</v>
      </c>
      <c r="GW132" s="180">
        <f t="shared" si="195"/>
        <v>-23.905074625000001</v>
      </c>
      <c r="GX132" s="209">
        <v>0.1</v>
      </c>
      <c r="GY132" s="239">
        <v>5.8087500000000007</v>
      </c>
      <c r="GZ132" s="243">
        <f t="shared" si="179"/>
        <v>1</v>
      </c>
      <c r="HA132" s="244">
        <f t="shared" si="180"/>
        <v>1.3</v>
      </c>
      <c r="HB132" s="167">
        <v>1.02</v>
      </c>
      <c r="HC132" s="167">
        <v>0.98</v>
      </c>
      <c r="HD132" s="165"/>
      <c r="HE132" s="167">
        <f t="shared" si="196"/>
        <v>0.12740000000000001</v>
      </c>
      <c r="HF132" s="178">
        <f t="shared" si="181"/>
        <v>-23.050612555310092</v>
      </c>
      <c r="HG132" s="452">
        <f t="shared" si="161"/>
        <v>0.12740000000000001</v>
      </c>
      <c r="HH132" s="315"/>
      <c r="HI132" s="165">
        <f t="shared" si="213"/>
        <v>0.12740000000000001</v>
      </c>
      <c r="HK132" s="104">
        <f t="shared" si="214"/>
        <v>-23.923623126391988</v>
      </c>
      <c r="HL132" s="185"/>
      <c r="HN132" s="165">
        <v>-2.74125</v>
      </c>
      <c r="HO132" s="165">
        <f t="shared" si="148"/>
        <v>-24.86750114212969</v>
      </c>
      <c r="HP132" s="165"/>
      <c r="HR132" s="165">
        <v>-2.8412499999999996</v>
      </c>
      <c r="HS132" s="165">
        <f t="shared" si="149"/>
        <v>-24.473520465879975</v>
      </c>
      <c r="HT132" s="165"/>
      <c r="HV132" s="165">
        <v>-1.0412499999999996</v>
      </c>
      <c r="HW132" s="165">
        <f t="shared" si="150"/>
        <v>-23.889679022652796</v>
      </c>
      <c r="HX132" s="253">
        <v>-23.600777777777786</v>
      </c>
      <c r="HZ132" s="165">
        <v>-2.2912499999999998</v>
      </c>
      <c r="IA132" s="165">
        <f t="shared" si="151"/>
        <v>-25.386427987023225</v>
      </c>
      <c r="IB132" s="253">
        <v>-24.20911111111111</v>
      </c>
      <c r="ID132" s="165">
        <v>-9.5412499999999998</v>
      </c>
      <c r="IE132" s="165">
        <f t="shared" si="152"/>
        <v>-24.812956686193193</v>
      </c>
      <c r="IF132" s="165"/>
      <c r="IH132" s="165">
        <v>-2.0912499999999996</v>
      </c>
      <c r="II132" s="165">
        <f t="shared" si="153"/>
        <v>-25.634954356251622</v>
      </c>
      <c r="IJ132" s="165"/>
      <c r="IL132" s="424">
        <v>5.8087500000000007</v>
      </c>
      <c r="IM132" s="165">
        <f t="shared" si="154"/>
        <v>-23.923623126391988</v>
      </c>
      <c r="IN132" s="165"/>
      <c r="IO132" s="36">
        <v>42374</v>
      </c>
    </row>
    <row r="133" spans="1:249" x14ac:dyDescent="0.25">
      <c r="A133" s="95">
        <v>41279</v>
      </c>
      <c r="B133" s="36">
        <v>41279</v>
      </c>
      <c r="C133" s="346">
        <v>-4</v>
      </c>
      <c r="D133" s="346">
        <v>-4.0999999999999996</v>
      </c>
      <c r="E133" s="346">
        <v>-2.2999999999999998</v>
      </c>
      <c r="F133" s="346">
        <v>-3.5500000000000003</v>
      </c>
      <c r="G133" s="346">
        <v>-10.8</v>
      </c>
      <c r="H133" s="346">
        <v>-3.3499999999999996</v>
      </c>
      <c r="I133" s="346">
        <v>4.5500000000000007</v>
      </c>
      <c r="J133" s="106"/>
      <c r="K133" s="36">
        <v>42374</v>
      </c>
      <c r="L133" s="105">
        <v>-1.2450500000000004</v>
      </c>
      <c r="M133" s="98">
        <f t="shared" si="130"/>
        <v>-1.2587500000000003</v>
      </c>
      <c r="N133" s="109">
        <f t="shared" si="131"/>
        <v>-1.27125</v>
      </c>
      <c r="O133" s="291"/>
      <c r="P133" s="184">
        <v>42374</v>
      </c>
      <c r="Q133" s="346">
        <v>-4</v>
      </c>
      <c r="R133" s="240">
        <v>-2.74125</v>
      </c>
      <c r="T133" s="346">
        <v>-4.0999999999999996</v>
      </c>
      <c r="U133" s="240">
        <v>-2.8412499999999996</v>
      </c>
      <c r="W133" s="346">
        <v>-2.2999999999999998</v>
      </c>
      <c r="X133" s="240">
        <v>-1.0412499999999996</v>
      </c>
      <c r="Y133" s="190">
        <v>-23.600777777777786</v>
      </c>
      <c r="Z133" s="346">
        <v>-3.5500000000000003</v>
      </c>
      <c r="AA133" s="240">
        <v>-2.2912499999999998</v>
      </c>
      <c r="AB133" s="190">
        <v>-24.20911111111111</v>
      </c>
      <c r="AC133" s="346">
        <v>-10.8</v>
      </c>
      <c r="AD133" s="239">
        <v>-9.5412499999999998</v>
      </c>
      <c r="AF133" s="346">
        <v>-3.3499999999999996</v>
      </c>
      <c r="AG133" s="239">
        <v>-2.0912499999999996</v>
      </c>
      <c r="AI133" s="346">
        <v>4.5500000000000007</v>
      </c>
      <c r="AJ133" s="239">
        <v>5.8087500000000007</v>
      </c>
      <c r="AK133" s="104"/>
      <c r="AV133" s="36">
        <v>42375</v>
      </c>
      <c r="AW133" s="346">
        <v>-2.1</v>
      </c>
      <c r="AY133" s="346">
        <v>-5.9</v>
      </c>
      <c r="BA133" s="346">
        <v>-0.44999999999999996</v>
      </c>
      <c r="BC133" s="346">
        <v>-0.75000000000000011</v>
      </c>
      <c r="BE133" s="346">
        <v>-9.4499999999999993</v>
      </c>
      <c r="BG133" s="346">
        <v>0.5</v>
      </c>
      <c r="BI133" s="346">
        <v>2.6500000000000004</v>
      </c>
      <c r="BJ133" s="104"/>
      <c r="BL133" s="313">
        <v>-3.6</v>
      </c>
      <c r="BM133">
        <v>-24.20911111111111</v>
      </c>
      <c r="BN133" s="199"/>
      <c r="BP133" s="199"/>
      <c r="BR133" s="199"/>
      <c r="BW133" s="385">
        <v>42375</v>
      </c>
      <c r="BX133" s="121">
        <v>-1.2140500000000003</v>
      </c>
      <c r="BY133" s="121">
        <v>-1.2295500000000004</v>
      </c>
      <c r="BZ133" s="387"/>
      <c r="CA133" s="440">
        <f t="shared" si="182"/>
        <v>-23.889391305</v>
      </c>
      <c r="CB133" s="441">
        <v>0.1</v>
      </c>
      <c r="CC133" s="442">
        <v>-0.87044999999999972</v>
      </c>
      <c r="CD133" s="243">
        <f t="shared" si="199"/>
        <v>-1.1499999999999999</v>
      </c>
      <c r="CE133" s="244">
        <f t="shared" si="200"/>
        <v>1</v>
      </c>
      <c r="CF133" s="443">
        <v>1.01</v>
      </c>
      <c r="CG133" s="443">
        <v>0.99</v>
      </c>
      <c r="CH133" s="386"/>
      <c r="CI133" s="167">
        <f t="shared" si="162"/>
        <v>-0.11614999999999999</v>
      </c>
      <c r="CJ133" s="178">
        <f t="shared" si="163"/>
        <v>-24.323126170865297</v>
      </c>
      <c r="CK133" s="452">
        <f t="shared" si="133"/>
        <v>-5.8074999999999995E-2</v>
      </c>
      <c r="CL133" s="445"/>
      <c r="CM133" s="386">
        <f t="shared" si="201"/>
        <v>-5.8074999999999995E-2</v>
      </c>
      <c r="CO133" s="444">
        <f t="shared" si="202"/>
        <v>-24.925576142129689</v>
      </c>
      <c r="CP133" s="386"/>
      <c r="CQ133" s="446"/>
      <c r="CR133" s="385">
        <v>42375</v>
      </c>
      <c r="CS133" s="121">
        <v>-1.2140500000000003</v>
      </c>
      <c r="CT133" s="121">
        <v>-1.2295500000000004</v>
      </c>
      <c r="CU133" s="387"/>
      <c r="CV133" s="440">
        <f t="shared" si="185"/>
        <v>-23.889391305</v>
      </c>
      <c r="CW133" s="441">
        <v>0.1</v>
      </c>
      <c r="CX133" s="442">
        <v>-4.6704499999999998</v>
      </c>
      <c r="CY133" s="243">
        <f t="shared" si="164"/>
        <v>-1.4</v>
      </c>
      <c r="CZ133" s="244">
        <f t="shared" si="165"/>
        <v>1</v>
      </c>
      <c r="DA133" s="443">
        <v>1.01</v>
      </c>
      <c r="DB133" s="443">
        <v>0.99</v>
      </c>
      <c r="DC133" s="386"/>
      <c r="DD133" s="167">
        <f t="shared" si="186"/>
        <v>-0.1414</v>
      </c>
      <c r="DE133" s="178">
        <f t="shared" si="166"/>
        <v>-24.5</v>
      </c>
      <c r="DF133" s="452">
        <f t="shared" si="156"/>
        <v>-7.0699999999999999E-2</v>
      </c>
      <c r="DG133" s="445"/>
      <c r="DH133" s="386">
        <f t="shared" si="203"/>
        <v>-7.0699999999999999E-2</v>
      </c>
      <c r="DJ133" s="444">
        <f t="shared" si="204"/>
        <v>-24.544220465879974</v>
      </c>
      <c r="DK133" s="447"/>
      <c r="DL133" s="448"/>
      <c r="DM133" s="385">
        <v>42375</v>
      </c>
      <c r="DN133" s="121">
        <v>-1.2140500000000003</v>
      </c>
      <c r="DO133" s="121">
        <v>-1.2295500000000004</v>
      </c>
      <c r="DP133" s="387"/>
      <c r="DQ133" s="440">
        <f t="shared" si="187"/>
        <v>-23.889391305</v>
      </c>
      <c r="DR133" s="441">
        <v>0.1</v>
      </c>
      <c r="DS133" s="442">
        <v>0.77955000000000041</v>
      </c>
      <c r="DT133" s="243">
        <f t="shared" si="167"/>
        <v>1</v>
      </c>
      <c r="DU133" s="244">
        <f t="shared" si="168"/>
        <v>-1.1000000000000001</v>
      </c>
      <c r="DV133" s="443">
        <v>1.01</v>
      </c>
      <c r="DW133" s="443">
        <v>0.99</v>
      </c>
      <c r="DX133" s="386"/>
      <c r="DY133" s="167">
        <f t="shared" si="188"/>
        <v>-0.11110000000000002</v>
      </c>
      <c r="DZ133" s="178">
        <f t="shared" si="169"/>
        <v>-22.926821442463133</v>
      </c>
      <c r="EA133" s="452">
        <f t="shared" si="157"/>
        <v>-0.11110000000000002</v>
      </c>
      <c r="EB133" s="445"/>
      <c r="EC133" s="386">
        <f t="shared" si="205"/>
        <v>-0.11110000000000002</v>
      </c>
      <c r="EE133" s="444">
        <f t="shared" si="206"/>
        <v>-24.000779022652797</v>
      </c>
      <c r="EF133" s="447"/>
      <c r="EG133" s="448"/>
      <c r="EH133" s="385">
        <v>42375</v>
      </c>
      <c r="EI133" s="121">
        <v>-1.2140500000000003</v>
      </c>
      <c r="EJ133" s="121">
        <v>-1.2295500000000004</v>
      </c>
      <c r="EK133" s="387"/>
      <c r="EL133" s="440">
        <f t="shared" si="189"/>
        <v>-23.889391305</v>
      </c>
      <c r="EM133" s="441">
        <v>0.1</v>
      </c>
      <c r="EN133" s="442">
        <v>0.47955000000000025</v>
      </c>
      <c r="EO133" s="243">
        <f t="shared" si="170"/>
        <v>1</v>
      </c>
      <c r="EP133" s="244">
        <f t="shared" si="171"/>
        <v>-1.1000000000000001</v>
      </c>
      <c r="EQ133" s="443">
        <v>1.01</v>
      </c>
      <c r="ER133" s="443">
        <v>0.99</v>
      </c>
      <c r="ES133" s="386"/>
      <c r="ET133" s="167">
        <f t="shared" si="190"/>
        <v>-0.11110000000000002</v>
      </c>
      <c r="EU133" s="178">
        <f t="shared" si="172"/>
        <v>-24.5</v>
      </c>
      <c r="EV133" s="452">
        <f t="shared" si="158"/>
        <v>-5.5550000000000009E-2</v>
      </c>
      <c r="EW133" s="445"/>
      <c r="EX133" s="386">
        <f t="shared" si="207"/>
        <v>0.14445</v>
      </c>
      <c r="EZ133" s="444">
        <f t="shared" si="208"/>
        <v>-25.241977987023226</v>
      </c>
      <c r="FA133" s="447"/>
      <c r="FB133" s="448"/>
      <c r="FC133" s="385">
        <v>42375</v>
      </c>
      <c r="FD133" s="121">
        <v>-1.2140500000000003</v>
      </c>
      <c r="FE133" s="121">
        <v>-1.2295500000000004</v>
      </c>
      <c r="FF133" s="387"/>
      <c r="FG133" s="440">
        <f t="shared" si="191"/>
        <v>-23.889391305</v>
      </c>
      <c r="FH133" s="441">
        <v>0.1</v>
      </c>
      <c r="FI133" s="449">
        <v>-8.2204499999999996</v>
      </c>
      <c r="FJ133" s="243">
        <f t="shared" si="173"/>
        <v>-1.4</v>
      </c>
      <c r="FK133" s="244">
        <f t="shared" si="174"/>
        <v>1</v>
      </c>
      <c r="FL133" s="443">
        <v>1.01</v>
      </c>
      <c r="FM133" s="443">
        <v>0.99</v>
      </c>
      <c r="FN133" s="386"/>
      <c r="FO133" s="167">
        <f t="shared" si="192"/>
        <v>-0.1414</v>
      </c>
      <c r="FP133" s="178">
        <f t="shared" si="175"/>
        <v>-24.5</v>
      </c>
      <c r="FQ133" s="452">
        <f t="shared" si="159"/>
        <v>-7.0699999999999999E-2</v>
      </c>
      <c r="FR133" s="445"/>
      <c r="FS133" s="386">
        <f t="shared" si="209"/>
        <v>-7.0699999999999999E-2</v>
      </c>
      <c r="FU133" s="444">
        <f t="shared" si="210"/>
        <v>-24.883656686193191</v>
      </c>
      <c r="FV133" s="447"/>
      <c r="FW133" s="448"/>
      <c r="FX133" s="385">
        <v>42375</v>
      </c>
      <c r="FY133" s="121">
        <v>-1.2140500000000003</v>
      </c>
      <c r="FZ133" s="121">
        <v>-1.2295500000000004</v>
      </c>
      <c r="GA133" s="387"/>
      <c r="GB133" s="440">
        <f t="shared" si="193"/>
        <v>-23.889391305</v>
      </c>
      <c r="GC133" s="441">
        <v>0.1</v>
      </c>
      <c r="GD133" s="449">
        <v>1.7295500000000004</v>
      </c>
      <c r="GE133" s="243">
        <f t="shared" si="176"/>
        <v>1</v>
      </c>
      <c r="GF133" s="244">
        <f t="shared" si="177"/>
        <v>-1</v>
      </c>
      <c r="GG133" s="443">
        <v>1.01</v>
      </c>
      <c r="GH133" s="443">
        <v>0.99</v>
      </c>
      <c r="GI133" s="386"/>
      <c r="GJ133" s="167">
        <f t="shared" si="194"/>
        <v>-0.10100000000000001</v>
      </c>
      <c r="GK133" s="178">
        <f t="shared" si="178"/>
        <v>-24.5</v>
      </c>
      <c r="GL133" s="452">
        <f t="shared" si="160"/>
        <v>-5.0500000000000003E-2</v>
      </c>
      <c r="GM133" s="445"/>
      <c r="GN133" s="386">
        <f t="shared" si="211"/>
        <v>0.14950000000000002</v>
      </c>
      <c r="GP133" s="444">
        <f t="shared" si="212"/>
        <v>-25.485454356251623</v>
      </c>
      <c r="GQ133" s="387"/>
      <c r="GR133" s="448"/>
      <c r="GS133" s="385">
        <v>42375</v>
      </c>
      <c r="GT133" s="121">
        <v>-1.2140500000000003</v>
      </c>
      <c r="GU133" s="121">
        <v>-1.2295500000000004</v>
      </c>
      <c r="GV133" s="387"/>
      <c r="GW133" s="440">
        <f t="shared" si="195"/>
        <v>-23.889391305</v>
      </c>
      <c r="GX133" s="441">
        <v>0.1</v>
      </c>
      <c r="GY133" s="449">
        <v>3.8795500000000009</v>
      </c>
      <c r="GZ133" s="243">
        <f t="shared" si="179"/>
        <v>1</v>
      </c>
      <c r="HA133" s="244">
        <f t="shared" si="180"/>
        <v>0</v>
      </c>
      <c r="HB133" s="443">
        <v>1.01</v>
      </c>
      <c r="HC133" s="443">
        <v>0.99</v>
      </c>
      <c r="HD133" s="386"/>
      <c r="HE133" s="167">
        <f t="shared" si="196"/>
        <v>0</v>
      </c>
      <c r="HF133" s="178">
        <f t="shared" si="181"/>
        <v>-23.050612555310092</v>
      </c>
      <c r="HG133" s="452">
        <f t="shared" si="161"/>
        <v>0</v>
      </c>
      <c r="HH133" s="445"/>
      <c r="HI133" s="386">
        <f t="shared" si="213"/>
        <v>0</v>
      </c>
      <c r="HK133" s="444">
        <f t="shared" si="214"/>
        <v>-23.923623126391988</v>
      </c>
      <c r="HL133" s="185"/>
      <c r="HN133" s="386">
        <v>-0.87044999999999972</v>
      </c>
      <c r="HO133" s="386">
        <f t="shared" si="148"/>
        <v>-24.925576142129689</v>
      </c>
      <c r="HP133" s="386"/>
      <c r="HQ133" s="387"/>
      <c r="HR133" s="386">
        <v>-4.6704499999999998</v>
      </c>
      <c r="HS133" s="386">
        <f t="shared" si="149"/>
        <v>-24.544220465879974</v>
      </c>
      <c r="HT133" s="386"/>
      <c r="HU133" s="387"/>
      <c r="HV133" s="386">
        <v>0.77955000000000041</v>
      </c>
      <c r="HW133" s="386">
        <f t="shared" si="150"/>
        <v>-24.000779022652797</v>
      </c>
      <c r="HX133" s="386"/>
      <c r="HY133" s="387"/>
      <c r="HZ133" s="386">
        <v>0.47955000000000025</v>
      </c>
      <c r="IA133" s="386">
        <f t="shared" si="151"/>
        <v>-25.241977987023226</v>
      </c>
      <c r="IB133" s="386"/>
      <c r="IC133" s="387"/>
      <c r="ID133" s="386">
        <v>-8.2204499999999996</v>
      </c>
      <c r="IE133" s="386">
        <f t="shared" si="152"/>
        <v>-24.883656686193191</v>
      </c>
      <c r="IF133" s="386"/>
      <c r="IG133" s="387"/>
      <c r="IH133" s="386">
        <v>1.7295500000000004</v>
      </c>
      <c r="II133" s="386">
        <f t="shared" si="153"/>
        <v>-25.485454356251623</v>
      </c>
      <c r="IJ133" s="386"/>
      <c r="IK133" s="387"/>
      <c r="IL133" s="450">
        <v>3.8795500000000009</v>
      </c>
      <c r="IM133" s="386">
        <f t="shared" si="154"/>
        <v>-23.923623126391988</v>
      </c>
      <c r="IN133" s="165"/>
      <c r="IO133" s="385">
        <v>42375</v>
      </c>
    </row>
    <row r="134" spans="1:249" x14ac:dyDescent="0.25">
      <c r="A134" s="95">
        <v>41280</v>
      </c>
      <c r="B134" s="36">
        <v>41280</v>
      </c>
      <c r="C134" s="346">
        <v>-2.1</v>
      </c>
      <c r="D134" s="346">
        <v>-5.9</v>
      </c>
      <c r="E134" s="346">
        <v>-0.44999999999999996</v>
      </c>
      <c r="F134" s="346">
        <v>-0.75000000000000011</v>
      </c>
      <c r="G134" s="346">
        <v>-9.4499999999999993</v>
      </c>
      <c r="H134" s="346">
        <v>0.5</v>
      </c>
      <c r="I134" s="346">
        <v>2.6500000000000004</v>
      </c>
      <c r="J134" s="106"/>
      <c r="K134" s="36">
        <v>42375</v>
      </c>
      <c r="L134" s="105">
        <v>-1.2140500000000003</v>
      </c>
      <c r="M134" s="98">
        <f t="shared" si="130"/>
        <v>-1.2295500000000004</v>
      </c>
      <c r="N134" s="109">
        <f t="shared" si="131"/>
        <v>-1.2438500000000003</v>
      </c>
      <c r="O134" s="291"/>
      <c r="P134" s="184">
        <v>42375</v>
      </c>
      <c r="Q134" s="346">
        <v>-2.1</v>
      </c>
      <c r="R134" s="240">
        <v>-0.87044999999999972</v>
      </c>
      <c r="T134" s="346">
        <v>-5.9</v>
      </c>
      <c r="U134" s="240">
        <v>-4.6704499999999998</v>
      </c>
      <c r="W134" s="346">
        <v>-0.44999999999999996</v>
      </c>
      <c r="X134" s="240">
        <v>0.77955000000000041</v>
      </c>
      <c r="Z134" s="346">
        <v>-0.75000000000000011</v>
      </c>
      <c r="AA134" s="240">
        <v>0.47955000000000025</v>
      </c>
      <c r="AC134" s="346">
        <v>-9.4499999999999993</v>
      </c>
      <c r="AD134" s="239">
        <v>-8.2204499999999996</v>
      </c>
      <c r="AF134" s="346">
        <v>0.5</v>
      </c>
      <c r="AG134" s="239">
        <v>1.7295500000000004</v>
      </c>
      <c r="AI134" s="346">
        <v>2.6500000000000004</v>
      </c>
      <c r="AJ134" s="239">
        <v>3.8795500000000009</v>
      </c>
      <c r="AK134" s="104"/>
      <c r="AV134" s="36">
        <v>42376</v>
      </c>
      <c r="AW134" s="346">
        <v>-0.25</v>
      </c>
      <c r="AY134" s="346">
        <v>-5.4</v>
      </c>
      <c r="BA134" s="346">
        <v>1.1000000000000001</v>
      </c>
      <c r="BC134" s="346">
        <v>1.1499999999999999</v>
      </c>
      <c r="BE134" s="346">
        <v>-10.3</v>
      </c>
      <c r="BG134" s="346">
        <v>2.25</v>
      </c>
      <c r="BI134" s="346">
        <v>1.75</v>
      </c>
      <c r="BJ134" s="104"/>
      <c r="BL134" s="313">
        <v>-9.6999999999999993</v>
      </c>
      <c r="BM134">
        <v>-24.693666666666662</v>
      </c>
      <c r="BN134" s="199"/>
      <c r="BP134" s="199"/>
      <c r="BR134" s="199"/>
      <c r="BW134" s="36">
        <v>42376</v>
      </c>
      <c r="BX134" s="109">
        <v>-1.1794500000000006</v>
      </c>
      <c r="BY134" s="109">
        <v>-1.1967500000000004</v>
      </c>
      <c r="CA134" s="180">
        <f t="shared" si="182"/>
        <v>-23.871774424999998</v>
      </c>
      <c r="CB134" s="209">
        <v>0.1</v>
      </c>
      <c r="CC134" s="240">
        <v>0.94675000000000042</v>
      </c>
      <c r="CD134" s="243">
        <f>IF(CC134&lt;-4,-1.7,IF(CC134&lt;-3,-1.6,IF(CC134&lt;-2,-1.5,IF(CC134&lt;-1,-1.25,IF(CC134&lt;0,-1,1)))))</f>
        <v>1</v>
      </c>
      <c r="CE134" s="244">
        <f>IF(CC134&gt;5,1.3,IF(CC134&gt;4,1.1,IF(CC134&gt;3,0.8,IF(CC134&gt;2,0.5,IF(CC134&gt;1,0.2,IF(CC134&gt;0,-0.5,1))))))</f>
        <v>-0.5</v>
      </c>
      <c r="CF134" s="167">
        <v>1</v>
      </c>
      <c r="CG134" s="167">
        <v>1</v>
      </c>
      <c r="CI134" s="167">
        <f t="shared" si="162"/>
        <v>-0.05</v>
      </c>
      <c r="CJ134" s="178">
        <f t="shared" si="163"/>
        <v>-24.348126170865296</v>
      </c>
      <c r="CK134" s="452">
        <f t="shared" si="133"/>
        <v>-2.5000000000000001E-2</v>
      </c>
      <c r="CL134" s="188"/>
      <c r="CM134" s="165">
        <f t="shared" si="201"/>
        <v>0.17500000000000002</v>
      </c>
      <c r="CO134" s="104">
        <f t="shared" si="202"/>
        <v>-24.750576142129688</v>
      </c>
      <c r="CR134" s="36">
        <v>42376</v>
      </c>
      <c r="CS134" s="109">
        <v>-1.1794500000000006</v>
      </c>
      <c r="CT134" s="109">
        <v>-1.1967500000000004</v>
      </c>
      <c r="CV134" s="180">
        <f t="shared" si="185"/>
        <v>-23.871774424999998</v>
      </c>
      <c r="CW134" s="209">
        <v>0.1</v>
      </c>
      <c r="CX134" s="240">
        <v>-4.2032499999999997</v>
      </c>
      <c r="CY134" s="243">
        <f>IF(CX134&lt;-4,-1.7,IF(CX134&lt;-3,-1.6,IF(CX134&lt;-2,-1.5,IF(CX134&lt;-1,-1.25,IF(CX134&lt;0,-1,1)))))</f>
        <v>-1.7</v>
      </c>
      <c r="CZ134" s="244">
        <f>IF(CX134&gt;5,1.3,IF(CX134&gt;4,1.1,IF(CX134&gt;3,0.8,IF(CX134&gt;2,0.5,IF(CX134&gt;1,0.2,IF(CX134&gt;0,-0.5,1))))))</f>
        <v>1</v>
      </c>
      <c r="DA134" s="167">
        <v>1</v>
      </c>
      <c r="DB134" s="167">
        <v>1</v>
      </c>
      <c r="DD134" s="167">
        <f t="shared" si="186"/>
        <v>-0.17</v>
      </c>
      <c r="DE134" s="178">
        <f t="shared" si="166"/>
        <v>-24.5</v>
      </c>
      <c r="DF134" s="452">
        <f t="shared" si="156"/>
        <v>-8.5000000000000006E-2</v>
      </c>
      <c r="DG134" s="315"/>
      <c r="DH134" s="165">
        <f t="shared" si="203"/>
        <v>-8.5000000000000006E-2</v>
      </c>
      <c r="DJ134" s="104">
        <f t="shared" si="204"/>
        <v>-24.629220465879975</v>
      </c>
      <c r="DK134" s="185"/>
      <c r="DL134" s="186"/>
      <c r="DM134" s="369">
        <v>42376</v>
      </c>
      <c r="DN134" s="109">
        <v>-1.1794500000000006</v>
      </c>
      <c r="DO134" s="109">
        <v>-1.1967500000000004</v>
      </c>
      <c r="DQ134" s="180">
        <f t="shared" si="187"/>
        <v>-23.871774424999998</v>
      </c>
      <c r="DR134" s="209">
        <v>0.1</v>
      </c>
      <c r="DS134" s="240">
        <v>2.2967500000000003</v>
      </c>
      <c r="DT134" s="243">
        <f>IF(DS134&lt;-4,-1.7,IF(DS134&lt;-3,-1.6,IF(DS134&lt;-2,-1.5,IF(DS134&lt;-1,-1.25,IF(DS134&lt;0,-1,1)))))</f>
        <v>1</v>
      </c>
      <c r="DU134" s="244">
        <f>IF(DS134&gt;5,1.3,IF(DS134&gt;4,1.1,IF(DS134&gt;3,0.8,IF(DS134&gt;2,0.5,IF(DS134&gt;1,0.2,IF(DS134&gt;0,-0.5,1))))))</f>
        <v>0.5</v>
      </c>
      <c r="DV134" s="167">
        <v>1</v>
      </c>
      <c r="DW134" s="167">
        <v>1</v>
      </c>
      <c r="DY134" s="167">
        <f t="shared" si="188"/>
        <v>0.05</v>
      </c>
      <c r="DZ134" s="178">
        <f t="shared" si="169"/>
        <v>-22.876821442463132</v>
      </c>
      <c r="EA134" s="452">
        <f t="shared" si="157"/>
        <v>0.05</v>
      </c>
      <c r="EB134" s="315"/>
      <c r="EC134" s="165">
        <f t="shared" si="205"/>
        <v>0.05</v>
      </c>
      <c r="EE134" s="104">
        <f t="shared" si="206"/>
        <v>-23.950779022652796</v>
      </c>
      <c r="EF134" s="185"/>
      <c r="EG134" s="186"/>
      <c r="EH134" s="369">
        <v>42376</v>
      </c>
      <c r="EI134" s="109">
        <v>-1.1794500000000006</v>
      </c>
      <c r="EJ134" s="109">
        <v>-1.1967500000000004</v>
      </c>
      <c r="EL134" s="180">
        <f t="shared" si="189"/>
        <v>-23.871774424999998</v>
      </c>
      <c r="EM134" s="209">
        <v>0.1</v>
      </c>
      <c r="EN134" s="240">
        <v>2.3467500000000001</v>
      </c>
      <c r="EO134" s="243">
        <f>IF(EN134&lt;-4,-1.7,IF(EN134&lt;-3,-1.6,IF(EN134&lt;-2,-1.5,IF(EN134&lt;-1,-1.25,IF(EN134&lt;0,-1,1)))))</f>
        <v>1</v>
      </c>
      <c r="EP134" s="244">
        <f>IF(EN134&gt;5,1.3,IF(EN134&gt;4,1.1,IF(EN134&gt;3,0.8,IF(EN134&gt;2,0.5,IF(EN134&gt;1,0.2,IF(EN134&gt;0,-0.5,1))))))</f>
        <v>0.5</v>
      </c>
      <c r="EQ134" s="167">
        <v>1</v>
      </c>
      <c r="ER134" s="167">
        <v>1</v>
      </c>
      <c r="ET134" s="167">
        <f t="shared" si="190"/>
        <v>0.05</v>
      </c>
      <c r="EU134" s="178">
        <f t="shared" si="172"/>
        <v>-24.45</v>
      </c>
      <c r="EV134" s="452">
        <f t="shared" si="158"/>
        <v>0.05</v>
      </c>
      <c r="EW134" s="315"/>
      <c r="EX134" s="165">
        <f t="shared" si="207"/>
        <v>0.25</v>
      </c>
      <c r="EZ134" s="104">
        <f t="shared" si="208"/>
        <v>-24.991977987023226</v>
      </c>
      <c r="FA134" s="185"/>
      <c r="FB134" s="186"/>
      <c r="FC134" s="369">
        <v>42376</v>
      </c>
      <c r="FD134" s="109">
        <v>-1.1794500000000006</v>
      </c>
      <c r="FE134" s="109">
        <v>-1.1967500000000004</v>
      </c>
      <c r="FG134" s="180">
        <f t="shared" si="191"/>
        <v>-23.871774424999998</v>
      </c>
      <c r="FH134" s="209">
        <v>0.1</v>
      </c>
      <c r="FI134" s="239">
        <v>-9.103250000000001</v>
      </c>
      <c r="FJ134" s="243">
        <f>IF(FI134&lt;-4,-1.7,IF(FI134&lt;-3,-1.6,IF(FI134&lt;-2,-1.5,IF(FI134&lt;-1,-1.25,IF(FI134&lt;0,-1,1)))))</f>
        <v>-1.7</v>
      </c>
      <c r="FK134" s="244">
        <f>IF(FI134&gt;5,1.3,IF(FI134&gt;4,1.1,IF(FI134&gt;3,0.8,IF(FI134&gt;2,0.5,IF(FI134&gt;1,0.2,IF(FI134&gt;0,-0.5,1))))))</f>
        <v>1</v>
      </c>
      <c r="FL134" s="167">
        <v>1</v>
      </c>
      <c r="FM134" s="167">
        <v>1</v>
      </c>
      <c r="FO134" s="167">
        <f t="shared" si="192"/>
        <v>-0.17</v>
      </c>
      <c r="FP134" s="178">
        <f t="shared" si="175"/>
        <v>-24.5</v>
      </c>
      <c r="FQ134" s="452">
        <f t="shared" si="159"/>
        <v>-8.5000000000000006E-2</v>
      </c>
      <c r="FR134" s="315"/>
      <c r="FS134" s="165">
        <f t="shared" si="209"/>
        <v>-8.5000000000000006E-2</v>
      </c>
      <c r="FU134" s="104">
        <f t="shared" si="210"/>
        <v>-24.968656686193192</v>
      </c>
      <c r="FV134" s="185"/>
      <c r="FW134" s="186"/>
      <c r="FX134" s="369">
        <v>42376</v>
      </c>
      <c r="FY134" s="109">
        <v>-1.1794500000000006</v>
      </c>
      <c r="FZ134" s="109">
        <v>-1.1967500000000004</v>
      </c>
      <c r="GB134" s="180">
        <f t="shared" si="193"/>
        <v>-23.871774424999998</v>
      </c>
      <c r="GC134" s="209">
        <v>0.1</v>
      </c>
      <c r="GD134" s="239">
        <v>3.4467500000000006</v>
      </c>
      <c r="GE134" s="243">
        <f>IF(GD134&lt;-4,-1.7,IF(GD134&lt;-3,-1.6,IF(GD134&lt;-2,-1.5,IF(GD134&lt;-1,-1.25,IF(GD134&lt;0,-1,1)))))</f>
        <v>1</v>
      </c>
      <c r="GF134" s="244">
        <f>IF(GD134&gt;5,1.3,IF(GD134&gt;4,1.1,IF(GD134&gt;3,0.8,IF(GD134&gt;2,0.5,IF(GD134&gt;1,0.2,IF(GD134&gt;0,-0.5,1))))))</f>
        <v>0.8</v>
      </c>
      <c r="GG134" s="167">
        <v>1</v>
      </c>
      <c r="GH134" s="167">
        <v>1</v>
      </c>
      <c r="GJ134" s="167">
        <f t="shared" si="194"/>
        <v>8.0000000000000016E-2</v>
      </c>
      <c r="GK134" s="178">
        <f t="shared" si="178"/>
        <v>-24.42</v>
      </c>
      <c r="GL134" s="452">
        <f t="shared" si="160"/>
        <v>8.0000000000000016E-2</v>
      </c>
      <c r="GM134" s="315"/>
      <c r="GN134" s="165">
        <f t="shared" si="211"/>
        <v>0.28000000000000003</v>
      </c>
      <c r="GP134" s="104">
        <f t="shared" si="212"/>
        <v>-25.205454356251622</v>
      </c>
      <c r="GR134" s="186"/>
      <c r="GS134" s="36">
        <v>42376</v>
      </c>
      <c r="GT134" s="109">
        <v>-1.1794500000000006</v>
      </c>
      <c r="GU134" s="109">
        <v>-1.1967500000000004</v>
      </c>
      <c r="GW134" s="180">
        <f t="shared" si="195"/>
        <v>-23.871774424999998</v>
      </c>
      <c r="GX134" s="209">
        <v>0.1</v>
      </c>
      <c r="GY134" s="239">
        <v>2.9467500000000006</v>
      </c>
      <c r="GZ134" s="243">
        <f>IF(GY134&lt;-4,-1.7,IF(GY134&lt;-3,-1.6,IF(GY134&lt;-2,-1.5,IF(GY134&lt;-1,-1.25,IF(GY134&lt;0,-1,1)))))</f>
        <v>1</v>
      </c>
      <c r="HA134" s="244">
        <f>IF(GY134&gt;5,1.3,IF(GY134&gt;4,1.1,IF(GY134&gt;3,0.8,IF(GY134&gt;2,0.5,IF(GY134&gt;1,0.2,IF(GY134&gt;0,-0.5,1))))))</f>
        <v>0.5</v>
      </c>
      <c r="HB134" s="167">
        <v>1</v>
      </c>
      <c r="HC134" s="167">
        <v>1</v>
      </c>
      <c r="HD134" s="165"/>
      <c r="HE134" s="167">
        <f t="shared" si="196"/>
        <v>0.05</v>
      </c>
      <c r="HF134" s="178">
        <f t="shared" si="181"/>
        <v>-23.000612555310092</v>
      </c>
      <c r="HG134" s="452">
        <f t="shared" si="161"/>
        <v>0.05</v>
      </c>
      <c r="HH134" s="315"/>
      <c r="HI134" s="165">
        <f t="shared" si="213"/>
        <v>0.05</v>
      </c>
      <c r="HK134" s="104">
        <f t="shared" si="214"/>
        <v>-23.873623126391987</v>
      </c>
      <c r="HL134" s="185"/>
      <c r="HN134" s="165">
        <v>0.94675000000000042</v>
      </c>
      <c r="HO134" s="165">
        <f t="shared" si="148"/>
        <v>-24.750576142129688</v>
      </c>
      <c r="HP134" s="165"/>
      <c r="HR134" s="165">
        <v>-4.2032499999999997</v>
      </c>
      <c r="HS134" s="165">
        <f t="shared" si="149"/>
        <v>-24.629220465879975</v>
      </c>
      <c r="HT134" s="165"/>
      <c r="HV134" s="165">
        <v>2.2967500000000003</v>
      </c>
      <c r="HW134" s="165">
        <f t="shared" si="150"/>
        <v>-23.950779022652796</v>
      </c>
      <c r="HX134" s="165"/>
      <c r="HZ134" s="165">
        <v>2.3467500000000001</v>
      </c>
      <c r="IA134" s="165">
        <f t="shared" si="151"/>
        <v>-24.991977987023226</v>
      </c>
      <c r="IB134" s="165"/>
      <c r="ID134" s="165">
        <v>-9.103250000000001</v>
      </c>
      <c r="IE134" s="165">
        <f t="shared" si="152"/>
        <v>-24.968656686193192</v>
      </c>
      <c r="IF134" s="165"/>
      <c r="IH134" s="165">
        <v>3.4467500000000006</v>
      </c>
      <c r="II134" s="165">
        <f t="shared" si="153"/>
        <v>-25.205454356251622</v>
      </c>
      <c r="IJ134" s="165"/>
      <c r="IL134" s="424">
        <v>2.9467500000000006</v>
      </c>
      <c r="IM134" s="165">
        <f t="shared" si="154"/>
        <v>-23.873623126391987</v>
      </c>
      <c r="IN134" s="165"/>
      <c r="IO134" s="36">
        <v>42376</v>
      </c>
    </row>
    <row r="135" spans="1:249" ht="15.75" thickBot="1" x14ac:dyDescent="0.3">
      <c r="A135" s="95">
        <v>41281</v>
      </c>
      <c r="B135" s="36">
        <v>41281</v>
      </c>
      <c r="C135" s="346">
        <v>-0.25</v>
      </c>
      <c r="D135" s="346">
        <v>-5.4</v>
      </c>
      <c r="E135" s="346">
        <v>1.1000000000000001</v>
      </c>
      <c r="F135" s="346">
        <v>1.1499999999999999</v>
      </c>
      <c r="G135" s="346">
        <v>-10.3</v>
      </c>
      <c r="H135" s="346">
        <v>2.25</v>
      </c>
      <c r="I135" s="346">
        <v>1.75</v>
      </c>
      <c r="J135" s="106"/>
      <c r="K135" s="36">
        <v>42376</v>
      </c>
      <c r="L135" s="105">
        <v>-1.1794500000000006</v>
      </c>
      <c r="M135" s="98">
        <f t="shared" si="130"/>
        <v>-1.1967500000000004</v>
      </c>
      <c r="N135" s="109">
        <f t="shared" si="131"/>
        <v>-1.2128500000000004</v>
      </c>
      <c r="O135" s="291"/>
      <c r="P135" s="184">
        <v>42376</v>
      </c>
      <c r="Q135" s="346">
        <v>-0.25</v>
      </c>
      <c r="R135" s="240">
        <v>0.94675000000000042</v>
      </c>
      <c r="T135" s="346">
        <v>-5.4</v>
      </c>
      <c r="U135" s="240">
        <v>-4.2032499999999997</v>
      </c>
      <c r="W135" s="346">
        <v>1.1000000000000001</v>
      </c>
      <c r="X135" s="240">
        <v>2.2967500000000003</v>
      </c>
      <c r="Z135" s="346">
        <v>1.1499999999999999</v>
      </c>
      <c r="AA135" s="240">
        <v>2.3467500000000001</v>
      </c>
      <c r="AC135" s="346">
        <v>-10.3</v>
      </c>
      <c r="AD135" s="239">
        <v>-9.103250000000001</v>
      </c>
      <c r="AF135" s="346">
        <v>2.25</v>
      </c>
      <c r="AG135" s="239">
        <v>3.4467500000000006</v>
      </c>
      <c r="AI135" s="346">
        <v>1.75</v>
      </c>
      <c r="AJ135" s="239">
        <v>2.9467500000000006</v>
      </c>
      <c r="AK135" s="104"/>
      <c r="AV135" s="36">
        <v>42377</v>
      </c>
      <c r="AW135" s="346">
        <v>0.4</v>
      </c>
      <c r="AX135" s="98"/>
      <c r="AY135" s="346">
        <v>-3</v>
      </c>
      <c r="BA135" s="346">
        <v>1.9</v>
      </c>
      <c r="BC135" s="346">
        <v>1.7000000000000002</v>
      </c>
      <c r="BE135" s="346">
        <v>-10.45</v>
      </c>
      <c r="BG135" s="346">
        <v>2.2999999999999998</v>
      </c>
      <c r="BI135" s="346">
        <v>-2.15</v>
      </c>
      <c r="BJ135" s="104"/>
      <c r="BL135" s="313">
        <v>-7.7</v>
      </c>
      <c r="BM135" s="117">
        <v>-25.419699999999999</v>
      </c>
      <c r="BN135" s="199"/>
      <c r="BO135" s="98"/>
      <c r="BP135" s="199"/>
      <c r="BR135" s="199"/>
      <c r="BW135" s="36">
        <v>42377</v>
      </c>
      <c r="BX135" s="109">
        <v>-1.141250000000001</v>
      </c>
      <c r="BY135" s="109">
        <v>-1.1603500000000007</v>
      </c>
      <c r="CA135" s="180">
        <f t="shared" si="182"/>
        <v>-23.852223984999998</v>
      </c>
      <c r="CB135" s="209">
        <v>0.1</v>
      </c>
      <c r="CC135" s="240">
        <v>1.5603500000000006</v>
      </c>
      <c r="CD135" s="243">
        <f>IF(CC135&lt;-4,-1.7,IF(CC135&lt;-3,-1.6,IF(CC135&lt;-2,-1.5,IF(CC135&lt;-1,-1.25,IF(CC135&lt;0,-1,1)))))</f>
        <v>1</v>
      </c>
      <c r="CE135" s="244">
        <f t="shared" ref="CE135:CE164" si="215">IF(CC135&gt;5,1.3,IF(CC135&gt;4,1.1,IF(CC135&gt;3,0.8,IF(CC135&gt;2,0.5,IF(CC135&gt;1,0.2,IF(CC135&gt;0,-0.5,1))))))</f>
        <v>0.2</v>
      </c>
      <c r="CF135" s="167">
        <v>0.99</v>
      </c>
      <c r="CG135" s="167">
        <v>1.01</v>
      </c>
      <c r="CI135" s="167">
        <f t="shared" si="162"/>
        <v>1.9800000000000005E-2</v>
      </c>
      <c r="CJ135" s="178">
        <f t="shared" si="163"/>
        <v>-24.328326170865296</v>
      </c>
      <c r="CK135" s="452">
        <f t="shared" si="133"/>
        <v>1.9800000000000005E-2</v>
      </c>
      <c r="CL135" s="188"/>
      <c r="CM135" s="165">
        <f t="shared" si="201"/>
        <v>0.21980000000000002</v>
      </c>
      <c r="CO135" s="104">
        <f t="shared" si="202"/>
        <v>-24.530776142129689</v>
      </c>
      <c r="CR135" s="36">
        <v>42377</v>
      </c>
      <c r="CS135" s="109">
        <v>-1.141250000000001</v>
      </c>
      <c r="CT135" s="109">
        <v>-1.1603500000000007</v>
      </c>
      <c r="CV135" s="180">
        <f t="shared" si="185"/>
        <v>-23.852223984999998</v>
      </c>
      <c r="CW135" s="209">
        <v>0.1</v>
      </c>
      <c r="CX135" s="240">
        <v>-1.8396499999999993</v>
      </c>
      <c r="CY135" s="243">
        <f t="shared" ref="CY135:CY164" si="216">IF(CX135&lt;-4,-1.7,IF(CX135&lt;-3,-1.6,IF(CX135&lt;-2,-1.5,IF(CX135&lt;-1,-1.25,IF(CX135&lt;0,-1,1)))))</f>
        <v>-1.25</v>
      </c>
      <c r="CZ135" s="244">
        <f t="shared" ref="CZ135:CZ164" si="217">IF(CX135&gt;5,1.3,IF(CX135&gt;4,1.1,IF(CX135&gt;3,0.8,IF(CX135&gt;2,0.5,IF(CX135&gt;1,0.2,IF(CX135&gt;0,-0.5,1))))))</f>
        <v>1</v>
      </c>
      <c r="DA135" s="167">
        <v>0.99</v>
      </c>
      <c r="DB135" s="167">
        <v>1.01</v>
      </c>
      <c r="DD135" s="167">
        <f t="shared" si="186"/>
        <v>-0.12375</v>
      </c>
      <c r="DE135" s="178">
        <f t="shared" si="166"/>
        <v>-24.5</v>
      </c>
      <c r="DF135" s="452">
        <f t="shared" si="156"/>
        <v>-6.1874999999999999E-2</v>
      </c>
      <c r="DG135" s="315"/>
      <c r="DH135" s="165">
        <f t="shared" si="203"/>
        <v>-6.1874999999999999E-2</v>
      </c>
      <c r="DJ135" s="104">
        <f t="shared" si="204"/>
        <v>-24.691095465879975</v>
      </c>
      <c r="DK135" s="185"/>
      <c r="DL135" s="186"/>
      <c r="DM135" s="369">
        <v>42377</v>
      </c>
      <c r="DN135" s="109">
        <v>-1.141250000000001</v>
      </c>
      <c r="DO135" s="109">
        <v>-1.1603500000000007</v>
      </c>
      <c r="DQ135" s="180">
        <f t="shared" si="187"/>
        <v>-23.852223984999998</v>
      </c>
      <c r="DR135" s="209">
        <v>0.1</v>
      </c>
      <c r="DS135" s="240">
        <v>3.0603500000000006</v>
      </c>
      <c r="DT135" s="243">
        <f t="shared" ref="DT135:DT164" si="218">IF(DS135&lt;-4,-1.7,IF(DS135&lt;-3,-1.6,IF(DS135&lt;-2,-1.5,IF(DS135&lt;-1,-1.25,IF(DS135&lt;0,-1,1)))))</f>
        <v>1</v>
      </c>
      <c r="DU135" s="244">
        <f t="shared" ref="DU135:DU164" si="219">IF(DS135&gt;5,1.3,IF(DS135&gt;4,1.1,IF(DS135&gt;3,0.8,IF(DS135&gt;2,0.5,IF(DS135&gt;1,0.2,IF(DS135&gt;0,-0.5,1))))))</f>
        <v>0.8</v>
      </c>
      <c r="DV135" s="167">
        <v>0.99</v>
      </c>
      <c r="DW135" s="167">
        <v>1.01</v>
      </c>
      <c r="DY135" s="167">
        <f t="shared" si="188"/>
        <v>8.0800000000000011E-2</v>
      </c>
      <c r="DZ135" s="178">
        <f t="shared" si="169"/>
        <v>-22.796021442463132</v>
      </c>
      <c r="EA135" s="452">
        <f t="shared" si="157"/>
        <v>8.0800000000000011E-2</v>
      </c>
      <c r="EB135" s="315"/>
      <c r="EC135" s="165">
        <f t="shared" si="205"/>
        <v>8.0800000000000011E-2</v>
      </c>
      <c r="EE135" s="104">
        <f t="shared" si="206"/>
        <v>-23.869979022652796</v>
      </c>
      <c r="EF135" s="185"/>
      <c r="EG135" s="186"/>
      <c r="EH135" s="369">
        <v>42377</v>
      </c>
      <c r="EI135" s="109">
        <v>-1.141250000000001</v>
      </c>
      <c r="EJ135" s="109">
        <v>-1.1603500000000007</v>
      </c>
      <c r="EL135" s="180">
        <f t="shared" si="189"/>
        <v>-23.852223984999998</v>
      </c>
      <c r="EM135" s="209">
        <v>0.1</v>
      </c>
      <c r="EN135" s="240">
        <v>2.8603500000000008</v>
      </c>
      <c r="EO135" s="243">
        <f t="shared" ref="EO135:EO164" si="220">IF(EN135&lt;-4,-1.7,IF(EN135&lt;-3,-1.6,IF(EN135&lt;-2,-1.5,IF(EN135&lt;-1,-1.25,IF(EN135&lt;0,-1,1)))))</f>
        <v>1</v>
      </c>
      <c r="EP135" s="244">
        <f t="shared" ref="EP135:EP164" si="221">IF(EN135&gt;5,1.3,IF(EN135&gt;4,1.1,IF(EN135&gt;3,0.8,IF(EN135&gt;2,0.5,IF(EN135&gt;1,0.2,IF(EN135&gt;0,-0.5,1))))))</f>
        <v>0.5</v>
      </c>
      <c r="EQ135" s="167">
        <v>0.99</v>
      </c>
      <c r="ER135" s="167">
        <v>1.01</v>
      </c>
      <c r="ET135" s="167">
        <f t="shared" si="190"/>
        <v>5.0500000000000003E-2</v>
      </c>
      <c r="EU135" s="178">
        <f t="shared" si="172"/>
        <v>-24.3995</v>
      </c>
      <c r="EV135" s="452">
        <f t="shared" si="158"/>
        <v>5.0500000000000003E-2</v>
      </c>
      <c r="EW135" s="315"/>
      <c r="EX135" s="165">
        <f t="shared" si="207"/>
        <v>0.2505</v>
      </c>
      <c r="EZ135" s="104">
        <f t="shared" si="208"/>
        <v>-24.741477987023227</v>
      </c>
      <c r="FA135" s="185"/>
      <c r="FB135" s="186"/>
      <c r="FC135" s="369">
        <v>42377</v>
      </c>
      <c r="FD135" s="109">
        <v>-1.141250000000001</v>
      </c>
      <c r="FE135" s="109">
        <v>-1.1603500000000007</v>
      </c>
      <c r="FG135" s="180">
        <f t="shared" si="191"/>
        <v>-23.852223984999998</v>
      </c>
      <c r="FH135" s="209">
        <v>0.1</v>
      </c>
      <c r="FI135" s="239">
        <v>-9.2896499999999982</v>
      </c>
      <c r="FJ135" s="243">
        <f t="shared" ref="FJ135:FJ164" si="222">IF(FI135&lt;-4,-1.7,IF(FI135&lt;-3,-1.6,IF(FI135&lt;-2,-1.5,IF(FI135&lt;-1,-1.25,IF(FI135&lt;0,-1,1)))))</f>
        <v>-1.7</v>
      </c>
      <c r="FK135" s="244">
        <f t="shared" ref="FK135:FK164" si="223">IF(FI135&gt;5,1.3,IF(FI135&gt;4,1.1,IF(FI135&gt;3,0.8,IF(FI135&gt;2,0.5,IF(FI135&gt;1,0.2,IF(FI135&gt;0,-0.5,1))))))</f>
        <v>1</v>
      </c>
      <c r="FL135" s="167">
        <v>0.99</v>
      </c>
      <c r="FM135" s="167">
        <v>1.01</v>
      </c>
      <c r="FO135" s="167">
        <f t="shared" si="192"/>
        <v>-0.16830000000000001</v>
      </c>
      <c r="FP135" s="178">
        <f t="shared" si="175"/>
        <v>-24.5</v>
      </c>
      <c r="FQ135" s="452">
        <f t="shared" si="159"/>
        <v>-8.4150000000000003E-2</v>
      </c>
      <c r="FR135" s="315"/>
      <c r="FS135" s="165">
        <f t="shared" si="209"/>
        <v>-8.4150000000000003E-2</v>
      </c>
      <c r="FU135" s="104">
        <f t="shared" si="210"/>
        <v>-25.052806686193193</v>
      </c>
      <c r="FV135" s="185"/>
      <c r="FW135" s="186"/>
      <c r="FX135" s="369">
        <v>42377</v>
      </c>
      <c r="FY135" s="109">
        <v>-1.141250000000001</v>
      </c>
      <c r="FZ135" s="109">
        <v>-1.1603500000000007</v>
      </c>
      <c r="GB135" s="180">
        <f t="shared" si="193"/>
        <v>-23.852223984999998</v>
      </c>
      <c r="GC135" s="209">
        <v>0.1</v>
      </c>
      <c r="GD135" s="239">
        <v>3.4603500000000005</v>
      </c>
      <c r="GE135" s="243">
        <f t="shared" ref="GE135:GE164" si="224">IF(GD135&lt;-4,-1.7,IF(GD135&lt;-3,-1.6,IF(GD135&lt;-2,-1.5,IF(GD135&lt;-1,-1.25,IF(GD135&lt;0,-1,1)))))</f>
        <v>1</v>
      </c>
      <c r="GF135" s="244">
        <f t="shared" ref="GF135:GF164" si="225">IF(GD135&gt;5,1.3,IF(GD135&gt;4,1.1,IF(GD135&gt;3,0.8,IF(GD135&gt;2,0.5,IF(GD135&gt;1,0.2,IF(GD135&gt;0,-0.5,1))))))</f>
        <v>0.8</v>
      </c>
      <c r="GG135" s="167">
        <v>0.99</v>
      </c>
      <c r="GH135" s="167">
        <v>1.01</v>
      </c>
      <c r="GJ135" s="167">
        <f t="shared" si="194"/>
        <v>8.0800000000000011E-2</v>
      </c>
      <c r="GK135" s="178">
        <f t="shared" si="178"/>
        <v>-24.339200000000002</v>
      </c>
      <c r="GL135" s="452">
        <f t="shared" si="160"/>
        <v>8.0800000000000011E-2</v>
      </c>
      <c r="GM135" s="315"/>
      <c r="GN135" s="165">
        <f t="shared" si="211"/>
        <v>0.28080000000000005</v>
      </c>
      <c r="GP135" s="104">
        <f t="shared" si="212"/>
        <v>-24.924654356251622</v>
      </c>
      <c r="GR135" s="186"/>
      <c r="GS135" s="36">
        <v>42377</v>
      </c>
      <c r="GT135" s="109">
        <v>-1.141250000000001</v>
      </c>
      <c r="GU135" s="109">
        <v>-1.1603500000000007</v>
      </c>
      <c r="GW135" s="180">
        <f t="shared" si="195"/>
        <v>-23.852223984999998</v>
      </c>
      <c r="GX135" s="209">
        <v>0.1</v>
      </c>
      <c r="GY135" s="239">
        <v>-0.98964999999999925</v>
      </c>
      <c r="GZ135" s="243">
        <f t="shared" ref="GZ135:GZ164" si="226">IF(GY135&lt;-4,-1.7,IF(GY135&lt;-3,-1.6,IF(GY135&lt;-2,-1.5,IF(GY135&lt;-1,-1.25,IF(GY135&lt;0,-1,1)))))</f>
        <v>-1</v>
      </c>
      <c r="HA135" s="244">
        <f t="shared" ref="HA135:HA164" si="227">IF(GY135&gt;5,1.3,IF(GY135&gt;4,1.1,IF(GY135&gt;3,0.8,IF(GY135&gt;2,0.5,IF(GY135&gt;1,0.2,IF(GY135&gt;0,-0.5,1))))))</f>
        <v>1</v>
      </c>
      <c r="HB135" s="167">
        <v>0.99</v>
      </c>
      <c r="HC135" s="167">
        <v>1.01</v>
      </c>
      <c r="HD135" s="165"/>
      <c r="HE135" s="167">
        <f t="shared" si="196"/>
        <v>-9.9000000000000005E-2</v>
      </c>
      <c r="HF135" s="178">
        <f t="shared" si="181"/>
        <v>-23.099612555310092</v>
      </c>
      <c r="HG135" s="452">
        <f t="shared" si="161"/>
        <v>-9.9000000000000005E-2</v>
      </c>
      <c r="HH135" s="315"/>
      <c r="HI135" s="165">
        <f t="shared" si="213"/>
        <v>-9.9000000000000005E-2</v>
      </c>
      <c r="HK135" s="104">
        <f t="shared" si="214"/>
        <v>-23.972623126391987</v>
      </c>
      <c r="HL135" s="185"/>
      <c r="HN135" s="165">
        <v>1.5603500000000006</v>
      </c>
      <c r="HO135" s="165">
        <f t="shared" si="148"/>
        <v>-24.530776142129689</v>
      </c>
      <c r="HP135" s="165"/>
      <c r="HR135" s="165">
        <v>-1.8396499999999993</v>
      </c>
      <c r="HS135" s="165">
        <f t="shared" si="149"/>
        <v>-24.691095465879975</v>
      </c>
      <c r="HT135" s="165"/>
      <c r="HV135" s="165">
        <v>3.0603500000000006</v>
      </c>
      <c r="HW135" s="165">
        <f t="shared" si="150"/>
        <v>-23.869979022652796</v>
      </c>
      <c r="HX135" s="165"/>
      <c r="HZ135" s="165">
        <v>2.8603500000000008</v>
      </c>
      <c r="IA135" s="165">
        <f t="shared" si="151"/>
        <v>-24.741477987023227</v>
      </c>
      <c r="IB135" s="165"/>
      <c r="ID135" s="165">
        <v>-9.2896499999999982</v>
      </c>
      <c r="IE135" s="165">
        <f t="shared" si="152"/>
        <v>-25.052806686193193</v>
      </c>
      <c r="IF135" s="165"/>
      <c r="IH135" s="165">
        <v>3.4603500000000005</v>
      </c>
      <c r="II135" s="165">
        <f t="shared" si="153"/>
        <v>-24.924654356251622</v>
      </c>
      <c r="IJ135" s="165"/>
      <c r="IL135" s="424">
        <v>-0.98964999999999925</v>
      </c>
      <c r="IM135" s="165">
        <f t="shared" si="154"/>
        <v>-23.972623126391987</v>
      </c>
      <c r="IN135" s="165"/>
      <c r="IO135" s="36">
        <v>42377</v>
      </c>
    </row>
    <row r="136" spans="1:249" ht="15.75" thickBot="1" x14ac:dyDescent="0.3">
      <c r="A136" s="95">
        <v>41282</v>
      </c>
      <c r="B136" s="36">
        <v>41282</v>
      </c>
      <c r="C136" s="346">
        <v>0.4</v>
      </c>
      <c r="D136" s="346">
        <v>-3</v>
      </c>
      <c r="E136" s="346">
        <v>1.9</v>
      </c>
      <c r="F136" s="346">
        <v>1.7000000000000002</v>
      </c>
      <c r="G136" s="346">
        <v>-10.45</v>
      </c>
      <c r="H136" s="346">
        <v>2.2999999999999998</v>
      </c>
      <c r="I136" s="346">
        <v>-2.15</v>
      </c>
      <c r="J136" s="106"/>
      <c r="K136" s="36">
        <v>42377</v>
      </c>
      <c r="L136" s="105">
        <v>-1.141250000000001</v>
      </c>
      <c r="M136" s="98">
        <f t="shared" si="130"/>
        <v>-1.1603500000000007</v>
      </c>
      <c r="N136" s="109">
        <f t="shared" si="131"/>
        <v>-1.1782500000000005</v>
      </c>
      <c r="O136" s="291"/>
      <c r="P136" s="184">
        <v>42377</v>
      </c>
      <c r="Q136" s="346">
        <v>0.4</v>
      </c>
      <c r="R136" s="240">
        <v>1.5603500000000006</v>
      </c>
      <c r="T136" s="346">
        <v>-3</v>
      </c>
      <c r="U136" s="240">
        <v>-1.8396499999999993</v>
      </c>
      <c r="W136" s="346">
        <v>1.9</v>
      </c>
      <c r="X136" s="240">
        <v>3.0603500000000006</v>
      </c>
      <c r="Z136" s="346">
        <v>1.7000000000000002</v>
      </c>
      <c r="AA136" s="240">
        <v>2.8603500000000008</v>
      </c>
      <c r="AC136" s="346">
        <v>-10.45</v>
      </c>
      <c r="AD136" s="239">
        <v>-9.2896499999999982</v>
      </c>
      <c r="AF136" s="346">
        <v>2.2999999999999998</v>
      </c>
      <c r="AG136" s="239">
        <v>3.4603500000000005</v>
      </c>
      <c r="AI136" s="346">
        <v>-2.15</v>
      </c>
      <c r="AJ136" s="239">
        <v>-0.98964999999999925</v>
      </c>
      <c r="AK136" s="104"/>
      <c r="AV136" s="36">
        <v>42378</v>
      </c>
      <c r="AW136" s="346">
        <v>1.6</v>
      </c>
      <c r="AX136">
        <v>-23.554366666666667</v>
      </c>
      <c r="AY136" s="346">
        <v>-0.7</v>
      </c>
      <c r="BA136" s="346">
        <v>1.8</v>
      </c>
      <c r="BC136" s="346">
        <v>1.55</v>
      </c>
      <c r="BE136" s="346">
        <v>-6.15</v>
      </c>
      <c r="BG136" s="346">
        <v>2.6</v>
      </c>
      <c r="BI136" s="346">
        <v>-2.1</v>
      </c>
      <c r="BJ136" s="104"/>
      <c r="BP136" s="199"/>
      <c r="BR136" s="199"/>
      <c r="BW136" s="36">
        <v>42378</v>
      </c>
      <c r="BX136" s="109">
        <v>-1.0994500000000005</v>
      </c>
      <c r="BY136" s="109">
        <v>-1.1203500000000006</v>
      </c>
      <c r="BZ136" s="123"/>
      <c r="CA136" s="180">
        <f t="shared" si="182"/>
        <v>-23.830739985000001</v>
      </c>
      <c r="CB136" s="209">
        <v>0.1</v>
      </c>
      <c r="CC136" s="240">
        <v>2.7203500000000007</v>
      </c>
      <c r="CD136" s="243">
        <f t="shared" ref="CD136:CD164" si="228">IF(CC136&lt;-4,-1.7,IF(CC136&lt;-3,-1.6,IF(CC136&lt;-2,-1.5,IF(CC136&lt;-1,-1.25,IF(CC136&lt;0,-1,1)))))</f>
        <v>1</v>
      </c>
      <c r="CE136" s="244">
        <f t="shared" si="215"/>
        <v>0.5</v>
      </c>
      <c r="CF136" s="167">
        <v>0.98</v>
      </c>
      <c r="CG136" s="167">
        <v>1.02</v>
      </c>
      <c r="CI136" s="167">
        <f t="shared" ref="CI136:CI164" si="229">IF(CC136&gt;2,(CB136*CD136*CE136*CG136),(CB136*CD136*CE136*CF136))</f>
        <v>5.1000000000000004E-2</v>
      </c>
      <c r="CJ136" s="178">
        <f t="shared" ref="CJ136:CJ167" si="230">IF((CJ135+(CI136))&lt;-24.5,-24.5,(CJ135+(CK136)))</f>
        <v>-24.277326170865297</v>
      </c>
      <c r="CK136" s="452">
        <f t="shared" si="133"/>
        <v>5.1000000000000004E-2</v>
      </c>
      <c r="CL136" s="188"/>
      <c r="CM136" s="165">
        <f t="shared" si="201"/>
        <v>0.251</v>
      </c>
      <c r="CO136" s="246">
        <f t="shared" si="202"/>
        <v>-24.279776142129688</v>
      </c>
      <c r="CP136" s="247">
        <v>-23.554366666666667</v>
      </c>
      <c r="CR136" s="36">
        <v>42378</v>
      </c>
      <c r="CS136" s="109">
        <v>-1.0994500000000005</v>
      </c>
      <c r="CT136" s="109">
        <v>-1.1203500000000006</v>
      </c>
      <c r="CU136" s="123"/>
      <c r="CV136" s="180">
        <f t="shared" si="185"/>
        <v>-23.830739985000001</v>
      </c>
      <c r="CW136" s="209">
        <v>0.1</v>
      </c>
      <c r="CX136" s="240">
        <v>0.42035000000000067</v>
      </c>
      <c r="CY136" s="243">
        <f t="shared" si="216"/>
        <v>1</v>
      </c>
      <c r="CZ136" s="244">
        <f t="shared" si="217"/>
        <v>-0.5</v>
      </c>
      <c r="DA136" s="167">
        <v>0.98</v>
      </c>
      <c r="DB136" s="167">
        <v>1.02</v>
      </c>
      <c r="DD136" s="167">
        <f t="shared" si="186"/>
        <v>-4.9000000000000002E-2</v>
      </c>
      <c r="DE136" s="178">
        <f t="shared" ref="DE136:DE167" si="231">IF((DE135+(DD136))&lt;-24.5,-24.5,(DE135+(DF136)))</f>
        <v>-24.5</v>
      </c>
      <c r="DF136" s="452">
        <f t="shared" si="156"/>
        <v>-2.4500000000000001E-2</v>
      </c>
      <c r="DG136" s="315"/>
      <c r="DH136" s="165">
        <f t="shared" si="203"/>
        <v>0.17550000000000002</v>
      </c>
      <c r="DJ136" s="176">
        <f t="shared" si="204"/>
        <v>-24.515595465879976</v>
      </c>
      <c r="DK136" s="185"/>
      <c r="DL136" s="186"/>
      <c r="DM136" s="369">
        <v>42378</v>
      </c>
      <c r="DN136" s="109">
        <v>-1.0994500000000005</v>
      </c>
      <c r="DO136" s="109">
        <v>-1.1203500000000006</v>
      </c>
      <c r="DP136" s="123"/>
      <c r="DQ136" s="180">
        <f t="shared" si="187"/>
        <v>-23.830739985000001</v>
      </c>
      <c r="DR136" s="209">
        <v>0.1</v>
      </c>
      <c r="DS136" s="240">
        <v>2.9203500000000009</v>
      </c>
      <c r="DT136" s="243">
        <f t="shared" si="218"/>
        <v>1</v>
      </c>
      <c r="DU136" s="244">
        <f t="shared" si="219"/>
        <v>0.5</v>
      </c>
      <c r="DV136" s="167">
        <v>0.98</v>
      </c>
      <c r="DW136" s="167">
        <v>1.02</v>
      </c>
      <c r="DY136" s="167">
        <f t="shared" si="188"/>
        <v>5.1000000000000004E-2</v>
      </c>
      <c r="DZ136" s="178">
        <f t="shared" ref="DZ136:DZ167" si="232">IF((DZ135+(DY136))&lt;-24.5,-24.5,(DZ135+(EA136)))</f>
        <v>-22.745021442463134</v>
      </c>
      <c r="EA136" s="452">
        <f t="shared" si="157"/>
        <v>5.1000000000000004E-2</v>
      </c>
      <c r="EB136" s="315"/>
      <c r="EC136" s="165">
        <f t="shared" si="205"/>
        <v>5.1000000000000004E-2</v>
      </c>
      <c r="EE136" s="176">
        <f t="shared" si="206"/>
        <v>-23.818979022652798</v>
      </c>
      <c r="EF136" s="185"/>
      <c r="EG136" s="186"/>
      <c r="EH136" s="369">
        <v>42378</v>
      </c>
      <c r="EI136" s="109">
        <v>-1.0994500000000005</v>
      </c>
      <c r="EJ136" s="109">
        <v>-1.1203500000000006</v>
      </c>
      <c r="EK136" s="123"/>
      <c r="EL136" s="180">
        <f t="shared" si="189"/>
        <v>-23.830739985000001</v>
      </c>
      <c r="EM136" s="209">
        <v>0.1</v>
      </c>
      <c r="EN136" s="240">
        <v>2.6703500000000009</v>
      </c>
      <c r="EO136" s="243">
        <f t="shared" si="220"/>
        <v>1</v>
      </c>
      <c r="EP136" s="244">
        <f t="shared" si="221"/>
        <v>0.5</v>
      </c>
      <c r="EQ136" s="167">
        <v>0.98</v>
      </c>
      <c r="ER136" s="167">
        <v>1.02</v>
      </c>
      <c r="ET136" s="167">
        <f t="shared" si="190"/>
        <v>5.1000000000000004E-2</v>
      </c>
      <c r="EU136" s="178">
        <f t="shared" ref="EU136:EU167" si="233">IF((EU135+(ET136))&lt;-24.5,-24.5,(EU135+(EV136)))</f>
        <v>-24.348500000000001</v>
      </c>
      <c r="EV136" s="452">
        <f t="shared" si="158"/>
        <v>5.1000000000000004E-2</v>
      </c>
      <c r="EW136" s="315"/>
      <c r="EX136" s="165">
        <f t="shared" si="207"/>
        <v>0.251</v>
      </c>
      <c r="EZ136" s="176">
        <f t="shared" si="208"/>
        <v>-24.490477987023226</v>
      </c>
      <c r="FA136" s="185"/>
      <c r="FB136" s="186"/>
      <c r="FC136" s="369">
        <v>42378</v>
      </c>
      <c r="FD136" s="109">
        <v>-1.0994500000000005</v>
      </c>
      <c r="FE136" s="109">
        <v>-1.1203500000000006</v>
      </c>
      <c r="FF136" s="123"/>
      <c r="FG136" s="180">
        <f t="shared" si="191"/>
        <v>-23.830739985000001</v>
      </c>
      <c r="FH136" s="209">
        <v>0.1</v>
      </c>
      <c r="FI136" s="239">
        <v>-5.0296500000000002</v>
      </c>
      <c r="FJ136" s="243">
        <f t="shared" si="222"/>
        <v>-1.7</v>
      </c>
      <c r="FK136" s="244">
        <f t="shared" si="223"/>
        <v>1</v>
      </c>
      <c r="FL136" s="167">
        <v>0.98</v>
      </c>
      <c r="FM136" s="167">
        <v>1.02</v>
      </c>
      <c r="FO136" s="167">
        <f t="shared" si="192"/>
        <v>-0.1666</v>
      </c>
      <c r="FP136" s="178">
        <f t="shared" ref="FP136:FP167" si="234">IF((FP135+(FO136))&lt;-24.5,-24.5,(FP135+(FQ136)))</f>
        <v>-24.5</v>
      </c>
      <c r="FQ136" s="452">
        <f t="shared" si="159"/>
        <v>-8.3299999999999999E-2</v>
      </c>
      <c r="FR136" s="315"/>
      <c r="FS136" s="165">
        <f t="shared" si="209"/>
        <v>-8.3299999999999999E-2</v>
      </c>
      <c r="FU136" s="176">
        <f t="shared" si="210"/>
        <v>-25.136106686193195</v>
      </c>
      <c r="FV136" s="185"/>
      <c r="FW136" s="186"/>
      <c r="FX136" s="369">
        <v>42378</v>
      </c>
      <c r="FY136" s="109">
        <v>-1.0994500000000005</v>
      </c>
      <c r="FZ136" s="109">
        <v>-1.1203500000000006</v>
      </c>
      <c r="GA136" s="123"/>
      <c r="GB136" s="180">
        <f t="shared" si="193"/>
        <v>-23.830739985000001</v>
      </c>
      <c r="GC136" s="209">
        <v>0.1</v>
      </c>
      <c r="GD136" s="239">
        <v>3.7203500000000007</v>
      </c>
      <c r="GE136" s="243">
        <f t="shared" si="224"/>
        <v>1</v>
      </c>
      <c r="GF136" s="244">
        <f t="shared" si="225"/>
        <v>0.8</v>
      </c>
      <c r="GG136" s="167">
        <v>0.98</v>
      </c>
      <c r="GH136" s="167">
        <v>1.02</v>
      </c>
      <c r="GJ136" s="167">
        <f t="shared" si="194"/>
        <v>8.160000000000002E-2</v>
      </c>
      <c r="GK136" s="178">
        <f t="shared" ref="GK136:GK167" si="235">IF((GK135+(GJ136))&lt;-24.5,-24.5,(GK135+(GL136)))</f>
        <v>-24.2576</v>
      </c>
      <c r="GL136" s="452">
        <f t="shared" si="160"/>
        <v>8.160000000000002E-2</v>
      </c>
      <c r="GM136" s="315"/>
      <c r="GN136" s="165">
        <f t="shared" si="211"/>
        <v>0.28160000000000002</v>
      </c>
      <c r="GP136" s="176">
        <f t="shared" si="212"/>
        <v>-24.643054356251621</v>
      </c>
      <c r="GR136" s="186"/>
      <c r="GS136" s="36">
        <v>42378</v>
      </c>
      <c r="GT136" s="109">
        <v>-1.0994500000000005</v>
      </c>
      <c r="GU136" s="109">
        <v>-1.1203500000000006</v>
      </c>
      <c r="GV136" s="123"/>
      <c r="GW136" s="180">
        <f t="shared" si="195"/>
        <v>-23.830739985000001</v>
      </c>
      <c r="GX136" s="209">
        <v>0.1</v>
      </c>
      <c r="GY136" s="239">
        <v>-0.97964999999999947</v>
      </c>
      <c r="GZ136" s="243">
        <f t="shared" si="226"/>
        <v>-1</v>
      </c>
      <c r="HA136" s="244">
        <f t="shared" si="227"/>
        <v>1</v>
      </c>
      <c r="HB136" s="167">
        <v>0.98</v>
      </c>
      <c r="HC136" s="167">
        <v>1.02</v>
      </c>
      <c r="HD136" s="165"/>
      <c r="HE136" s="167">
        <f t="shared" si="196"/>
        <v>-9.8000000000000004E-2</v>
      </c>
      <c r="HF136" s="178">
        <f t="shared" ref="HF136:HF167" si="236">IF((HF135+(HE136))&lt;-24.5,-24.5,(HF135+(HG136)))</f>
        <v>-23.197612555310091</v>
      </c>
      <c r="HG136" s="452">
        <f t="shared" si="161"/>
        <v>-9.8000000000000004E-2</v>
      </c>
      <c r="HH136" s="315"/>
      <c r="HI136" s="165">
        <f t="shared" si="213"/>
        <v>-9.8000000000000004E-2</v>
      </c>
      <c r="HK136" s="176">
        <f t="shared" si="214"/>
        <v>-24.070623126391986</v>
      </c>
      <c r="HL136" s="185"/>
      <c r="HM136">
        <v>6</v>
      </c>
      <c r="HN136" s="165">
        <v>2.7203500000000007</v>
      </c>
      <c r="HO136" s="165">
        <f t="shared" si="148"/>
        <v>-24.279776142129688</v>
      </c>
      <c r="HP136" s="253">
        <v>-23.554366666666667</v>
      </c>
      <c r="HR136" s="165">
        <v>0.42035000000000067</v>
      </c>
      <c r="HS136" s="165">
        <f t="shared" si="149"/>
        <v>-24.515595465879976</v>
      </c>
      <c r="HT136" s="165"/>
      <c r="HV136" s="165">
        <v>2.9203500000000009</v>
      </c>
      <c r="HW136" s="165">
        <f t="shared" si="150"/>
        <v>-23.818979022652798</v>
      </c>
      <c r="HX136" s="165"/>
      <c r="HZ136" s="165">
        <v>2.6703500000000009</v>
      </c>
      <c r="IA136" s="165">
        <f t="shared" si="151"/>
        <v>-24.490477987023226</v>
      </c>
      <c r="IB136" s="165"/>
      <c r="ID136" s="165">
        <v>-5.0296500000000002</v>
      </c>
      <c r="IE136" s="165">
        <f t="shared" si="152"/>
        <v>-25.136106686193195</v>
      </c>
      <c r="IF136" s="165"/>
      <c r="IH136" s="165">
        <v>3.7203500000000007</v>
      </c>
      <c r="II136" s="165">
        <f t="shared" si="153"/>
        <v>-24.643054356251621</v>
      </c>
      <c r="IJ136" s="165"/>
      <c r="IL136" s="424">
        <v>-0.97964999999999947</v>
      </c>
      <c r="IM136" s="165">
        <f t="shared" si="154"/>
        <v>-24.070623126391986</v>
      </c>
      <c r="IN136" s="165"/>
      <c r="IO136" s="36">
        <v>42378</v>
      </c>
    </row>
    <row r="137" spans="1:249" x14ac:dyDescent="0.25">
      <c r="A137" s="95">
        <v>41283</v>
      </c>
      <c r="B137" s="36">
        <v>41283</v>
      </c>
      <c r="C137" s="346">
        <v>1.6</v>
      </c>
      <c r="D137" s="346">
        <v>-0.7</v>
      </c>
      <c r="E137" s="346">
        <v>1.8</v>
      </c>
      <c r="F137" s="346">
        <v>1.55</v>
      </c>
      <c r="G137" s="346">
        <v>-6.15</v>
      </c>
      <c r="H137" s="346">
        <v>2.6</v>
      </c>
      <c r="I137" s="346">
        <v>-2.1</v>
      </c>
      <c r="J137" s="106"/>
      <c r="K137" s="36">
        <v>42378</v>
      </c>
      <c r="L137" s="121">
        <v>-1.0994500000000005</v>
      </c>
      <c r="M137" s="98">
        <f t="shared" si="130"/>
        <v>-1.1203500000000006</v>
      </c>
      <c r="N137" s="109">
        <f t="shared" si="131"/>
        <v>-1.1400500000000007</v>
      </c>
      <c r="O137" s="291"/>
      <c r="P137" s="184">
        <v>42378</v>
      </c>
      <c r="Q137" s="346">
        <v>1.6</v>
      </c>
      <c r="R137" s="240">
        <v>2.7203500000000007</v>
      </c>
      <c r="S137" s="190">
        <v>-23.554366666666667</v>
      </c>
      <c r="T137" s="346">
        <v>-0.7</v>
      </c>
      <c r="U137" s="240">
        <v>0.42035000000000067</v>
      </c>
      <c r="W137" s="346">
        <v>1.8</v>
      </c>
      <c r="X137" s="240">
        <v>2.9203500000000009</v>
      </c>
      <c r="Z137" s="346">
        <v>1.55</v>
      </c>
      <c r="AA137" s="240">
        <v>2.6703500000000009</v>
      </c>
      <c r="AC137" s="346">
        <v>-6.15</v>
      </c>
      <c r="AD137" s="239">
        <v>-5.0296500000000002</v>
      </c>
      <c r="AF137" s="346">
        <v>2.6</v>
      </c>
      <c r="AG137" s="239">
        <v>3.7203500000000007</v>
      </c>
      <c r="AI137" s="346">
        <v>-2.1</v>
      </c>
      <c r="AJ137" s="239">
        <v>-0.97964999999999947</v>
      </c>
      <c r="AK137" s="104"/>
      <c r="AV137" s="36">
        <v>42379</v>
      </c>
      <c r="AW137" s="346">
        <v>1.05</v>
      </c>
      <c r="AY137" s="346">
        <v>1.4000000000000001</v>
      </c>
      <c r="BA137" s="346">
        <v>1.1000000000000001</v>
      </c>
      <c r="BC137" s="346">
        <v>1.35</v>
      </c>
      <c r="BE137" s="346">
        <v>-5.4</v>
      </c>
      <c r="BG137" s="346">
        <v>2.4000000000000004</v>
      </c>
      <c r="BI137" s="346">
        <v>2.4</v>
      </c>
      <c r="BJ137" s="104"/>
      <c r="BW137" s="36">
        <v>42379</v>
      </c>
      <c r="BX137" s="109">
        <v>-1.0540500000000002</v>
      </c>
      <c r="BY137" s="109">
        <v>-1.0767500000000003</v>
      </c>
      <c r="BZ137" s="123"/>
      <c r="CA137" s="180">
        <f t="shared" si="182"/>
        <v>-23.807322424999999</v>
      </c>
      <c r="CB137" s="209">
        <v>0.1</v>
      </c>
      <c r="CC137" s="240">
        <v>2.1267500000000004</v>
      </c>
      <c r="CD137" s="243">
        <f t="shared" si="228"/>
        <v>1</v>
      </c>
      <c r="CE137" s="244">
        <f t="shared" si="215"/>
        <v>0.5</v>
      </c>
      <c r="CF137" s="167">
        <v>0.97</v>
      </c>
      <c r="CG137" s="167">
        <v>1.03</v>
      </c>
      <c r="CI137" s="167">
        <f t="shared" si="229"/>
        <v>5.1500000000000004E-2</v>
      </c>
      <c r="CJ137" s="178">
        <f t="shared" si="230"/>
        <v>-24.225826170865297</v>
      </c>
      <c r="CK137" s="452">
        <f t="shared" si="133"/>
        <v>5.1500000000000004E-2</v>
      </c>
      <c r="CL137" s="188"/>
      <c r="CM137" s="165">
        <f t="shared" si="201"/>
        <v>5.1500000000000004E-2</v>
      </c>
      <c r="CO137" s="104">
        <f t="shared" si="202"/>
        <v>-24.228276142129687</v>
      </c>
      <c r="CR137" s="36">
        <v>42379</v>
      </c>
      <c r="CS137" s="109">
        <v>-1.0540500000000002</v>
      </c>
      <c r="CT137" s="109">
        <v>-1.0767500000000003</v>
      </c>
      <c r="CU137" s="123"/>
      <c r="CV137" s="180">
        <f t="shared" si="185"/>
        <v>-23.807322424999999</v>
      </c>
      <c r="CW137" s="209">
        <v>0.1</v>
      </c>
      <c r="CX137" s="240">
        <v>2.4767500000000005</v>
      </c>
      <c r="CY137" s="243">
        <f t="shared" si="216"/>
        <v>1</v>
      </c>
      <c r="CZ137" s="244">
        <f t="shared" si="217"/>
        <v>0.5</v>
      </c>
      <c r="DA137" s="167">
        <v>0.97</v>
      </c>
      <c r="DB137" s="167">
        <v>1.03</v>
      </c>
      <c r="DD137" s="167">
        <f t="shared" si="186"/>
        <v>5.1500000000000004E-2</v>
      </c>
      <c r="DE137" s="178">
        <f t="shared" si="231"/>
        <v>-24.448499999999999</v>
      </c>
      <c r="DF137" s="452">
        <f t="shared" si="156"/>
        <v>5.1500000000000004E-2</v>
      </c>
      <c r="DG137" s="315"/>
      <c r="DH137" s="165">
        <f t="shared" si="203"/>
        <v>0.2515</v>
      </c>
      <c r="DJ137" s="104">
        <f t="shared" si="204"/>
        <v>-24.264095465879976</v>
      </c>
      <c r="DK137" s="185"/>
      <c r="DL137" s="186"/>
      <c r="DM137" s="369">
        <v>42379</v>
      </c>
      <c r="DN137" s="109">
        <v>-1.0540500000000002</v>
      </c>
      <c r="DO137" s="109">
        <v>-1.0767500000000003</v>
      </c>
      <c r="DP137" s="123"/>
      <c r="DQ137" s="180">
        <f t="shared" si="187"/>
        <v>-23.807322424999999</v>
      </c>
      <c r="DR137" s="209">
        <v>0.1</v>
      </c>
      <c r="DS137" s="240">
        <v>2.1767500000000002</v>
      </c>
      <c r="DT137" s="243">
        <f t="shared" si="218"/>
        <v>1</v>
      </c>
      <c r="DU137" s="244">
        <f t="shared" si="219"/>
        <v>0.5</v>
      </c>
      <c r="DV137" s="167">
        <v>0.97</v>
      </c>
      <c r="DW137" s="167">
        <v>1.03</v>
      </c>
      <c r="DY137" s="167">
        <f t="shared" si="188"/>
        <v>5.1500000000000004E-2</v>
      </c>
      <c r="DZ137" s="178">
        <f t="shared" si="232"/>
        <v>-22.693521442463133</v>
      </c>
      <c r="EA137" s="452">
        <f t="shared" si="157"/>
        <v>5.1500000000000004E-2</v>
      </c>
      <c r="EB137" s="315"/>
      <c r="EC137" s="165">
        <f t="shared" si="205"/>
        <v>5.1500000000000004E-2</v>
      </c>
      <c r="EE137" s="104">
        <f t="shared" si="206"/>
        <v>-23.767479022652797</v>
      </c>
      <c r="EF137" s="185"/>
      <c r="EG137" s="186"/>
      <c r="EH137" s="369">
        <v>42379</v>
      </c>
      <c r="EI137" s="109">
        <v>-1.0540500000000002</v>
      </c>
      <c r="EJ137" s="109">
        <v>-1.0767500000000003</v>
      </c>
      <c r="EK137" s="123"/>
      <c r="EL137" s="180">
        <f t="shared" si="189"/>
        <v>-23.807322424999999</v>
      </c>
      <c r="EM137" s="209">
        <v>0.1</v>
      </c>
      <c r="EN137" s="240">
        <v>2.4267500000000002</v>
      </c>
      <c r="EO137" s="243">
        <f t="shared" si="220"/>
        <v>1</v>
      </c>
      <c r="EP137" s="244">
        <f t="shared" si="221"/>
        <v>0.5</v>
      </c>
      <c r="EQ137" s="167">
        <v>0.97</v>
      </c>
      <c r="ER137" s="167">
        <v>1.03</v>
      </c>
      <c r="ET137" s="167">
        <f t="shared" si="190"/>
        <v>5.1500000000000004E-2</v>
      </c>
      <c r="EU137" s="178">
        <f t="shared" si="233"/>
        <v>-24.297000000000001</v>
      </c>
      <c r="EV137" s="452">
        <f t="shared" si="158"/>
        <v>5.1500000000000004E-2</v>
      </c>
      <c r="EW137" s="315"/>
      <c r="EX137" s="165">
        <f t="shared" si="207"/>
        <v>5.1500000000000004E-2</v>
      </c>
      <c r="EZ137" s="104">
        <f t="shared" si="208"/>
        <v>-24.438977987023225</v>
      </c>
      <c r="FA137" s="185"/>
      <c r="FB137" s="186"/>
      <c r="FC137" s="369">
        <v>42379</v>
      </c>
      <c r="FD137" s="109">
        <v>-1.0540500000000002</v>
      </c>
      <c r="FE137" s="109">
        <v>-1.0767500000000003</v>
      </c>
      <c r="FF137" s="123"/>
      <c r="FG137" s="180">
        <f t="shared" si="191"/>
        <v>-23.807322424999999</v>
      </c>
      <c r="FH137" s="209">
        <v>0.1</v>
      </c>
      <c r="FI137" s="239">
        <v>-4.3232499999999998</v>
      </c>
      <c r="FJ137" s="243">
        <f t="shared" si="222"/>
        <v>-1.7</v>
      </c>
      <c r="FK137" s="244">
        <f t="shared" si="223"/>
        <v>1</v>
      </c>
      <c r="FL137" s="167">
        <v>0.97</v>
      </c>
      <c r="FM137" s="167">
        <v>1.03</v>
      </c>
      <c r="FO137" s="167">
        <f t="shared" si="192"/>
        <v>-0.16490000000000002</v>
      </c>
      <c r="FP137" s="178">
        <f t="shared" si="234"/>
        <v>-24.5</v>
      </c>
      <c r="FQ137" s="452">
        <f t="shared" si="159"/>
        <v>-8.2450000000000009E-2</v>
      </c>
      <c r="FR137" s="315"/>
      <c r="FS137" s="165">
        <f t="shared" si="209"/>
        <v>-8.2450000000000009E-2</v>
      </c>
      <c r="FU137" s="104">
        <f t="shared" si="210"/>
        <v>-25.218556686193196</v>
      </c>
      <c r="FV137" s="185"/>
      <c r="FW137" s="186"/>
      <c r="FX137" s="369">
        <v>42379</v>
      </c>
      <c r="FY137" s="109">
        <v>-1.0540500000000002</v>
      </c>
      <c r="FZ137" s="109">
        <v>-1.0767500000000003</v>
      </c>
      <c r="GA137" s="123"/>
      <c r="GB137" s="180">
        <f t="shared" si="193"/>
        <v>-23.807322424999999</v>
      </c>
      <c r="GC137" s="209">
        <v>0.1</v>
      </c>
      <c r="GD137" s="239">
        <v>3.4767500000000009</v>
      </c>
      <c r="GE137" s="243">
        <f t="shared" si="224"/>
        <v>1</v>
      </c>
      <c r="GF137" s="244">
        <f t="shared" si="225"/>
        <v>0.8</v>
      </c>
      <c r="GG137" s="167">
        <v>0.97</v>
      </c>
      <c r="GH137" s="167">
        <v>1.03</v>
      </c>
      <c r="GJ137" s="167">
        <f t="shared" si="194"/>
        <v>8.2400000000000015E-2</v>
      </c>
      <c r="GK137" s="178">
        <f t="shared" si="235"/>
        <v>-24.1752</v>
      </c>
      <c r="GL137" s="452">
        <f t="shared" si="160"/>
        <v>8.2400000000000015E-2</v>
      </c>
      <c r="GM137" s="315"/>
      <c r="GN137" s="165">
        <f t="shared" si="211"/>
        <v>0.28240000000000004</v>
      </c>
      <c r="GP137" s="104">
        <f t="shared" si="212"/>
        <v>-24.360654356251622</v>
      </c>
      <c r="GR137" s="186"/>
      <c r="GS137" s="36">
        <v>42379</v>
      </c>
      <c r="GT137" s="109">
        <v>-1.0540500000000002</v>
      </c>
      <c r="GU137" s="109">
        <v>-1.0767500000000003</v>
      </c>
      <c r="GV137" s="123"/>
      <c r="GW137" s="180">
        <f t="shared" si="195"/>
        <v>-23.807322424999999</v>
      </c>
      <c r="GX137" s="209">
        <v>0.1</v>
      </c>
      <c r="GY137" s="239">
        <v>3.47675</v>
      </c>
      <c r="GZ137" s="243">
        <f t="shared" si="226"/>
        <v>1</v>
      </c>
      <c r="HA137" s="244">
        <f t="shared" si="227"/>
        <v>0.8</v>
      </c>
      <c r="HB137" s="167">
        <v>0.97</v>
      </c>
      <c r="HC137" s="167">
        <v>1.03</v>
      </c>
      <c r="HD137" s="165"/>
      <c r="HE137" s="167">
        <f t="shared" si="196"/>
        <v>8.2400000000000015E-2</v>
      </c>
      <c r="HF137" s="178">
        <f t="shared" si="236"/>
        <v>-23.115212555310091</v>
      </c>
      <c r="HG137" s="452">
        <f t="shared" si="161"/>
        <v>8.2400000000000015E-2</v>
      </c>
      <c r="HH137" s="315"/>
      <c r="HI137" s="165">
        <f t="shared" si="213"/>
        <v>8.2400000000000015E-2</v>
      </c>
      <c r="HK137" s="104">
        <f t="shared" si="214"/>
        <v>-23.988223126391986</v>
      </c>
      <c r="HL137" s="185"/>
      <c r="HN137" s="165">
        <v>2.1267500000000004</v>
      </c>
      <c r="HO137" s="165">
        <f t="shared" si="148"/>
        <v>-24.228276142129687</v>
      </c>
      <c r="HP137" s="165"/>
      <c r="HR137" s="165">
        <v>2.4767500000000005</v>
      </c>
      <c r="HS137" s="165">
        <f t="shared" si="149"/>
        <v>-24.264095465879976</v>
      </c>
      <c r="HT137" s="165"/>
      <c r="HV137" s="165">
        <v>2.1767500000000002</v>
      </c>
      <c r="HW137" s="165">
        <f t="shared" si="150"/>
        <v>-23.767479022652797</v>
      </c>
      <c r="HX137" s="165"/>
      <c r="HZ137" s="165">
        <v>2.4267500000000002</v>
      </c>
      <c r="IA137" s="165">
        <f t="shared" si="151"/>
        <v>-24.438977987023225</v>
      </c>
      <c r="IB137" s="165"/>
      <c r="ID137" s="165">
        <v>-4.3232499999999998</v>
      </c>
      <c r="IE137" s="165">
        <f t="shared" si="152"/>
        <v>-25.218556686193196</v>
      </c>
      <c r="IF137" s="165"/>
      <c r="IH137" s="165">
        <v>3.4767500000000009</v>
      </c>
      <c r="II137" s="165">
        <f t="shared" si="153"/>
        <v>-24.360654356251622</v>
      </c>
      <c r="IJ137" s="165"/>
      <c r="IL137" s="424">
        <v>3.47675</v>
      </c>
      <c r="IM137" s="165">
        <f t="shared" si="154"/>
        <v>-23.988223126391986</v>
      </c>
      <c r="IN137" s="165"/>
      <c r="IO137" s="36">
        <v>42379</v>
      </c>
    </row>
    <row r="138" spans="1:249" x14ac:dyDescent="0.25">
      <c r="A138" s="95">
        <v>41284</v>
      </c>
      <c r="B138" s="36">
        <v>41284</v>
      </c>
      <c r="C138" s="346">
        <v>1.05</v>
      </c>
      <c r="D138" s="346">
        <v>1.4000000000000001</v>
      </c>
      <c r="E138" s="346">
        <v>1.1000000000000001</v>
      </c>
      <c r="F138" s="346">
        <v>1.35</v>
      </c>
      <c r="G138" s="346">
        <v>-5.4</v>
      </c>
      <c r="H138" s="346">
        <v>2.4000000000000004</v>
      </c>
      <c r="I138" s="346">
        <v>2.4</v>
      </c>
      <c r="J138" s="106"/>
      <c r="K138" s="36">
        <v>42379</v>
      </c>
      <c r="L138" s="105">
        <v>-1.0540500000000002</v>
      </c>
      <c r="M138" s="98">
        <f t="shared" si="130"/>
        <v>-1.0767500000000003</v>
      </c>
      <c r="N138" s="109">
        <f t="shared" si="131"/>
        <v>-1.0982500000000004</v>
      </c>
      <c r="O138" s="291"/>
      <c r="P138" s="184">
        <v>42379</v>
      </c>
      <c r="Q138" s="346">
        <v>1.05</v>
      </c>
      <c r="R138" s="240">
        <v>2.1267500000000004</v>
      </c>
      <c r="T138" s="346">
        <v>1.4000000000000001</v>
      </c>
      <c r="U138" s="240">
        <v>2.4767500000000005</v>
      </c>
      <c r="W138" s="346">
        <v>1.1000000000000001</v>
      </c>
      <c r="X138" s="240">
        <v>2.1767500000000002</v>
      </c>
      <c r="Z138" s="346">
        <v>1.35</v>
      </c>
      <c r="AA138" s="240">
        <v>2.4267500000000002</v>
      </c>
      <c r="AC138" s="346">
        <v>-5.4</v>
      </c>
      <c r="AD138" s="239">
        <v>-4.3232499999999998</v>
      </c>
      <c r="AF138" s="346">
        <v>2.4000000000000004</v>
      </c>
      <c r="AG138" s="239">
        <v>3.4767500000000009</v>
      </c>
      <c r="AI138" s="346">
        <v>2.4</v>
      </c>
      <c r="AJ138" s="239">
        <v>3.47675</v>
      </c>
      <c r="AK138" s="104"/>
      <c r="AV138" s="36">
        <v>42380</v>
      </c>
      <c r="AW138" s="346">
        <v>-2.5499999999999998</v>
      </c>
      <c r="AY138" s="346">
        <v>3.95</v>
      </c>
      <c r="BA138" s="346">
        <v>0.5</v>
      </c>
      <c r="BC138" s="346">
        <v>1.35</v>
      </c>
      <c r="BE138" s="346">
        <v>-9.5</v>
      </c>
      <c r="BG138" s="346">
        <v>0.60000000000000009</v>
      </c>
      <c r="BI138" s="346">
        <v>2.8499999999999996</v>
      </c>
      <c r="BJ138" s="104"/>
      <c r="BW138" s="36">
        <v>42380</v>
      </c>
      <c r="BX138" s="109">
        <v>-1.0050500000000004</v>
      </c>
      <c r="BY138" s="109">
        <v>-1.0295500000000004</v>
      </c>
      <c r="BZ138" s="123"/>
      <c r="CA138" s="180">
        <f t="shared" si="182"/>
        <v>-23.781971304999999</v>
      </c>
      <c r="CB138" s="209">
        <v>0.1</v>
      </c>
      <c r="CC138" s="240">
        <v>-1.5204499999999994</v>
      </c>
      <c r="CD138" s="243">
        <f t="shared" si="228"/>
        <v>-1.25</v>
      </c>
      <c r="CE138" s="244">
        <f t="shared" si="215"/>
        <v>1</v>
      </c>
      <c r="CF138" s="167">
        <v>0.96</v>
      </c>
      <c r="CG138" s="167">
        <v>1.04</v>
      </c>
      <c r="CI138" s="167">
        <f t="shared" si="229"/>
        <v>-0.12</v>
      </c>
      <c r="CJ138" s="178">
        <f t="shared" si="230"/>
        <v>-24.285826170865295</v>
      </c>
      <c r="CK138" s="452">
        <f t="shared" si="133"/>
        <v>-0.06</v>
      </c>
      <c r="CL138" s="188"/>
      <c r="CM138" s="165">
        <f t="shared" si="201"/>
        <v>-0.06</v>
      </c>
      <c r="CO138" s="104">
        <f t="shared" si="202"/>
        <v>-24.288276142129686</v>
      </c>
      <c r="CR138" s="36">
        <v>42380</v>
      </c>
      <c r="CS138" s="109">
        <v>-1.0050500000000004</v>
      </c>
      <c r="CT138" s="109">
        <v>-1.0295500000000004</v>
      </c>
      <c r="CU138" s="123"/>
      <c r="CV138" s="180">
        <f t="shared" si="185"/>
        <v>-23.781971304999999</v>
      </c>
      <c r="CW138" s="209">
        <v>0.1</v>
      </c>
      <c r="CX138" s="240">
        <v>4.9795500000000006</v>
      </c>
      <c r="CY138" s="243">
        <f t="shared" si="216"/>
        <v>1</v>
      </c>
      <c r="CZ138" s="244">
        <f t="shared" si="217"/>
        <v>1.1000000000000001</v>
      </c>
      <c r="DA138" s="167">
        <v>0.96</v>
      </c>
      <c r="DB138" s="167">
        <v>1.04</v>
      </c>
      <c r="DD138" s="167">
        <f t="shared" si="186"/>
        <v>0.11440000000000002</v>
      </c>
      <c r="DE138" s="178">
        <f t="shared" si="231"/>
        <v>-24.334099999999999</v>
      </c>
      <c r="DF138" s="452">
        <f t="shared" si="156"/>
        <v>0.11440000000000002</v>
      </c>
      <c r="DG138" s="315"/>
      <c r="DH138" s="165">
        <f t="shared" si="203"/>
        <v>0.11440000000000002</v>
      </c>
      <c r="DJ138" s="104">
        <f t="shared" si="204"/>
        <v>-24.149695465879976</v>
      </c>
      <c r="DK138" s="185"/>
      <c r="DL138" s="186"/>
      <c r="DM138" s="36">
        <v>42380</v>
      </c>
      <c r="DN138" s="105">
        <v>-1.0050500000000004</v>
      </c>
      <c r="DO138" s="109">
        <v>-1.0295500000000004</v>
      </c>
      <c r="DP138" s="123"/>
      <c r="DQ138" s="180">
        <f t="shared" si="187"/>
        <v>-23.781971304999999</v>
      </c>
      <c r="DR138" s="209">
        <v>0.1</v>
      </c>
      <c r="DS138" s="240">
        <v>1.5295500000000004</v>
      </c>
      <c r="DT138" s="243">
        <f t="shared" si="218"/>
        <v>1</v>
      </c>
      <c r="DU138" s="244">
        <f t="shared" si="219"/>
        <v>0.2</v>
      </c>
      <c r="DV138" s="167">
        <v>0.96</v>
      </c>
      <c r="DW138" s="167">
        <v>1.04</v>
      </c>
      <c r="DY138" s="167">
        <f t="shared" si="188"/>
        <v>1.9200000000000002E-2</v>
      </c>
      <c r="DZ138" s="178">
        <f t="shared" si="232"/>
        <v>-22.674321442463132</v>
      </c>
      <c r="EA138" s="452">
        <f t="shared" si="157"/>
        <v>1.9200000000000002E-2</v>
      </c>
      <c r="EB138" s="315"/>
      <c r="EC138" s="165">
        <f t="shared" si="205"/>
        <v>1.9200000000000002E-2</v>
      </c>
      <c r="EE138" s="104">
        <f t="shared" si="206"/>
        <v>-23.748279022652795</v>
      </c>
      <c r="EF138" s="185"/>
      <c r="EG138" s="186"/>
      <c r="EH138" s="369">
        <v>42380</v>
      </c>
      <c r="EI138" s="109">
        <v>-1.0050500000000004</v>
      </c>
      <c r="EJ138" s="109">
        <v>-1.0295500000000004</v>
      </c>
      <c r="EK138" s="123"/>
      <c r="EL138" s="180">
        <f t="shared" si="189"/>
        <v>-23.781971304999999</v>
      </c>
      <c r="EM138" s="209">
        <v>0.1</v>
      </c>
      <c r="EN138" s="240">
        <v>2.3795500000000005</v>
      </c>
      <c r="EO138" s="243">
        <f t="shared" si="220"/>
        <v>1</v>
      </c>
      <c r="EP138" s="244">
        <f t="shared" si="221"/>
        <v>0.5</v>
      </c>
      <c r="EQ138" s="167">
        <v>0.96</v>
      </c>
      <c r="ER138" s="167">
        <v>1.04</v>
      </c>
      <c r="ET138" s="167">
        <f t="shared" si="190"/>
        <v>5.2000000000000005E-2</v>
      </c>
      <c r="EU138" s="178">
        <f t="shared" si="233"/>
        <v>-24.245000000000001</v>
      </c>
      <c r="EV138" s="452">
        <f t="shared" si="158"/>
        <v>5.2000000000000005E-2</v>
      </c>
      <c r="EW138" s="315"/>
      <c r="EX138" s="165">
        <f t="shared" si="207"/>
        <v>5.2000000000000005E-2</v>
      </c>
      <c r="EZ138" s="104">
        <f t="shared" si="208"/>
        <v>-24.386977987023226</v>
      </c>
      <c r="FA138" s="185"/>
      <c r="FB138" s="186"/>
      <c r="FC138" s="36">
        <v>42380</v>
      </c>
      <c r="FD138" s="105">
        <v>-1.0050500000000004</v>
      </c>
      <c r="FE138" s="109">
        <v>-1.0295500000000004</v>
      </c>
      <c r="FF138" s="123"/>
      <c r="FG138" s="180">
        <f t="shared" si="191"/>
        <v>-23.781971304999999</v>
      </c>
      <c r="FH138" s="209">
        <v>0.1</v>
      </c>
      <c r="FI138" s="239">
        <v>-8.4704499999999996</v>
      </c>
      <c r="FJ138" s="243">
        <f t="shared" si="222"/>
        <v>-1.7</v>
      </c>
      <c r="FK138" s="244">
        <f t="shared" si="223"/>
        <v>1</v>
      </c>
      <c r="FL138" s="167">
        <v>0.96</v>
      </c>
      <c r="FM138" s="167">
        <v>1.04</v>
      </c>
      <c r="FO138" s="167">
        <f t="shared" si="192"/>
        <v>-0.16320000000000001</v>
      </c>
      <c r="FP138" s="178">
        <f t="shared" si="234"/>
        <v>-24.5</v>
      </c>
      <c r="FQ138" s="452">
        <f t="shared" si="159"/>
        <v>-8.1600000000000006E-2</v>
      </c>
      <c r="FR138" s="315"/>
      <c r="FS138" s="165">
        <f t="shared" si="209"/>
        <v>-8.1600000000000006E-2</v>
      </c>
      <c r="FU138" s="104">
        <f t="shared" si="210"/>
        <v>-25.300156686193198</v>
      </c>
      <c r="FV138" s="185"/>
      <c r="FW138" s="186"/>
      <c r="FX138" s="369">
        <v>42380</v>
      </c>
      <c r="FY138" s="109">
        <v>-1.0050500000000004</v>
      </c>
      <c r="FZ138" s="109">
        <v>-1.0295500000000004</v>
      </c>
      <c r="GA138" s="123"/>
      <c r="GB138" s="180">
        <f t="shared" si="193"/>
        <v>-23.781971304999999</v>
      </c>
      <c r="GC138" s="209">
        <v>0.1</v>
      </c>
      <c r="GD138" s="239">
        <v>1.6295500000000005</v>
      </c>
      <c r="GE138" s="243">
        <f t="shared" si="224"/>
        <v>1</v>
      </c>
      <c r="GF138" s="244">
        <f t="shared" si="225"/>
        <v>0.2</v>
      </c>
      <c r="GG138" s="167">
        <v>0.96</v>
      </c>
      <c r="GH138" s="167">
        <v>1.04</v>
      </c>
      <c r="GJ138" s="167">
        <f t="shared" si="194"/>
        <v>1.9200000000000002E-2</v>
      </c>
      <c r="GK138" s="178">
        <f t="shared" si="235"/>
        <v>-24.155999999999999</v>
      </c>
      <c r="GL138" s="452">
        <f t="shared" si="160"/>
        <v>1.9200000000000002E-2</v>
      </c>
      <c r="GM138" s="315"/>
      <c r="GN138" s="165">
        <f t="shared" si="211"/>
        <v>1.9200000000000002E-2</v>
      </c>
      <c r="GP138" s="104">
        <f t="shared" si="212"/>
        <v>-24.341454356251621</v>
      </c>
      <c r="GR138" s="186"/>
      <c r="GS138" s="36">
        <v>42380</v>
      </c>
      <c r="GT138" s="109">
        <v>-1.0050500000000004</v>
      </c>
      <c r="GU138" s="109">
        <v>-1.0295500000000004</v>
      </c>
      <c r="GV138" s="123"/>
      <c r="GW138" s="180">
        <f t="shared" si="195"/>
        <v>-23.781971304999999</v>
      </c>
      <c r="GX138" s="209">
        <v>0.1</v>
      </c>
      <c r="GY138" s="239">
        <v>3.8795500000000001</v>
      </c>
      <c r="GZ138" s="243">
        <f t="shared" si="226"/>
        <v>1</v>
      </c>
      <c r="HA138" s="244">
        <f t="shared" si="227"/>
        <v>0.8</v>
      </c>
      <c r="HB138" s="167">
        <v>0.96</v>
      </c>
      <c r="HC138" s="167">
        <v>1.04</v>
      </c>
      <c r="HD138" s="165"/>
      <c r="HE138" s="167">
        <f t="shared" si="196"/>
        <v>8.3200000000000024E-2</v>
      </c>
      <c r="HF138" s="178">
        <f t="shared" si="236"/>
        <v>-23.032012555310089</v>
      </c>
      <c r="HG138" s="452">
        <f t="shared" si="161"/>
        <v>8.3200000000000024E-2</v>
      </c>
      <c r="HH138" s="315"/>
      <c r="HI138" s="165">
        <f t="shared" si="213"/>
        <v>8.3200000000000024E-2</v>
      </c>
      <c r="HK138" s="104">
        <f t="shared" si="214"/>
        <v>-23.905023126391985</v>
      </c>
      <c r="HL138" s="185"/>
      <c r="HN138" s="165">
        <v>-1.5204499999999994</v>
      </c>
      <c r="HO138" s="165">
        <f t="shared" si="148"/>
        <v>-24.288276142129686</v>
      </c>
      <c r="HP138" s="165"/>
      <c r="HR138" s="165">
        <v>4.9795500000000006</v>
      </c>
      <c r="HS138" s="165">
        <f t="shared" si="149"/>
        <v>-24.149695465879976</v>
      </c>
      <c r="HT138" s="165"/>
      <c r="HV138" s="165">
        <v>1.5295500000000004</v>
      </c>
      <c r="HW138" s="165">
        <f t="shared" si="150"/>
        <v>-23.748279022652795</v>
      </c>
      <c r="HX138" s="165"/>
      <c r="HZ138" s="165">
        <v>2.3795500000000005</v>
      </c>
      <c r="IA138" s="165">
        <f t="shared" si="151"/>
        <v>-24.386977987023226</v>
      </c>
      <c r="IB138" s="165"/>
      <c r="ID138" s="165">
        <v>-8.4704499999999996</v>
      </c>
      <c r="IE138" s="165">
        <f t="shared" si="152"/>
        <v>-25.300156686193198</v>
      </c>
      <c r="IF138" s="165"/>
      <c r="IH138" s="165">
        <v>1.6295500000000005</v>
      </c>
      <c r="II138" s="165">
        <f t="shared" si="153"/>
        <v>-24.341454356251621</v>
      </c>
      <c r="IJ138" s="165"/>
      <c r="IL138" s="424">
        <v>3.8795500000000001</v>
      </c>
      <c r="IM138" s="165">
        <f t="shared" si="154"/>
        <v>-23.905023126391985</v>
      </c>
      <c r="IN138" s="165"/>
      <c r="IO138" s="36">
        <v>42380</v>
      </c>
    </row>
    <row r="139" spans="1:249" x14ac:dyDescent="0.25">
      <c r="A139" s="95">
        <v>41285</v>
      </c>
      <c r="B139" s="36">
        <v>41285</v>
      </c>
      <c r="C139" s="346">
        <v>-2.5499999999999998</v>
      </c>
      <c r="D139" s="346">
        <v>3.95</v>
      </c>
      <c r="E139" s="346">
        <v>0.5</v>
      </c>
      <c r="F139" s="346">
        <v>1.35</v>
      </c>
      <c r="G139" s="346">
        <v>-9.5</v>
      </c>
      <c r="H139" s="346">
        <v>0.60000000000000009</v>
      </c>
      <c r="I139" s="346">
        <v>2.8499999999999996</v>
      </c>
      <c r="J139" s="106"/>
      <c r="K139" s="36">
        <v>42380</v>
      </c>
      <c r="L139" s="105">
        <v>-1.0050500000000004</v>
      </c>
      <c r="M139" s="98">
        <f t="shared" si="130"/>
        <v>-1.0295500000000004</v>
      </c>
      <c r="N139" s="109">
        <f t="shared" si="131"/>
        <v>-1.0528500000000003</v>
      </c>
      <c r="O139" s="291"/>
      <c r="P139" s="184">
        <v>42380</v>
      </c>
      <c r="Q139" s="346">
        <v>-2.5499999999999998</v>
      </c>
      <c r="R139" s="240">
        <v>-1.5204499999999994</v>
      </c>
      <c r="T139" s="346">
        <v>3.95</v>
      </c>
      <c r="U139" s="240">
        <v>4.9795500000000006</v>
      </c>
      <c r="W139" s="346">
        <v>0.5</v>
      </c>
      <c r="X139" s="240">
        <v>1.5295500000000004</v>
      </c>
      <c r="Z139" s="346">
        <v>1.35</v>
      </c>
      <c r="AA139" s="240">
        <v>2.3795500000000005</v>
      </c>
      <c r="AC139" s="346">
        <v>-9.5</v>
      </c>
      <c r="AD139" s="239">
        <v>-8.4704499999999996</v>
      </c>
      <c r="AF139" s="346">
        <v>0.60000000000000009</v>
      </c>
      <c r="AG139" s="239">
        <v>1.6295500000000005</v>
      </c>
      <c r="AI139" s="346">
        <v>2.8499999999999996</v>
      </c>
      <c r="AJ139" s="239">
        <v>3.8795500000000001</v>
      </c>
      <c r="AK139" s="104"/>
      <c r="AV139" s="36">
        <v>42381</v>
      </c>
      <c r="AW139" s="346">
        <v>-6.25</v>
      </c>
      <c r="AY139" s="346">
        <v>5.45</v>
      </c>
      <c r="BA139" s="346">
        <v>0.2</v>
      </c>
      <c r="BC139" s="346">
        <v>1.3</v>
      </c>
      <c r="BE139" s="346">
        <v>-12.75</v>
      </c>
      <c r="BG139" s="346">
        <v>-2</v>
      </c>
      <c r="BI139" s="346">
        <v>9.9999999999999978E-2</v>
      </c>
      <c r="BJ139" s="104"/>
      <c r="BW139" s="36">
        <v>42381</v>
      </c>
      <c r="BX139" s="105">
        <v>-0.9524500000000008</v>
      </c>
      <c r="BY139" s="109">
        <v>-0.97875000000000068</v>
      </c>
      <c r="BZ139" s="123"/>
      <c r="CA139" s="180">
        <f t="shared" si="182"/>
        <v>-23.754686624999998</v>
      </c>
      <c r="CB139" s="209">
        <v>0.1</v>
      </c>
      <c r="CC139" s="240">
        <v>-5.2712499999999993</v>
      </c>
      <c r="CD139" s="243">
        <f t="shared" si="228"/>
        <v>-1.7</v>
      </c>
      <c r="CE139" s="244">
        <f t="shared" si="215"/>
        <v>1</v>
      </c>
      <c r="CF139" s="167">
        <v>0.95</v>
      </c>
      <c r="CG139" s="167">
        <v>1.05</v>
      </c>
      <c r="CI139" s="167">
        <f t="shared" si="229"/>
        <v>-0.1615</v>
      </c>
      <c r="CJ139" s="178">
        <f t="shared" si="230"/>
        <v>-24.366576170865294</v>
      </c>
      <c r="CK139" s="452">
        <f t="shared" si="133"/>
        <v>-8.0750000000000002E-2</v>
      </c>
      <c r="CL139" s="188"/>
      <c r="CM139" s="165">
        <f t="shared" si="201"/>
        <v>-8.0750000000000002E-2</v>
      </c>
      <c r="CO139" s="104">
        <f t="shared" si="202"/>
        <v>-24.369026142129684</v>
      </c>
      <c r="CR139" s="36">
        <v>42381</v>
      </c>
      <c r="CS139" s="109">
        <v>-0.9524500000000008</v>
      </c>
      <c r="CT139" s="109">
        <v>-0.97875000000000068</v>
      </c>
      <c r="CU139" s="123"/>
      <c r="CV139" s="180">
        <f t="shared" si="185"/>
        <v>-23.754686624999998</v>
      </c>
      <c r="CW139" s="209">
        <v>0.1</v>
      </c>
      <c r="CX139" s="240">
        <v>6.4287500000000009</v>
      </c>
      <c r="CY139" s="243">
        <f t="shared" si="216"/>
        <v>1</v>
      </c>
      <c r="CZ139" s="244">
        <f t="shared" si="217"/>
        <v>1.3</v>
      </c>
      <c r="DA139" s="167">
        <v>0.95</v>
      </c>
      <c r="DB139" s="167">
        <v>1.05</v>
      </c>
      <c r="DD139" s="167">
        <f t="shared" si="186"/>
        <v>0.13650000000000001</v>
      </c>
      <c r="DE139" s="178">
        <f t="shared" si="231"/>
        <v>-24.197599999999998</v>
      </c>
      <c r="DF139" s="452">
        <f t="shared" si="156"/>
        <v>0.13650000000000001</v>
      </c>
      <c r="DG139" s="315"/>
      <c r="DH139" s="165">
        <f t="shared" si="203"/>
        <v>0.13650000000000001</v>
      </c>
      <c r="DJ139" s="104">
        <f t="shared" si="204"/>
        <v>-24.013195465879974</v>
      </c>
      <c r="DK139" s="185"/>
      <c r="DL139" s="186"/>
      <c r="DM139" s="36">
        <v>42381</v>
      </c>
      <c r="DN139" s="105">
        <v>-0.9524500000000008</v>
      </c>
      <c r="DO139" s="109">
        <v>-0.97875000000000068</v>
      </c>
      <c r="DP139" s="123"/>
      <c r="DQ139" s="180">
        <f t="shared" si="187"/>
        <v>-23.754686624999998</v>
      </c>
      <c r="DR139" s="209">
        <v>0.1</v>
      </c>
      <c r="DS139" s="240">
        <v>1.1787500000000006</v>
      </c>
      <c r="DT139" s="243">
        <f t="shared" si="218"/>
        <v>1</v>
      </c>
      <c r="DU139" s="244">
        <f t="shared" si="219"/>
        <v>0.2</v>
      </c>
      <c r="DV139" s="167">
        <v>0.95</v>
      </c>
      <c r="DW139" s="167">
        <v>1.05</v>
      </c>
      <c r="DY139" s="167">
        <f t="shared" si="188"/>
        <v>1.9000000000000003E-2</v>
      </c>
      <c r="DZ139" s="178">
        <f t="shared" si="232"/>
        <v>-22.655321442463134</v>
      </c>
      <c r="EA139" s="452">
        <f t="shared" si="157"/>
        <v>1.9000000000000003E-2</v>
      </c>
      <c r="EB139" s="315"/>
      <c r="EC139" s="165">
        <f t="shared" si="205"/>
        <v>1.9000000000000003E-2</v>
      </c>
      <c r="EE139" s="104">
        <f t="shared" si="206"/>
        <v>-23.729279022652797</v>
      </c>
      <c r="EF139" s="185"/>
      <c r="EG139" s="186"/>
      <c r="EH139" s="369">
        <v>42381</v>
      </c>
      <c r="EI139" s="109">
        <v>-0.9524500000000008</v>
      </c>
      <c r="EJ139" s="109">
        <v>-0.97875000000000068</v>
      </c>
      <c r="EK139" s="123"/>
      <c r="EL139" s="180">
        <f t="shared" si="189"/>
        <v>-23.754686624999998</v>
      </c>
      <c r="EM139" s="209">
        <v>0.1</v>
      </c>
      <c r="EN139" s="240">
        <v>2.2787500000000005</v>
      </c>
      <c r="EO139" s="243">
        <f t="shared" si="220"/>
        <v>1</v>
      </c>
      <c r="EP139" s="244">
        <f t="shared" si="221"/>
        <v>0.5</v>
      </c>
      <c r="EQ139" s="167">
        <v>0.95</v>
      </c>
      <c r="ER139" s="167">
        <v>1.05</v>
      </c>
      <c r="ET139" s="167">
        <f t="shared" si="190"/>
        <v>5.2500000000000005E-2</v>
      </c>
      <c r="EU139" s="178">
        <f t="shared" si="233"/>
        <v>-24.192500000000003</v>
      </c>
      <c r="EV139" s="452">
        <f t="shared" si="158"/>
        <v>5.2500000000000005E-2</v>
      </c>
      <c r="EW139" s="315"/>
      <c r="EX139" s="165">
        <f t="shared" si="207"/>
        <v>5.2500000000000005E-2</v>
      </c>
      <c r="EZ139" s="104">
        <f t="shared" si="208"/>
        <v>-24.334477987023227</v>
      </c>
      <c r="FA139" s="185"/>
      <c r="FB139" s="186"/>
      <c r="FC139" s="36">
        <v>42381</v>
      </c>
      <c r="FD139" s="105">
        <v>-0.9524500000000008</v>
      </c>
      <c r="FE139" s="109">
        <v>-0.97875000000000068</v>
      </c>
      <c r="FF139" s="123"/>
      <c r="FG139" s="180">
        <f t="shared" si="191"/>
        <v>-23.754686624999998</v>
      </c>
      <c r="FH139" s="209">
        <v>0.1</v>
      </c>
      <c r="FI139" s="239">
        <v>-11.771249999999998</v>
      </c>
      <c r="FJ139" s="243">
        <f t="shared" si="222"/>
        <v>-1.7</v>
      </c>
      <c r="FK139" s="244">
        <f t="shared" si="223"/>
        <v>1</v>
      </c>
      <c r="FL139" s="167">
        <v>0.95</v>
      </c>
      <c r="FM139" s="167">
        <v>1.05</v>
      </c>
      <c r="FO139" s="167">
        <f t="shared" si="192"/>
        <v>-0.1615</v>
      </c>
      <c r="FP139" s="178">
        <f t="shared" si="234"/>
        <v>-24.5</v>
      </c>
      <c r="FQ139" s="452">
        <f t="shared" si="159"/>
        <v>-8.0750000000000002E-2</v>
      </c>
      <c r="FR139" s="315"/>
      <c r="FS139" s="165">
        <f t="shared" si="209"/>
        <v>-8.0750000000000002E-2</v>
      </c>
      <c r="FU139" s="104">
        <f t="shared" si="210"/>
        <v>-25.380906686193196</v>
      </c>
      <c r="FV139" s="185"/>
      <c r="FW139" s="186"/>
      <c r="FX139" s="36">
        <v>42381</v>
      </c>
      <c r="FY139" s="105">
        <v>-0.9524500000000008</v>
      </c>
      <c r="FZ139" s="109">
        <v>-0.97875000000000068</v>
      </c>
      <c r="GA139" s="123"/>
      <c r="GB139" s="180">
        <f t="shared" si="193"/>
        <v>-23.754686624999998</v>
      </c>
      <c r="GC139" s="209">
        <v>0.1</v>
      </c>
      <c r="GD139" s="239">
        <v>-1.0212499999999993</v>
      </c>
      <c r="GE139" s="243">
        <f t="shared" si="224"/>
        <v>-1.25</v>
      </c>
      <c r="GF139" s="244">
        <f t="shared" si="225"/>
        <v>1</v>
      </c>
      <c r="GG139" s="167">
        <v>0.95</v>
      </c>
      <c r="GH139" s="167">
        <v>1.05</v>
      </c>
      <c r="GJ139" s="167">
        <f t="shared" si="194"/>
        <v>-0.11874999999999999</v>
      </c>
      <c r="GK139" s="178">
        <f t="shared" si="235"/>
        <v>-24.215374999999998</v>
      </c>
      <c r="GL139" s="452">
        <f t="shared" si="160"/>
        <v>-5.9374999999999997E-2</v>
      </c>
      <c r="GM139" s="315"/>
      <c r="GN139" s="165">
        <f t="shared" si="211"/>
        <v>-5.9374999999999997E-2</v>
      </c>
      <c r="GP139" s="104">
        <f t="shared" si="212"/>
        <v>-24.40082935625162</v>
      </c>
      <c r="GR139" s="186"/>
      <c r="GS139" s="36">
        <v>42381</v>
      </c>
      <c r="GT139" s="105">
        <v>-0.9524500000000008</v>
      </c>
      <c r="GU139" s="109">
        <v>-0.97875000000000068</v>
      </c>
      <c r="GV139" s="123"/>
      <c r="GW139" s="180">
        <f t="shared" si="195"/>
        <v>-23.754686624999998</v>
      </c>
      <c r="GX139" s="209">
        <v>0.1</v>
      </c>
      <c r="GY139" s="239">
        <v>1.0787500000000008</v>
      </c>
      <c r="GZ139" s="243">
        <f t="shared" si="226"/>
        <v>1</v>
      </c>
      <c r="HA139" s="244">
        <f t="shared" si="227"/>
        <v>0.2</v>
      </c>
      <c r="HB139" s="167">
        <v>0.95</v>
      </c>
      <c r="HC139" s="167">
        <v>1.05</v>
      </c>
      <c r="HD139" s="165"/>
      <c r="HE139" s="167">
        <f t="shared" si="196"/>
        <v>1.9000000000000003E-2</v>
      </c>
      <c r="HF139" s="178">
        <f t="shared" si="236"/>
        <v>-23.013012555310091</v>
      </c>
      <c r="HG139" s="452">
        <f t="shared" si="161"/>
        <v>1.9000000000000003E-2</v>
      </c>
      <c r="HH139" s="315"/>
      <c r="HI139" s="165">
        <f t="shared" si="213"/>
        <v>1.9000000000000003E-2</v>
      </c>
      <c r="HK139" s="104">
        <f t="shared" si="214"/>
        <v>-23.886023126391986</v>
      </c>
      <c r="HL139" s="185"/>
      <c r="HN139" s="165">
        <v>-5.2712499999999993</v>
      </c>
      <c r="HO139" s="165">
        <f t="shared" si="148"/>
        <v>-24.369026142129684</v>
      </c>
      <c r="HP139" s="165"/>
      <c r="HR139" s="165">
        <v>6.4287500000000009</v>
      </c>
      <c r="HS139" s="165">
        <f t="shared" si="149"/>
        <v>-24.013195465879974</v>
      </c>
      <c r="HT139" s="165"/>
      <c r="HV139" s="165">
        <v>1.1787500000000006</v>
      </c>
      <c r="HW139" s="165">
        <f t="shared" si="150"/>
        <v>-23.729279022652797</v>
      </c>
      <c r="HX139" s="165"/>
      <c r="HZ139" s="165">
        <v>2.2787500000000005</v>
      </c>
      <c r="IA139" s="165">
        <f t="shared" si="151"/>
        <v>-24.334477987023227</v>
      </c>
      <c r="IB139" s="165"/>
      <c r="ID139" s="165">
        <v>-11.771249999999998</v>
      </c>
      <c r="IE139" s="165">
        <f t="shared" si="152"/>
        <v>-25.380906686193196</v>
      </c>
      <c r="IF139" s="165"/>
      <c r="IH139" s="165">
        <v>-1.0212499999999993</v>
      </c>
      <c r="II139" s="165">
        <f t="shared" si="153"/>
        <v>-24.40082935625162</v>
      </c>
      <c r="IJ139" s="165"/>
      <c r="IL139" s="424">
        <v>1.0787500000000008</v>
      </c>
      <c r="IM139" s="165">
        <f t="shared" si="154"/>
        <v>-23.886023126391986</v>
      </c>
      <c r="IN139" s="165"/>
      <c r="IO139" s="36">
        <v>42381</v>
      </c>
    </row>
    <row r="140" spans="1:249" x14ac:dyDescent="0.25">
      <c r="A140" s="95">
        <v>41286</v>
      </c>
      <c r="B140" s="36">
        <v>41286</v>
      </c>
      <c r="C140" s="346">
        <v>-6.25</v>
      </c>
      <c r="D140" s="346">
        <v>5.45</v>
      </c>
      <c r="E140" s="346">
        <v>0.2</v>
      </c>
      <c r="F140" s="346">
        <v>1.3</v>
      </c>
      <c r="G140" s="346">
        <v>-12.75</v>
      </c>
      <c r="H140" s="346">
        <v>-2</v>
      </c>
      <c r="I140" s="346">
        <v>9.9999999999999978E-2</v>
      </c>
      <c r="J140" s="106"/>
      <c r="K140" s="36">
        <v>42381</v>
      </c>
      <c r="L140" s="105">
        <v>-0.9524500000000008</v>
      </c>
      <c r="M140" s="98">
        <f t="shared" si="130"/>
        <v>-0.97875000000000068</v>
      </c>
      <c r="N140" s="109">
        <f t="shared" si="131"/>
        <v>-1.0038500000000006</v>
      </c>
      <c r="O140" s="291"/>
      <c r="P140" s="184">
        <v>42381</v>
      </c>
      <c r="Q140" s="346">
        <v>-6.25</v>
      </c>
      <c r="R140" s="240">
        <v>-5.2712499999999993</v>
      </c>
      <c r="T140" s="346">
        <v>5.45</v>
      </c>
      <c r="U140" s="240">
        <v>6.4287500000000009</v>
      </c>
      <c r="W140" s="346">
        <v>0.2</v>
      </c>
      <c r="X140" s="240">
        <v>1.1787500000000006</v>
      </c>
      <c r="Z140" s="346">
        <v>1.3</v>
      </c>
      <c r="AA140" s="240">
        <v>2.2787500000000005</v>
      </c>
      <c r="AC140" s="346">
        <v>-12.75</v>
      </c>
      <c r="AD140" s="239">
        <v>-11.771249999999998</v>
      </c>
      <c r="AF140" s="346">
        <v>-2</v>
      </c>
      <c r="AG140" s="239">
        <v>-1.0212499999999993</v>
      </c>
      <c r="AI140" s="346">
        <v>9.9999999999999978E-2</v>
      </c>
      <c r="AJ140" s="239">
        <v>1.0787500000000008</v>
      </c>
      <c r="AK140" s="104"/>
      <c r="AV140" s="36">
        <v>42382</v>
      </c>
      <c r="AW140" s="346">
        <v>-7.05</v>
      </c>
      <c r="AY140" s="346">
        <v>7.25</v>
      </c>
      <c r="BA140" s="346">
        <v>0.45</v>
      </c>
      <c r="BC140" s="346">
        <v>2.0499999999999998</v>
      </c>
      <c r="BE140" s="346">
        <v>-14.15</v>
      </c>
      <c r="BG140" s="346">
        <v>-1.8</v>
      </c>
      <c r="BI140" s="346">
        <v>-0.19999999999999996</v>
      </c>
      <c r="BJ140" s="104"/>
      <c r="BW140" s="36">
        <v>42382</v>
      </c>
      <c r="BX140" s="105">
        <v>-0.89625000000000088</v>
      </c>
      <c r="BY140" s="109">
        <v>-0.92435000000000089</v>
      </c>
      <c r="BZ140" s="123"/>
      <c r="CA140" s="180">
        <f t="shared" si="182"/>
        <v>-23.725468384999999</v>
      </c>
      <c r="CB140" s="209">
        <v>0.1</v>
      </c>
      <c r="CC140" s="240">
        <v>-6.1256499999999985</v>
      </c>
      <c r="CD140" s="243">
        <f t="shared" si="228"/>
        <v>-1.7</v>
      </c>
      <c r="CE140" s="244">
        <f t="shared" si="215"/>
        <v>1</v>
      </c>
      <c r="CF140" s="167">
        <v>0.94</v>
      </c>
      <c r="CG140" s="167">
        <v>1.06</v>
      </c>
      <c r="CI140" s="167">
        <f t="shared" si="229"/>
        <v>-0.1598</v>
      </c>
      <c r="CJ140" s="178">
        <f t="shared" si="230"/>
        <v>-24.5</v>
      </c>
      <c r="CK140" s="452">
        <f t="shared" si="133"/>
        <v>-7.9899999999999999E-2</v>
      </c>
      <c r="CL140" s="188"/>
      <c r="CM140" s="165">
        <f t="shared" si="201"/>
        <v>-7.9899999999999999E-2</v>
      </c>
      <c r="CO140" s="104">
        <f t="shared" si="202"/>
        <v>-24.448926142129682</v>
      </c>
      <c r="CR140" s="36">
        <v>42382</v>
      </c>
      <c r="CS140" s="109">
        <v>-0.89625000000000088</v>
      </c>
      <c r="CT140" s="109">
        <v>-0.92435000000000089</v>
      </c>
      <c r="CU140" s="123"/>
      <c r="CV140" s="180">
        <f t="shared" si="185"/>
        <v>-23.725468384999999</v>
      </c>
      <c r="CW140" s="209">
        <v>0.1</v>
      </c>
      <c r="CX140" s="240">
        <v>8.1743500000000004</v>
      </c>
      <c r="CY140" s="243">
        <f t="shared" si="216"/>
        <v>1</v>
      </c>
      <c r="CZ140" s="244">
        <f t="shared" si="217"/>
        <v>1.3</v>
      </c>
      <c r="DA140" s="167">
        <v>0.94</v>
      </c>
      <c r="DB140" s="167">
        <v>1.06</v>
      </c>
      <c r="DD140" s="167">
        <f t="shared" si="186"/>
        <v>0.13780000000000001</v>
      </c>
      <c r="DE140" s="178">
        <f t="shared" si="231"/>
        <v>-24.059799999999999</v>
      </c>
      <c r="DF140" s="452">
        <f t="shared" si="156"/>
        <v>0.13780000000000001</v>
      </c>
      <c r="DG140" s="315"/>
      <c r="DH140" s="165">
        <f t="shared" si="203"/>
        <v>0.13780000000000001</v>
      </c>
      <c r="DJ140" s="104">
        <f t="shared" si="204"/>
        <v>-23.875395465879976</v>
      </c>
      <c r="DK140" s="185"/>
      <c r="DL140" s="186"/>
      <c r="DM140" s="36">
        <v>42382</v>
      </c>
      <c r="DN140" s="105">
        <v>-0.89625000000000088</v>
      </c>
      <c r="DO140" s="109">
        <v>-0.92435000000000089</v>
      </c>
      <c r="DP140" s="123"/>
      <c r="DQ140" s="180">
        <f t="shared" si="187"/>
        <v>-23.725468384999999</v>
      </c>
      <c r="DR140" s="209">
        <v>0.1</v>
      </c>
      <c r="DS140" s="240">
        <v>1.3743500000000008</v>
      </c>
      <c r="DT140" s="243">
        <f t="shared" si="218"/>
        <v>1</v>
      </c>
      <c r="DU140" s="244">
        <f t="shared" si="219"/>
        <v>0.2</v>
      </c>
      <c r="DV140" s="167">
        <v>0.94</v>
      </c>
      <c r="DW140" s="167">
        <v>1.06</v>
      </c>
      <c r="DY140" s="167">
        <f t="shared" si="188"/>
        <v>1.8800000000000004E-2</v>
      </c>
      <c r="DZ140" s="178">
        <f t="shared" si="232"/>
        <v>-22.636521442463135</v>
      </c>
      <c r="EA140" s="452">
        <f t="shared" si="157"/>
        <v>1.8800000000000004E-2</v>
      </c>
      <c r="EB140" s="315"/>
      <c r="EC140" s="165">
        <f t="shared" si="205"/>
        <v>1.8800000000000004E-2</v>
      </c>
      <c r="EE140" s="104">
        <f t="shared" si="206"/>
        <v>-23.710479022652798</v>
      </c>
      <c r="EF140" s="185"/>
      <c r="EG140" s="186"/>
      <c r="EH140" s="369">
        <v>42382</v>
      </c>
      <c r="EI140" s="109">
        <v>-0.89625000000000088</v>
      </c>
      <c r="EJ140" s="109">
        <v>-0.92435000000000089</v>
      </c>
      <c r="EK140" s="123"/>
      <c r="EL140" s="180">
        <f t="shared" si="189"/>
        <v>-23.725468384999999</v>
      </c>
      <c r="EM140" s="209">
        <v>0.1</v>
      </c>
      <c r="EN140" s="240">
        <v>2.9743500000000007</v>
      </c>
      <c r="EO140" s="243">
        <f t="shared" si="220"/>
        <v>1</v>
      </c>
      <c r="EP140" s="244">
        <f t="shared" si="221"/>
        <v>0.5</v>
      </c>
      <c r="EQ140" s="167">
        <v>0.94</v>
      </c>
      <c r="ER140" s="167">
        <v>1.06</v>
      </c>
      <c r="ET140" s="167">
        <f t="shared" si="190"/>
        <v>5.3000000000000005E-2</v>
      </c>
      <c r="EU140" s="178">
        <f t="shared" si="233"/>
        <v>-24.139500000000002</v>
      </c>
      <c r="EV140" s="452">
        <f t="shared" si="158"/>
        <v>5.3000000000000005E-2</v>
      </c>
      <c r="EW140" s="315"/>
      <c r="EX140" s="165">
        <f t="shared" si="207"/>
        <v>5.3000000000000005E-2</v>
      </c>
      <c r="EZ140" s="104">
        <f t="shared" si="208"/>
        <v>-24.281477987023226</v>
      </c>
      <c r="FA140" s="185"/>
      <c r="FB140" s="186"/>
      <c r="FC140" s="36">
        <v>42382</v>
      </c>
      <c r="FD140" s="105">
        <v>-0.89625000000000088</v>
      </c>
      <c r="FE140" s="109">
        <v>-0.92435000000000089</v>
      </c>
      <c r="FF140" s="123"/>
      <c r="FG140" s="180">
        <f t="shared" si="191"/>
        <v>-23.725468384999999</v>
      </c>
      <c r="FH140" s="209">
        <v>0.1</v>
      </c>
      <c r="FI140" s="239">
        <v>-13.22565</v>
      </c>
      <c r="FJ140" s="243">
        <f t="shared" si="222"/>
        <v>-1.7</v>
      </c>
      <c r="FK140" s="244">
        <f t="shared" si="223"/>
        <v>1</v>
      </c>
      <c r="FL140" s="167">
        <v>0.94</v>
      </c>
      <c r="FM140" s="167">
        <v>1.06</v>
      </c>
      <c r="FO140" s="167">
        <f t="shared" si="192"/>
        <v>-0.1598</v>
      </c>
      <c r="FP140" s="178">
        <f t="shared" si="234"/>
        <v>-24.5</v>
      </c>
      <c r="FQ140" s="452">
        <f t="shared" si="159"/>
        <v>-7.9899999999999999E-2</v>
      </c>
      <c r="FR140" s="315"/>
      <c r="FS140" s="165">
        <f t="shared" si="209"/>
        <v>-7.9899999999999999E-2</v>
      </c>
      <c r="FU140" s="104">
        <f t="shared" si="210"/>
        <v>-25.460806686193195</v>
      </c>
      <c r="FV140" s="185"/>
      <c r="FW140" s="186"/>
      <c r="FX140" s="36">
        <v>42382</v>
      </c>
      <c r="FY140" s="105">
        <v>-0.89625000000000088</v>
      </c>
      <c r="FZ140" s="109">
        <v>-0.92435000000000089</v>
      </c>
      <c r="GA140" s="123"/>
      <c r="GB140" s="180">
        <f t="shared" si="193"/>
        <v>-23.725468384999999</v>
      </c>
      <c r="GC140" s="209">
        <v>0.1</v>
      </c>
      <c r="GD140" s="239">
        <v>-0.87564999999999915</v>
      </c>
      <c r="GE140" s="243">
        <f t="shared" si="224"/>
        <v>-1</v>
      </c>
      <c r="GF140" s="244">
        <f t="shared" si="225"/>
        <v>1</v>
      </c>
      <c r="GG140" s="167">
        <v>0.94</v>
      </c>
      <c r="GH140" s="167">
        <v>1.06</v>
      </c>
      <c r="GJ140" s="167">
        <f t="shared" si="194"/>
        <v>-9.4E-2</v>
      </c>
      <c r="GK140" s="178">
        <f t="shared" si="235"/>
        <v>-24.262374999999999</v>
      </c>
      <c r="GL140" s="452">
        <f t="shared" si="160"/>
        <v>-4.7E-2</v>
      </c>
      <c r="GM140" s="315"/>
      <c r="GN140" s="165">
        <f t="shared" si="211"/>
        <v>-4.7E-2</v>
      </c>
      <c r="GP140" s="104">
        <f t="shared" si="212"/>
        <v>-24.447829356251621</v>
      </c>
      <c r="GR140" s="186"/>
      <c r="GS140" s="36">
        <v>42382</v>
      </c>
      <c r="GT140" s="105">
        <v>-0.89625000000000088</v>
      </c>
      <c r="GU140" s="109">
        <v>-0.92435000000000089</v>
      </c>
      <c r="GV140" s="123"/>
      <c r="GW140" s="180">
        <f t="shared" si="195"/>
        <v>-23.725468384999999</v>
      </c>
      <c r="GX140" s="209">
        <v>0.1</v>
      </c>
      <c r="GY140" s="239">
        <v>0.72435000000000094</v>
      </c>
      <c r="GZ140" s="243">
        <f t="shared" si="226"/>
        <v>1</v>
      </c>
      <c r="HA140" s="244">
        <f t="shared" si="227"/>
        <v>-0.5</v>
      </c>
      <c r="HB140" s="167">
        <v>0.94</v>
      </c>
      <c r="HC140" s="167">
        <v>1.06</v>
      </c>
      <c r="HD140" s="165"/>
      <c r="HE140" s="167">
        <f t="shared" si="196"/>
        <v>-4.7E-2</v>
      </c>
      <c r="HF140" s="178">
        <f t="shared" si="236"/>
        <v>-23.060012555310092</v>
      </c>
      <c r="HG140" s="452">
        <f t="shared" si="161"/>
        <v>-4.7E-2</v>
      </c>
      <c r="HH140" s="315"/>
      <c r="HI140" s="165">
        <f t="shared" si="213"/>
        <v>-4.7E-2</v>
      </c>
      <c r="HK140" s="104">
        <f t="shared" si="214"/>
        <v>-23.933023126391987</v>
      </c>
      <c r="HL140" s="185"/>
      <c r="HN140" s="165">
        <v>-6.1256499999999985</v>
      </c>
      <c r="HO140" s="165">
        <f t="shared" si="148"/>
        <v>-24.448926142129682</v>
      </c>
      <c r="HP140" s="165"/>
      <c r="HR140" s="165">
        <v>8.1743500000000004</v>
      </c>
      <c r="HS140" s="165">
        <f t="shared" si="149"/>
        <v>-23.875395465879976</v>
      </c>
      <c r="HT140" s="165"/>
      <c r="HV140" s="165">
        <v>1.3743500000000008</v>
      </c>
      <c r="HW140" s="165">
        <f t="shared" si="150"/>
        <v>-23.710479022652798</v>
      </c>
      <c r="HX140" s="165"/>
      <c r="HZ140" s="165">
        <v>2.9743500000000007</v>
      </c>
      <c r="IA140" s="165">
        <f t="shared" si="151"/>
        <v>-24.281477987023226</v>
      </c>
      <c r="IB140" s="165"/>
      <c r="ID140" s="165">
        <v>-13.22565</v>
      </c>
      <c r="IE140" s="165">
        <f t="shared" si="152"/>
        <v>-25.460806686193195</v>
      </c>
      <c r="IF140" s="165"/>
      <c r="IH140" s="165">
        <v>-0.87564999999999915</v>
      </c>
      <c r="II140" s="165">
        <f t="shared" si="153"/>
        <v>-24.447829356251621</v>
      </c>
      <c r="IJ140" s="165"/>
      <c r="IL140" s="424">
        <v>0.72435000000000094</v>
      </c>
      <c r="IM140" s="165">
        <f t="shared" si="154"/>
        <v>-23.933023126391987</v>
      </c>
      <c r="IN140" s="165"/>
      <c r="IO140" s="36">
        <v>42382</v>
      </c>
    </row>
    <row r="141" spans="1:249" ht="15.75" thickBot="1" x14ac:dyDescent="0.3">
      <c r="A141" s="95">
        <v>41287</v>
      </c>
      <c r="B141" s="36">
        <v>41287</v>
      </c>
      <c r="C141" s="346">
        <v>-7.05</v>
      </c>
      <c r="D141" s="346">
        <v>7.25</v>
      </c>
      <c r="E141" s="346">
        <v>0.45</v>
      </c>
      <c r="F141" s="346">
        <v>2.0499999999999998</v>
      </c>
      <c r="G141" s="346">
        <v>-14.15</v>
      </c>
      <c r="H141" s="346">
        <v>-1.8</v>
      </c>
      <c r="I141" s="346">
        <v>-0.19999999999999996</v>
      </c>
      <c r="J141" s="106"/>
      <c r="K141" s="36">
        <v>42382</v>
      </c>
      <c r="L141" s="105">
        <v>-0.89625000000000088</v>
      </c>
      <c r="M141" s="98">
        <f t="shared" si="130"/>
        <v>-0.92435000000000089</v>
      </c>
      <c r="N141" s="109">
        <f t="shared" si="131"/>
        <v>-0.95125000000000082</v>
      </c>
      <c r="O141" s="291"/>
      <c r="P141" s="184">
        <v>42382</v>
      </c>
      <c r="Q141" s="346">
        <v>-7.05</v>
      </c>
      <c r="R141" s="240">
        <v>-6.1256499999999985</v>
      </c>
      <c r="T141" s="346">
        <v>7.25</v>
      </c>
      <c r="U141" s="240">
        <v>8.1743500000000004</v>
      </c>
      <c r="W141" s="346">
        <v>0.45</v>
      </c>
      <c r="X141" s="240">
        <v>1.3743500000000008</v>
      </c>
      <c r="Z141" s="346">
        <v>2.0499999999999998</v>
      </c>
      <c r="AA141" s="240">
        <v>2.9743500000000007</v>
      </c>
      <c r="AC141" s="346">
        <v>-14.15</v>
      </c>
      <c r="AD141" s="239">
        <v>-13.22565</v>
      </c>
      <c r="AF141" s="346">
        <v>-1.8</v>
      </c>
      <c r="AG141" s="239">
        <v>-0.87564999999999915</v>
      </c>
      <c r="AI141" s="346">
        <v>-0.19999999999999996</v>
      </c>
      <c r="AJ141" s="239">
        <v>0.72435000000000094</v>
      </c>
      <c r="AK141" s="104"/>
      <c r="AV141" s="36">
        <v>42383</v>
      </c>
      <c r="AW141" s="346">
        <v>-5.35</v>
      </c>
      <c r="AY141" s="346">
        <v>6.3500000000000005</v>
      </c>
      <c r="BA141" s="346">
        <v>0.8</v>
      </c>
      <c r="BC141" s="346">
        <v>1.2999999999999998</v>
      </c>
      <c r="BE141" s="346">
        <v>-13.15</v>
      </c>
      <c r="BG141" s="346">
        <v>0.15000000000000002</v>
      </c>
      <c r="BI141" s="346">
        <v>0.15000000000000002</v>
      </c>
      <c r="BJ141" s="104"/>
      <c r="BW141" s="36">
        <v>42383</v>
      </c>
      <c r="BX141" s="105">
        <v>-0.8364500000000008</v>
      </c>
      <c r="BY141" s="109">
        <v>-0.86635000000000084</v>
      </c>
      <c r="BZ141" s="123"/>
      <c r="CA141" s="180">
        <f t="shared" si="182"/>
        <v>-23.694316584999999</v>
      </c>
      <c r="CB141" s="209">
        <v>0.1</v>
      </c>
      <c r="CC141" s="240">
        <v>-4.483649999999999</v>
      </c>
      <c r="CD141" s="243">
        <f t="shared" si="228"/>
        <v>-1.7</v>
      </c>
      <c r="CE141" s="244">
        <f t="shared" si="215"/>
        <v>1</v>
      </c>
      <c r="CF141" s="167">
        <v>0.93</v>
      </c>
      <c r="CG141" s="167">
        <v>1.07</v>
      </c>
      <c r="CI141" s="167">
        <f t="shared" si="229"/>
        <v>-0.15810000000000002</v>
      </c>
      <c r="CJ141" s="178">
        <f t="shared" si="230"/>
        <v>-24.5</v>
      </c>
      <c r="CK141" s="452">
        <f t="shared" si="133"/>
        <v>-7.9050000000000009E-2</v>
      </c>
      <c r="CL141" s="188"/>
      <c r="CM141" s="165">
        <f t="shared" si="201"/>
        <v>-7.9050000000000009E-2</v>
      </c>
      <c r="CO141" s="104">
        <f t="shared" si="202"/>
        <v>-24.527976142129681</v>
      </c>
      <c r="CR141" s="36">
        <v>42383</v>
      </c>
      <c r="CS141" s="109">
        <v>-0.8364500000000008</v>
      </c>
      <c r="CT141" s="109">
        <v>-0.86635000000000084</v>
      </c>
      <c r="CU141" s="123"/>
      <c r="CV141" s="180">
        <f t="shared" si="185"/>
        <v>-23.694316584999999</v>
      </c>
      <c r="CW141" s="209">
        <v>0.1</v>
      </c>
      <c r="CX141" s="240">
        <v>7.2163500000000012</v>
      </c>
      <c r="CY141" s="243">
        <f t="shared" si="216"/>
        <v>1</v>
      </c>
      <c r="CZ141" s="244">
        <f t="shared" si="217"/>
        <v>1.3</v>
      </c>
      <c r="DA141" s="167">
        <v>0.93</v>
      </c>
      <c r="DB141" s="167">
        <v>1.07</v>
      </c>
      <c r="DD141" s="167">
        <f t="shared" si="186"/>
        <v>0.1391</v>
      </c>
      <c r="DE141" s="178">
        <f t="shared" si="231"/>
        <v>-23.9207</v>
      </c>
      <c r="DF141" s="452">
        <f t="shared" si="156"/>
        <v>0.1391</v>
      </c>
      <c r="DG141" s="315"/>
      <c r="DH141" s="165">
        <f t="shared" si="203"/>
        <v>0.1391</v>
      </c>
      <c r="DJ141" s="104">
        <f t="shared" si="204"/>
        <v>-23.736295465879977</v>
      </c>
      <c r="DK141" s="185"/>
      <c r="DL141" s="186"/>
      <c r="DM141" s="36">
        <v>42383</v>
      </c>
      <c r="DN141" s="105">
        <v>-0.8364500000000008</v>
      </c>
      <c r="DO141" s="109">
        <v>-0.86635000000000084</v>
      </c>
      <c r="DP141" s="123"/>
      <c r="DQ141" s="180">
        <f t="shared" si="187"/>
        <v>-23.694316584999999</v>
      </c>
      <c r="DR141" s="209">
        <v>0.1</v>
      </c>
      <c r="DS141" s="240">
        <v>1.6663500000000009</v>
      </c>
      <c r="DT141" s="243">
        <f t="shared" si="218"/>
        <v>1</v>
      </c>
      <c r="DU141" s="244">
        <f t="shared" si="219"/>
        <v>0.2</v>
      </c>
      <c r="DV141" s="167">
        <v>0.93</v>
      </c>
      <c r="DW141" s="167">
        <v>1.07</v>
      </c>
      <c r="DY141" s="167">
        <f t="shared" si="188"/>
        <v>1.8600000000000005E-2</v>
      </c>
      <c r="DZ141" s="178">
        <f t="shared" si="232"/>
        <v>-22.617921442463135</v>
      </c>
      <c r="EA141" s="452">
        <f t="shared" si="157"/>
        <v>1.8600000000000005E-2</v>
      </c>
      <c r="EB141" s="315"/>
      <c r="EC141" s="165">
        <f t="shared" si="205"/>
        <v>1.8600000000000005E-2</v>
      </c>
      <c r="EE141" s="104">
        <f t="shared" si="206"/>
        <v>-23.691879022652799</v>
      </c>
      <c r="EF141" s="185"/>
      <c r="EG141" s="186"/>
      <c r="EH141" s="36">
        <v>42383</v>
      </c>
      <c r="EI141" s="105">
        <v>-0.8364500000000008</v>
      </c>
      <c r="EJ141" s="109">
        <v>-0.86635000000000084</v>
      </c>
      <c r="EK141" s="123"/>
      <c r="EL141" s="180">
        <f t="shared" si="189"/>
        <v>-23.694316584999999</v>
      </c>
      <c r="EM141" s="209">
        <v>0.1</v>
      </c>
      <c r="EN141" s="240">
        <v>2.1663500000000004</v>
      </c>
      <c r="EO141" s="243">
        <f t="shared" si="220"/>
        <v>1</v>
      </c>
      <c r="EP141" s="244">
        <f t="shared" si="221"/>
        <v>0.5</v>
      </c>
      <c r="EQ141" s="167">
        <v>0.93</v>
      </c>
      <c r="ER141" s="167">
        <v>1.07</v>
      </c>
      <c r="ET141" s="167">
        <f t="shared" si="190"/>
        <v>5.3500000000000006E-2</v>
      </c>
      <c r="EU141" s="178">
        <f t="shared" si="233"/>
        <v>-24.086000000000002</v>
      </c>
      <c r="EV141" s="452">
        <f t="shared" si="158"/>
        <v>5.3500000000000006E-2</v>
      </c>
      <c r="EW141" s="315"/>
      <c r="EX141" s="165">
        <f t="shared" si="207"/>
        <v>5.3500000000000006E-2</v>
      </c>
      <c r="EZ141" s="104">
        <f t="shared" si="208"/>
        <v>-24.227977987023227</v>
      </c>
      <c r="FA141" s="185"/>
      <c r="FB141" s="186"/>
      <c r="FC141" s="36">
        <v>42383</v>
      </c>
      <c r="FD141" s="105">
        <v>-0.8364500000000008</v>
      </c>
      <c r="FE141" s="109">
        <v>-0.86635000000000084</v>
      </c>
      <c r="FF141" s="123"/>
      <c r="FG141" s="180">
        <f t="shared" si="191"/>
        <v>-23.694316584999999</v>
      </c>
      <c r="FH141" s="209">
        <v>0.1</v>
      </c>
      <c r="FI141" s="239">
        <v>-12.28365</v>
      </c>
      <c r="FJ141" s="243">
        <f t="shared" si="222"/>
        <v>-1.7</v>
      </c>
      <c r="FK141" s="244">
        <f t="shared" si="223"/>
        <v>1</v>
      </c>
      <c r="FL141" s="167">
        <v>0.93</v>
      </c>
      <c r="FM141" s="167">
        <v>1.07</v>
      </c>
      <c r="FO141" s="167">
        <f t="shared" si="192"/>
        <v>-0.15810000000000002</v>
      </c>
      <c r="FP141" s="178">
        <f t="shared" si="234"/>
        <v>-24.5</v>
      </c>
      <c r="FQ141" s="452">
        <f t="shared" si="159"/>
        <v>-7.9050000000000009E-2</v>
      </c>
      <c r="FR141" s="315"/>
      <c r="FS141" s="165">
        <f t="shared" si="209"/>
        <v>-7.9050000000000009E-2</v>
      </c>
      <c r="FU141" s="104">
        <f t="shared" si="210"/>
        <v>-25.539856686193193</v>
      </c>
      <c r="FV141" s="185"/>
      <c r="FW141" s="186"/>
      <c r="FX141" s="36">
        <v>42383</v>
      </c>
      <c r="FY141" s="105">
        <v>-0.8364500000000008</v>
      </c>
      <c r="FZ141" s="109">
        <v>-0.86635000000000084</v>
      </c>
      <c r="GA141" s="123"/>
      <c r="GB141" s="180">
        <f t="shared" si="193"/>
        <v>-23.694316584999999</v>
      </c>
      <c r="GC141" s="209">
        <v>0.1</v>
      </c>
      <c r="GD141" s="239">
        <v>1.016350000000001</v>
      </c>
      <c r="GE141" s="243">
        <f t="shared" si="224"/>
        <v>1</v>
      </c>
      <c r="GF141" s="244">
        <f t="shared" si="225"/>
        <v>0.2</v>
      </c>
      <c r="GG141" s="167">
        <v>0.93</v>
      </c>
      <c r="GH141" s="167">
        <v>1.07</v>
      </c>
      <c r="GJ141" s="167">
        <f t="shared" si="194"/>
        <v>1.8600000000000005E-2</v>
      </c>
      <c r="GK141" s="178">
        <f t="shared" si="235"/>
        <v>-24.243774999999999</v>
      </c>
      <c r="GL141" s="452">
        <f t="shared" si="160"/>
        <v>1.8600000000000005E-2</v>
      </c>
      <c r="GM141" s="315"/>
      <c r="GN141" s="165">
        <f t="shared" si="211"/>
        <v>1.8600000000000005E-2</v>
      </c>
      <c r="GP141" s="104">
        <f t="shared" si="212"/>
        <v>-24.429229356251621</v>
      </c>
      <c r="GR141" s="186"/>
      <c r="GS141" s="36">
        <v>42383</v>
      </c>
      <c r="GT141" s="105">
        <v>-0.8364500000000008</v>
      </c>
      <c r="GU141" s="109">
        <v>-0.86635000000000084</v>
      </c>
      <c r="GV141" s="123"/>
      <c r="GW141" s="180">
        <f t="shared" si="195"/>
        <v>-23.694316584999999</v>
      </c>
      <c r="GX141" s="209">
        <v>0.1</v>
      </c>
      <c r="GY141" s="239">
        <v>1.016350000000001</v>
      </c>
      <c r="GZ141" s="243">
        <f t="shared" si="226"/>
        <v>1</v>
      </c>
      <c r="HA141" s="244">
        <f t="shared" si="227"/>
        <v>0.2</v>
      </c>
      <c r="HB141" s="167">
        <v>0.93</v>
      </c>
      <c r="HC141" s="167">
        <v>1.07</v>
      </c>
      <c r="HD141" s="165"/>
      <c r="HE141" s="167">
        <f t="shared" si="196"/>
        <v>1.8600000000000005E-2</v>
      </c>
      <c r="HF141" s="178">
        <f t="shared" si="236"/>
        <v>-23.041412555310092</v>
      </c>
      <c r="HG141" s="452">
        <f t="shared" si="161"/>
        <v>1.8600000000000005E-2</v>
      </c>
      <c r="HH141" s="315"/>
      <c r="HI141" s="165">
        <f t="shared" si="213"/>
        <v>1.8600000000000005E-2</v>
      </c>
      <c r="HK141" s="104">
        <f t="shared" si="214"/>
        <v>-23.914423126391988</v>
      </c>
      <c r="HL141" s="185"/>
      <c r="HN141" s="165">
        <v>-4.483649999999999</v>
      </c>
      <c r="HO141" s="165">
        <f t="shared" si="148"/>
        <v>-24.527976142129681</v>
      </c>
      <c r="HP141" s="165"/>
      <c r="HR141" s="165">
        <v>7.2163500000000012</v>
      </c>
      <c r="HS141" s="165">
        <f t="shared" si="149"/>
        <v>-23.736295465879977</v>
      </c>
      <c r="HT141" s="165"/>
      <c r="HV141" s="165">
        <v>1.6663500000000009</v>
      </c>
      <c r="HW141" s="165">
        <f t="shared" si="150"/>
        <v>-23.691879022652799</v>
      </c>
      <c r="HX141" s="165"/>
      <c r="HZ141" s="165">
        <v>2.1663500000000004</v>
      </c>
      <c r="IA141" s="165">
        <f t="shared" si="151"/>
        <v>-24.227977987023227</v>
      </c>
      <c r="IB141" s="165"/>
      <c r="ID141" s="165">
        <v>-12.28365</v>
      </c>
      <c r="IE141" s="165">
        <f t="shared" si="152"/>
        <v>-25.539856686193193</v>
      </c>
      <c r="IF141" s="165"/>
      <c r="IH141" s="165">
        <v>1.016350000000001</v>
      </c>
      <c r="II141" s="165">
        <f t="shared" si="153"/>
        <v>-24.429229356251621</v>
      </c>
      <c r="IJ141" s="165"/>
      <c r="IL141" s="424">
        <v>1.016350000000001</v>
      </c>
      <c r="IM141" s="165">
        <f t="shared" si="154"/>
        <v>-23.914423126391988</v>
      </c>
      <c r="IN141" s="165"/>
      <c r="IO141" s="36">
        <v>42383</v>
      </c>
    </row>
    <row r="142" spans="1:249" ht="15.75" thickBot="1" x14ac:dyDescent="0.3">
      <c r="A142" s="95">
        <v>41288</v>
      </c>
      <c r="B142" s="36">
        <v>41288</v>
      </c>
      <c r="C142" s="346">
        <v>-5.35</v>
      </c>
      <c r="D142" s="346">
        <v>6.3500000000000005</v>
      </c>
      <c r="E142" s="346">
        <v>0.8</v>
      </c>
      <c r="F142" s="346">
        <v>1.2999999999999998</v>
      </c>
      <c r="G142" s="346">
        <v>-13.15</v>
      </c>
      <c r="H142" s="346">
        <v>0.15000000000000002</v>
      </c>
      <c r="I142" s="346">
        <v>0.15000000000000002</v>
      </c>
      <c r="J142" s="106"/>
      <c r="K142" s="36">
        <v>42383</v>
      </c>
      <c r="L142" s="105">
        <v>-0.8364500000000008</v>
      </c>
      <c r="M142" s="98">
        <f t="shared" si="130"/>
        <v>-0.86635000000000084</v>
      </c>
      <c r="N142" s="109">
        <f t="shared" si="131"/>
        <v>-0.8950500000000009</v>
      </c>
      <c r="O142" s="291"/>
      <c r="P142" s="184">
        <v>42383</v>
      </c>
      <c r="Q142" s="346">
        <v>-5.35</v>
      </c>
      <c r="R142" s="240">
        <v>-4.483649999999999</v>
      </c>
      <c r="T142" s="346">
        <v>6.3500000000000005</v>
      </c>
      <c r="U142" s="240">
        <v>7.2163500000000012</v>
      </c>
      <c r="W142" s="346">
        <v>0.8</v>
      </c>
      <c r="X142" s="240">
        <v>1.6663500000000009</v>
      </c>
      <c r="Z142" s="346">
        <v>1.2999999999999998</v>
      </c>
      <c r="AA142" s="240">
        <v>2.1663500000000004</v>
      </c>
      <c r="AC142" s="346">
        <v>-13.15</v>
      </c>
      <c r="AD142" s="239">
        <v>-12.28365</v>
      </c>
      <c r="AF142" s="346">
        <v>0.15000000000000002</v>
      </c>
      <c r="AG142" s="239">
        <v>1.016350000000001</v>
      </c>
      <c r="AI142" s="346">
        <v>0.15000000000000002</v>
      </c>
      <c r="AJ142" s="239">
        <v>1.016350000000001</v>
      </c>
      <c r="AK142" s="104"/>
      <c r="AV142" s="36">
        <v>42384</v>
      </c>
      <c r="AW142" s="346">
        <v>-6</v>
      </c>
      <c r="AY142" s="346">
        <v>3.0999999999999996</v>
      </c>
      <c r="BA142" s="346">
        <v>1</v>
      </c>
      <c r="BC142" s="346">
        <v>-1.35</v>
      </c>
      <c r="BE142" s="346">
        <v>-8.5</v>
      </c>
      <c r="BG142" s="346">
        <v>1.25</v>
      </c>
      <c r="BI142" s="346">
        <v>-0.95</v>
      </c>
      <c r="BJ142" s="104">
        <v>-24.016157407407405</v>
      </c>
      <c r="BW142" s="36">
        <v>42384</v>
      </c>
      <c r="BX142" s="105">
        <v>-0.75337500000000035</v>
      </c>
      <c r="BY142" s="109">
        <v>-0.79491250000000058</v>
      </c>
      <c r="BZ142" s="123"/>
      <c r="CA142" s="180">
        <f t="shared" si="182"/>
        <v>-23.655947503749999</v>
      </c>
      <c r="CB142" s="209">
        <v>0.1</v>
      </c>
      <c r="CC142" s="240">
        <v>-5.2050874999999994</v>
      </c>
      <c r="CD142" s="243">
        <f t="shared" si="228"/>
        <v>-1.7</v>
      </c>
      <c r="CE142" s="244">
        <f t="shared" si="215"/>
        <v>1</v>
      </c>
      <c r="CF142" s="167">
        <v>0.92</v>
      </c>
      <c r="CG142" s="167">
        <v>1.08</v>
      </c>
      <c r="CI142" s="167">
        <f t="shared" si="229"/>
        <v>-0.15640000000000001</v>
      </c>
      <c r="CJ142" s="178">
        <f t="shared" si="230"/>
        <v>-24.5</v>
      </c>
      <c r="CK142" s="452">
        <f t="shared" si="133"/>
        <v>-7.8200000000000006E-2</v>
      </c>
      <c r="CL142" s="188"/>
      <c r="CM142" s="165">
        <f t="shared" si="201"/>
        <v>-7.8200000000000006E-2</v>
      </c>
      <c r="CO142" s="104">
        <f t="shared" si="202"/>
        <v>-24.60617614212968</v>
      </c>
      <c r="CR142" s="36">
        <v>42384</v>
      </c>
      <c r="CS142" s="109">
        <v>-0.75337500000000035</v>
      </c>
      <c r="CT142" s="109">
        <v>-0.79491250000000058</v>
      </c>
      <c r="CU142" s="123"/>
      <c r="CV142" s="180">
        <f t="shared" si="185"/>
        <v>-23.655947503749999</v>
      </c>
      <c r="CW142" s="209">
        <v>0.1</v>
      </c>
      <c r="CX142" s="240">
        <v>3.8949125000000002</v>
      </c>
      <c r="CY142" s="243">
        <f t="shared" si="216"/>
        <v>1</v>
      </c>
      <c r="CZ142" s="244">
        <f t="shared" si="217"/>
        <v>0.8</v>
      </c>
      <c r="DA142" s="167">
        <v>0.92</v>
      </c>
      <c r="DB142" s="167">
        <v>1.08</v>
      </c>
      <c r="DD142" s="167">
        <f t="shared" si="186"/>
        <v>8.6400000000000018E-2</v>
      </c>
      <c r="DE142" s="178">
        <f t="shared" si="231"/>
        <v>-23.834299999999999</v>
      </c>
      <c r="DF142" s="452">
        <f t="shared" si="156"/>
        <v>8.6400000000000018E-2</v>
      </c>
      <c r="DG142" s="315"/>
      <c r="DH142" s="165">
        <f t="shared" si="203"/>
        <v>8.6400000000000018E-2</v>
      </c>
      <c r="DJ142" s="104">
        <f t="shared" si="204"/>
        <v>-23.649895465879975</v>
      </c>
      <c r="DK142" s="185"/>
      <c r="DL142" s="186"/>
      <c r="DM142" s="36">
        <v>42384</v>
      </c>
      <c r="DN142" s="105">
        <v>-0.75337500000000035</v>
      </c>
      <c r="DO142" s="109">
        <v>-0.79491250000000058</v>
      </c>
      <c r="DP142" s="123"/>
      <c r="DQ142" s="180">
        <f t="shared" si="187"/>
        <v>-23.655947503749999</v>
      </c>
      <c r="DR142" s="209">
        <v>0.1</v>
      </c>
      <c r="DS142" s="240">
        <v>1.7949125000000006</v>
      </c>
      <c r="DT142" s="243">
        <f t="shared" si="218"/>
        <v>1</v>
      </c>
      <c r="DU142" s="244">
        <f t="shared" si="219"/>
        <v>0.2</v>
      </c>
      <c r="DV142" s="167">
        <v>0.92</v>
      </c>
      <c r="DW142" s="167">
        <v>1.08</v>
      </c>
      <c r="DY142" s="167">
        <f t="shared" si="188"/>
        <v>1.8400000000000003E-2</v>
      </c>
      <c r="DZ142" s="178">
        <f t="shared" si="232"/>
        <v>-22.599521442463136</v>
      </c>
      <c r="EA142" s="452">
        <f t="shared" si="157"/>
        <v>1.8400000000000003E-2</v>
      </c>
      <c r="EB142" s="315"/>
      <c r="EC142" s="165">
        <f t="shared" si="205"/>
        <v>1.8400000000000003E-2</v>
      </c>
      <c r="EE142" s="104">
        <f t="shared" si="206"/>
        <v>-23.673479022652799</v>
      </c>
      <c r="EF142" s="185"/>
      <c r="EG142" s="186"/>
      <c r="EH142" s="36">
        <v>42384</v>
      </c>
      <c r="EI142" s="105">
        <v>-0.75337500000000035</v>
      </c>
      <c r="EJ142" s="109">
        <v>-0.79491250000000058</v>
      </c>
      <c r="EK142" s="123"/>
      <c r="EL142" s="180">
        <f t="shared" si="189"/>
        <v>-23.655947503749999</v>
      </c>
      <c r="EM142" s="209">
        <v>0.1</v>
      </c>
      <c r="EN142" s="240">
        <v>-0.55508749999999951</v>
      </c>
      <c r="EO142" s="243">
        <f t="shared" si="220"/>
        <v>-1</v>
      </c>
      <c r="EP142" s="244">
        <f t="shared" si="221"/>
        <v>1</v>
      </c>
      <c r="EQ142" s="167">
        <v>0.92</v>
      </c>
      <c r="ER142" s="167">
        <v>1.08</v>
      </c>
      <c r="ET142" s="167">
        <f t="shared" si="190"/>
        <v>-9.2000000000000012E-2</v>
      </c>
      <c r="EU142" s="178">
        <f t="shared" si="233"/>
        <v>-24.132000000000001</v>
      </c>
      <c r="EV142" s="452">
        <f t="shared" si="158"/>
        <v>-4.6000000000000006E-2</v>
      </c>
      <c r="EW142" s="315"/>
      <c r="EX142" s="165">
        <f t="shared" si="207"/>
        <v>-4.6000000000000006E-2</v>
      </c>
      <c r="EZ142" s="104">
        <f t="shared" si="208"/>
        <v>-24.273977987023226</v>
      </c>
      <c r="FA142" s="185"/>
      <c r="FB142" s="186"/>
      <c r="FC142" s="36">
        <v>42384</v>
      </c>
      <c r="FD142" s="105">
        <v>-0.75337500000000035</v>
      </c>
      <c r="FE142" s="109">
        <v>-0.79491250000000058</v>
      </c>
      <c r="FF142" s="123"/>
      <c r="FG142" s="180">
        <f t="shared" si="191"/>
        <v>-23.655947503749999</v>
      </c>
      <c r="FH142" s="209">
        <v>0.1</v>
      </c>
      <c r="FI142" s="239">
        <v>-7.7050874999999994</v>
      </c>
      <c r="FJ142" s="243">
        <f t="shared" si="222"/>
        <v>-1.7</v>
      </c>
      <c r="FK142" s="244">
        <f t="shared" si="223"/>
        <v>1</v>
      </c>
      <c r="FL142" s="167">
        <v>0.92</v>
      </c>
      <c r="FM142" s="167">
        <v>1.08</v>
      </c>
      <c r="FO142" s="167">
        <f t="shared" si="192"/>
        <v>-0.15640000000000001</v>
      </c>
      <c r="FP142" s="178">
        <f t="shared" si="234"/>
        <v>-24.5</v>
      </c>
      <c r="FQ142" s="452">
        <f t="shared" si="159"/>
        <v>-7.8200000000000006E-2</v>
      </c>
      <c r="FR142" s="315"/>
      <c r="FS142" s="165">
        <f t="shared" si="209"/>
        <v>-7.8200000000000006E-2</v>
      </c>
      <c r="FU142" s="104">
        <f t="shared" si="210"/>
        <v>-25.618056686193192</v>
      </c>
      <c r="FV142" s="185"/>
      <c r="FW142" s="186"/>
      <c r="FX142" s="36">
        <v>42384</v>
      </c>
      <c r="FY142" s="105">
        <v>-0.75337500000000035</v>
      </c>
      <c r="FZ142" s="109">
        <v>-0.79491250000000058</v>
      </c>
      <c r="GA142" s="123"/>
      <c r="GB142" s="180">
        <f t="shared" si="193"/>
        <v>-23.655947503749999</v>
      </c>
      <c r="GC142" s="209">
        <v>0.1</v>
      </c>
      <c r="GD142" s="239">
        <v>2.0449125000000006</v>
      </c>
      <c r="GE142" s="243">
        <f t="shared" si="224"/>
        <v>1</v>
      </c>
      <c r="GF142" s="244">
        <f t="shared" si="225"/>
        <v>0.5</v>
      </c>
      <c r="GG142" s="167">
        <v>0.92</v>
      </c>
      <c r="GH142" s="167">
        <v>1.08</v>
      </c>
      <c r="GJ142" s="167">
        <f t="shared" si="194"/>
        <v>5.4000000000000006E-2</v>
      </c>
      <c r="GK142" s="178">
        <f t="shared" si="235"/>
        <v>-24.189775000000001</v>
      </c>
      <c r="GL142" s="452">
        <f t="shared" si="160"/>
        <v>5.4000000000000006E-2</v>
      </c>
      <c r="GM142" s="315"/>
      <c r="GN142" s="165">
        <f t="shared" si="211"/>
        <v>5.4000000000000006E-2</v>
      </c>
      <c r="GP142" s="104">
        <f t="shared" si="212"/>
        <v>-24.375229356251623</v>
      </c>
      <c r="GR142" s="186"/>
      <c r="GS142" s="36">
        <v>42384</v>
      </c>
      <c r="GT142" s="105">
        <v>-0.75337500000000035</v>
      </c>
      <c r="GU142" s="109">
        <v>-0.79491250000000058</v>
      </c>
      <c r="GV142" s="123"/>
      <c r="GW142" s="180">
        <f t="shared" si="195"/>
        <v>-23.655947503749999</v>
      </c>
      <c r="GX142" s="209">
        <v>0.1</v>
      </c>
      <c r="GY142" s="239">
        <v>-0.15508749999999938</v>
      </c>
      <c r="GZ142" s="243">
        <f t="shared" si="226"/>
        <v>-1</v>
      </c>
      <c r="HA142" s="244">
        <f t="shared" si="227"/>
        <v>1</v>
      </c>
      <c r="HB142" s="167">
        <v>0.92</v>
      </c>
      <c r="HC142" s="167">
        <v>1.08</v>
      </c>
      <c r="HD142" s="165"/>
      <c r="HE142" s="167">
        <f t="shared" si="196"/>
        <v>-9.2000000000000012E-2</v>
      </c>
      <c r="HF142" s="178">
        <f t="shared" si="236"/>
        <v>-23.133412555310091</v>
      </c>
      <c r="HG142" s="452">
        <f t="shared" si="161"/>
        <v>-9.2000000000000012E-2</v>
      </c>
      <c r="HH142" s="315"/>
      <c r="HI142" s="165">
        <f t="shared" si="213"/>
        <v>-9.2000000000000012E-2</v>
      </c>
      <c r="HK142" s="246">
        <f t="shared" si="214"/>
        <v>-24.006423126391987</v>
      </c>
      <c r="HL142" s="165">
        <v>-24.016157407407405</v>
      </c>
      <c r="HN142" s="165">
        <v>-5.2050874999999994</v>
      </c>
      <c r="HO142" s="165">
        <f t="shared" si="148"/>
        <v>-24.60617614212968</v>
      </c>
      <c r="HP142" s="165"/>
      <c r="HR142" s="165">
        <v>3.8949125000000002</v>
      </c>
      <c r="HS142" s="165">
        <f t="shared" si="149"/>
        <v>-23.649895465879975</v>
      </c>
      <c r="HT142" s="165"/>
      <c r="HV142" s="165">
        <v>1.7949125000000006</v>
      </c>
      <c r="HW142" s="165">
        <f t="shared" si="150"/>
        <v>-23.673479022652799</v>
      </c>
      <c r="HX142" s="165"/>
      <c r="HZ142" s="165">
        <v>-0.55508749999999951</v>
      </c>
      <c r="IA142" s="165">
        <f t="shared" si="151"/>
        <v>-24.273977987023226</v>
      </c>
      <c r="IB142" s="165"/>
      <c r="ID142" s="165">
        <v>-7.7050874999999994</v>
      </c>
      <c r="IE142" s="165">
        <f t="shared" si="152"/>
        <v>-25.618056686193192</v>
      </c>
      <c r="IF142" s="165"/>
      <c r="IH142" s="165">
        <v>2.0449125000000006</v>
      </c>
      <c r="II142" s="165">
        <f t="shared" si="153"/>
        <v>-24.375229356251623</v>
      </c>
      <c r="IJ142" s="165"/>
      <c r="IL142" s="424">
        <v>-0.15508749999999938</v>
      </c>
      <c r="IM142" s="165">
        <f t="shared" si="154"/>
        <v>-24.006423126391987</v>
      </c>
      <c r="IN142" s="253">
        <v>-24.016157407407405</v>
      </c>
      <c r="IO142" s="36">
        <v>42384</v>
      </c>
    </row>
    <row r="143" spans="1:249" ht="15.75" thickBot="1" x14ac:dyDescent="0.3">
      <c r="A143" s="95">
        <v>41289</v>
      </c>
      <c r="B143" s="36">
        <v>41289</v>
      </c>
      <c r="C143" s="346">
        <v>-6</v>
      </c>
      <c r="D143" s="346">
        <v>3.0999999999999996</v>
      </c>
      <c r="E143" s="346">
        <v>1</v>
      </c>
      <c r="F143" s="346">
        <v>-1.35</v>
      </c>
      <c r="G143" s="346">
        <v>-8.5</v>
      </c>
      <c r="H143" s="346">
        <v>1.25</v>
      </c>
      <c r="I143" s="346">
        <v>-0.95</v>
      </c>
      <c r="J143" s="106"/>
      <c r="K143" s="36">
        <v>42384</v>
      </c>
      <c r="L143" s="105">
        <v>-0.75337500000000035</v>
      </c>
      <c r="M143" s="98">
        <f t="shared" si="130"/>
        <v>-0.79491250000000058</v>
      </c>
      <c r="N143" s="109">
        <f t="shared" si="131"/>
        <v>-0.82869166666666738</v>
      </c>
      <c r="O143" s="291"/>
      <c r="P143" s="184">
        <v>42384</v>
      </c>
      <c r="Q143" s="346">
        <v>-6</v>
      </c>
      <c r="R143" s="240">
        <v>-5.2050874999999994</v>
      </c>
      <c r="T143" s="346">
        <v>3.0999999999999996</v>
      </c>
      <c r="U143" s="240">
        <v>3.8949125000000002</v>
      </c>
      <c r="W143" s="346">
        <v>1</v>
      </c>
      <c r="X143" s="240">
        <v>1.7949125000000006</v>
      </c>
      <c r="Z143" s="346">
        <v>-1.35</v>
      </c>
      <c r="AA143" s="240">
        <v>-0.55508749999999951</v>
      </c>
      <c r="AC143" s="346">
        <v>-8.5</v>
      </c>
      <c r="AD143" s="239">
        <v>-7.7050874999999994</v>
      </c>
      <c r="AF143" s="346">
        <v>1.25</v>
      </c>
      <c r="AG143" s="239">
        <v>2.0449125000000006</v>
      </c>
      <c r="AI143" s="346">
        <v>-0.95</v>
      </c>
      <c r="AJ143" s="239">
        <v>-0.15508749999999938</v>
      </c>
      <c r="AK143" s="104">
        <v>-24.016157407407405</v>
      </c>
      <c r="AV143" s="36">
        <v>42385</v>
      </c>
      <c r="AW143" s="346">
        <v>-6.2</v>
      </c>
      <c r="AY143" s="346">
        <v>0.54999999999999993</v>
      </c>
      <c r="AZ143" s="98"/>
      <c r="BA143" s="346">
        <v>1.75</v>
      </c>
      <c r="BC143" s="346">
        <v>-1.2</v>
      </c>
      <c r="BE143" s="346">
        <v>-5.0999999999999996</v>
      </c>
      <c r="BG143" s="346">
        <v>1.85</v>
      </c>
      <c r="BH143" s="117">
        <v>-23.63025</v>
      </c>
      <c r="BI143" s="346">
        <v>-0.85</v>
      </c>
      <c r="BJ143" s="104"/>
      <c r="BW143" s="36">
        <v>42385</v>
      </c>
      <c r="BX143" s="105">
        <v>-0.76805000000000012</v>
      </c>
      <c r="BY143" s="109">
        <v>-0.76071250000000024</v>
      </c>
      <c r="BZ143" s="123"/>
      <c r="CA143" s="180">
        <f t="shared" si="182"/>
        <v>-23.63757868375</v>
      </c>
      <c r="CB143" s="209">
        <v>0.1</v>
      </c>
      <c r="CC143" s="240">
        <v>-5.4392874999999998</v>
      </c>
      <c r="CD143" s="243">
        <f t="shared" si="228"/>
        <v>-1.7</v>
      </c>
      <c r="CE143" s="244">
        <f t="shared" si="215"/>
        <v>1</v>
      </c>
      <c r="CF143" s="167">
        <v>0.91</v>
      </c>
      <c r="CG143" s="167">
        <v>1.0900000000000001</v>
      </c>
      <c r="CI143" s="167">
        <f t="shared" si="229"/>
        <v>-0.1547</v>
      </c>
      <c r="CJ143" s="178">
        <f t="shared" si="230"/>
        <v>-24.5</v>
      </c>
      <c r="CK143" s="452">
        <f t="shared" si="133"/>
        <v>-7.7350000000000002E-2</v>
      </c>
      <c r="CL143" s="188"/>
      <c r="CM143" s="165">
        <f t="shared" si="201"/>
        <v>-7.7350000000000002E-2</v>
      </c>
      <c r="CO143" s="104">
        <f t="shared" si="202"/>
        <v>-24.683526142129679</v>
      </c>
      <c r="CR143" s="36">
        <v>42385</v>
      </c>
      <c r="CS143" s="109">
        <v>-0.76805000000000012</v>
      </c>
      <c r="CT143" s="109">
        <v>-0.76071250000000024</v>
      </c>
      <c r="CU143" s="123"/>
      <c r="CV143" s="180">
        <f t="shared" si="185"/>
        <v>-23.63757868375</v>
      </c>
      <c r="CW143" s="209">
        <v>0.1</v>
      </c>
      <c r="CX143" s="240">
        <v>1.3107125000000002</v>
      </c>
      <c r="CY143" s="243">
        <f t="shared" si="216"/>
        <v>1</v>
      </c>
      <c r="CZ143" s="244">
        <f t="shared" si="217"/>
        <v>0.2</v>
      </c>
      <c r="DA143" s="167">
        <v>0.91</v>
      </c>
      <c r="DB143" s="167">
        <v>1.0900000000000001</v>
      </c>
      <c r="DD143" s="167">
        <f t="shared" si="186"/>
        <v>1.8200000000000004E-2</v>
      </c>
      <c r="DE143" s="178">
        <f t="shared" si="231"/>
        <v>-23.816099999999999</v>
      </c>
      <c r="DF143" s="452">
        <f t="shared" si="156"/>
        <v>1.8200000000000004E-2</v>
      </c>
      <c r="DG143" s="315"/>
      <c r="DH143" s="165">
        <f t="shared" si="203"/>
        <v>1.8200000000000004E-2</v>
      </c>
      <c r="DJ143" s="104">
        <f t="shared" si="204"/>
        <v>-23.631695465879975</v>
      </c>
      <c r="DK143" s="185"/>
      <c r="DL143" s="186"/>
      <c r="DM143" s="36">
        <v>42385</v>
      </c>
      <c r="DN143" s="105">
        <v>-0.76805000000000012</v>
      </c>
      <c r="DO143" s="109">
        <v>-0.76071250000000024</v>
      </c>
      <c r="DP143" s="123"/>
      <c r="DQ143" s="180">
        <f t="shared" si="187"/>
        <v>-23.63757868375</v>
      </c>
      <c r="DR143" s="209">
        <v>0.1</v>
      </c>
      <c r="DS143" s="240">
        <v>2.5107125000000003</v>
      </c>
      <c r="DT143" s="243">
        <f t="shared" si="218"/>
        <v>1</v>
      </c>
      <c r="DU143" s="244">
        <f t="shared" si="219"/>
        <v>0.5</v>
      </c>
      <c r="DV143" s="167">
        <v>0.91</v>
      </c>
      <c r="DW143" s="167">
        <v>1.0900000000000001</v>
      </c>
      <c r="DY143" s="167">
        <f t="shared" si="188"/>
        <v>5.4500000000000007E-2</v>
      </c>
      <c r="DZ143" s="178">
        <f t="shared" si="232"/>
        <v>-22.545021442463135</v>
      </c>
      <c r="EA143" s="452">
        <f t="shared" si="157"/>
        <v>5.4500000000000007E-2</v>
      </c>
      <c r="EB143" s="315"/>
      <c r="EC143" s="165">
        <f t="shared" si="205"/>
        <v>5.4500000000000007E-2</v>
      </c>
      <c r="EE143" s="104">
        <f t="shared" si="206"/>
        <v>-23.618979022652798</v>
      </c>
      <c r="EF143" s="185"/>
      <c r="EG143" s="186"/>
      <c r="EH143" s="36">
        <v>42385</v>
      </c>
      <c r="EI143" s="105">
        <v>-0.76805000000000012</v>
      </c>
      <c r="EJ143" s="109">
        <v>-0.76071250000000024</v>
      </c>
      <c r="EK143" s="123"/>
      <c r="EL143" s="180">
        <f t="shared" si="189"/>
        <v>-23.63757868375</v>
      </c>
      <c r="EM143" s="209">
        <v>0.1</v>
      </c>
      <c r="EN143" s="240">
        <v>-0.43928749999999972</v>
      </c>
      <c r="EO143" s="243">
        <f t="shared" si="220"/>
        <v>-1</v>
      </c>
      <c r="EP143" s="244">
        <f t="shared" si="221"/>
        <v>1</v>
      </c>
      <c r="EQ143" s="167">
        <v>0.91</v>
      </c>
      <c r="ER143" s="167">
        <v>1.0900000000000001</v>
      </c>
      <c r="ET143" s="167">
        <f t="shared" si="190"/>
        <v>-9.1000000000000011E-2</v>
      </c>
      <c r="EU143" s="178">
        <f t="shared" si="233"/>
        <v>-24.177500000000002</v>
      </c>
      <c r="EV143" s="452">
        <f t="shared" si="158"/>
        <v>-4.5500000000000006E-2</v>
      </c>
      <c r="EW143" s="315"/>
      <c r="EX143" s="165">
        <f t="shared" si="207"/>
        <v>-4.5500000000000006E-2</v>
      </c>
      <c r="EZ143" s="104">
        <f t="shared" si="208"/>
        <v>-24.319477987023227</v>
      </c>
      <c r="FA143" s="185"/>
      <c r="FB143" s="186"/>
      <c r="FC143" s="36">
        <v>42385</v>
      </c>
      <c r="FD143" s="105">
        <v>-0.76805000000000012</v>
      </c>
      <c r="FE143" s="109">
        <v>-0.76071250000000024</v>
      </c>
      <c r="FF143" s="123"/>
      <c r="FG143" s="180">
        <f t="shared" si="191"/>
        <v>-23.63757868375</v>
      </c>
      <c r="FH143" s="209">
        <v>0.1</v>
      </c>
      <c r="FI143" s="239">
        <v>-4.3392874999999993</v>
      </c>
      <c r="FJ143" s="243">
        <f t="shared" si="222"/>
        <v>-1.7</v>
      </c>
      <c r="FK143" s="244">
        <f t="shared" si="223"/>
        <v>1</v>
      </c>
      <c r="FL143" s="167">
        <v>0.91</v>
      </c>
      <c r="FM143" s="167">
        <v>1.0900000000000001</v>
      </c>
      <c r="FO143" s="167">
        <f t="shared" si="192"/>
        <v>-0.1547</v>
      </c>
      <c r="FP143" s="178">
        <f t="shared" si="234"/>
        <v>-24.5</v>
      </c>
      <c r="FQ143" s="452">
        <f t="shared" si="159"/>
        <v>-7.7350000000000002E-2</v>
      </c>
      <c r="FR143" s="315"/>
      <c r="FS143" s="165">
        <f t="shared" si="209"/>
        <v>-7.7350000000000002E-2</v>
      </c>
      <c r="FU143" s="104">
        <f t="shared" si="210"/>
        <v>-25.695406686193191</v>
      </c>
      <c r="FV143" s="185"/>
      <c r="FW143" s="186"/>
      <c r="FX143" s="36">
        <v>42385</v>
      </c>
      <c r="FY143" s="105">
        <v>-0.76805000000000012</v>
      </c>
      <c r="FZ143" s="109">
        <v>-0.76071250000000024</v>
      </c>
      <c r="GA143" s="123"/>
      <c r="GB143" s="180">
        <f t="shared" si="193"/>
        <v>-23.63757868375</v>
      </c>
      <c r="GC143" s="209">
        <v>0.1</v>
      </c>
      <c r="GD143" s="239">
        <v>2.6107125000000004</v>
      </c>
      <c r="GE143" s="243">
        <f t="shared" si="224"/>
        <v>1</v>
      </c>
      <c r="GF143" s="244">
        <f t="shared" si="225"/>
        <v>0.5</v>
      </c>
      <c r="GG143" s="167">
        <v>0.91</v>
      </c>
      <c r="GH143" s="167">
        <v>1.0900000000000001</v>
      </c>
      <c r="GJ143" s="167">
        <f t="shared" si="194"/>
        <v>5.4500000000000007E-2</v>
      </c>
      <c r="GK143" s="178">
        <f t="shared" si="235"/>
        <v>-24.135275</v>
      </c>
      <c r="GL143" s="452">
        <f t="shared" si="160"/>
        <v>5.4500000000000007E-2</v>
      </c>
      <c r="GM143" s="315"/>
      <c r="GN143" s="165">
        <f t="shared" si="211"/>
        <v>5.4500000000000007E-2</v>
      </c>
      <c r="GP143" s="246">
        <f t="shared" si="212"/>
        <v>-24.320729356251622</v>
      </c>
      <c r="GQ143" s="255">
        <v>-23.63025</v>
      </c>
      <c r="GR143" s="186"/>
      <c r="GS143" s="36">
        <v>42385</v>
      </c>
      <c r="GT143" s="105">
        <v>-0.76805000000000012</v>
      </c>
      <c r="GU143" s="109">
        <v>-0.76071250000000024</v>
      </c>
      <c r="GV143" s="123"/>
      <c r="GW143" s="180">
        <f t="shared" si="195"/>
        <v>-23.63757868375</v>
      </c>
      <c r="GX143" s="209">
        <v>0.1</v>
      </c>
      <c r="GY143" s="239">
        <v>-8.9287499999999742E-2</v>
      </c>
      <c r="GZ143" s="243">
        <f t="shared" si="226"/>
        <v>-1</v>
      </c>
      <c r="HA143" s="244">
        <f t="shared" si="227"/>
        <v>1</v>
      </c>
      <c r="HB143" s="167">
        <v>0.91</v>
      </c>
      <c r="HC143" s="167">
        <v>1.0900000000000001</v>
      </c>
      <c r="HD143" s="165"/>
      <c r="HE143" s="167">
        <f t="shared" si="196"/>
        <v>-9.1000000000000011E-2</v>
      </c>
      <c r="HF143" s="178">
        <f t="shared" si="236"/>
        <v>-23.224412555310092</v>
      </c>
      <c r="HG143" s="452">
        <f t="shared" si="161"/>
        <v>-9.1000000000000011E-2</v>
      </c>
      <c r="HH143" s="315"/>
      <c r="HI143" s="165">
        <f t="shared" si="213"/>
        <v>-9.1000000000000011E-2</v>
      </c>
      <c r="HK143" s="104">
        <f t="shared" si="214"/>
        <v>-24.097423126391988</v>
      </c>
      <c r="HL143" s="185"/>
      <c r="HN143" s="165">
        <v>-5.4392874999999998</v>
      </c>
      <c r="HO143" s="165">
        <f t="shared" si="148"/>
        <v>-24.683526142129679</v>
      </c>
      <c r="HP143" s="165"/>
      <c r="HR143" s="165">
        <v>1.3107125000000002</v>
      </c>
      <c r="HS143" s="165">
        <f t="shared" si="149"/>
        <v>-23.631695465879975</v>
      </c>
      <c r="HT143" s="165"/>
      <c r="HV143" s="165">
        <v>2.5107125000000003</v>
      </c>
      <c r="HW143" s="165">
        <f t="shared" si="150"/>
        <v>-23.618979022652798</v>
      </c>
      <c r="HX143" s="165"/>
      <c r="HZ143" s="165">
        <v>-0.43928749999999972</v>
      </c>
      <c r="IA143" s="165">
        <f t="shared" si="151"/>
        <v>-24.319477987023227</v>
      </c>
      <c r="IB143" s="165"/>
      <c r="ID143" s="165">
        <v>-4.3392874999999993</v>
      </c>
      <c r="IE143" s="165">
        <f t="shared" si="152"/>
        <v>-25.695406686193191</v>
      </c>
      <c r="IF143" s="165"/>
      <c r="IH143" s="165">
        <v>2.6107125000000004</v>
      </c>
      <c r="II143" s="165">
        <f t="shared" si="153"/>
        <v>-24.320729356251622</v>
      </c>
      <c r="IJ143" s="253">
        <v>-23.63025</v>
      </c>
      <c r="IL143" s="424">
        <v>-8.9287499999999742E-2</v>
      </c>
      <c r="IM143" s="165">
        <f t="shared" si="154"/>
        <v>-24.097423126391988</v>
      </c>
      <c r="IN143" s="165"/>
      <c r="IO143" s="36">
        <v>42385</v>
      </c>
    </row>
    <row r="144" spans="1:249" ht="15.75" thickBot="1" x14ac:dyDescent="0.3">
      <c r="A144" s="95">
        <v>41290</v>
      </c>
      <c r="B144" s="36">
        <v>41290</v>
      </c>
      <c r="C144" s="346">
        <v>-6.2</v>
      </c>
      <c r="D144" s="346">
        <v>0.54999999999999993</v>
      </c>
      <c r="E144" s="346">
        <v>1.75</v>
      </c>
      <c r="F144" s="346">
        <v>-1.2</v>
      </c>
      <c r="G144" s="346">
        <v>-5.0999999999999996</v>
      </c>
      <c r="H144" s="346">
        <v>1.85</v>
      </c>
      <c r="I144" s="346">
        <v>-0.85</v>
      </c>
      <c r="J144" s="106"/>
      <c r="K144" s="36">
        <v>42385</v>
      </c>
      <c r="L144" s="105">
        <v>-0.76805000000000012</v>
      </c>
      <c r="M144" s="98">
        <f t="shared" si="130"/>
        <v>-0.76071250000000024</v>
      </c>
      <c r="N144" s="109">
        <f t="shared" si="131"/>
        <v>-0.78595833333333376</v>
      </c>
      <c r="O144" s="291"/>
      <c r="P144" s="184">
        <v>42385</v>
      </c>
      <c r="Q144" s="346">
        <v>-6.2</v>
      </c>
      <c r="R144" s="240">
        <v>-5.4392874999999998</v>
      </c>
      <c r="T144" s="346">
        <v>0.54999999999999993</v>
      </c>
      <c r="U144" s="240">
        <v>1.3107125000000002</v>
      </c>
      <c r="W144" s="346">
        <v>1.75</v>
      </c>
      <c r="X144" s="240">
        <v>2.5107125000000003</v>
      </c>
      <c r="Z144" s="346">
        <v>-1.2</v>
      </c>
      <c r="AA144" s="240">
        <v>-0.43928749999999972</v>
      </c>
      <c r="AC144" s="346">
        <v>-5.0999999999999996</v>
      </c>
      <c r="AD144" s="239">
        <v>-4.3392874999999993</v>
      </c>
      <c r="AF144" s="346">
        <v>1.85</v>
      </c>
      <c r="AG144" s="239">
        <v>2.6107125000000004</v>
      </c>
      <c r="AH144" s="104">
        <v>-23.63025</v>
      </c>
      <c r="AI144" s="346">
        <v>-0.85</v>
      </c>
      <c r="AJ144" s="239">
        <v>-8.9287499999999742E-2</v>
      </c>
      <c r="AK144" s="104"/>
      <c r="AV144" s="36">
        <v>42386</v>
      </c>
      <c r="AW144" s="346">
        <v>-3.85</v>
      </c>
      <c r="AY144" s="346">
        <v>-1.3</v>
      </c>
      <c r="AZ144">
        <v>-23.002433333333336</v>
      </c>
      <c r="BA144" s="346">
        <v>1.65</v>
      </c>
      <c r="BC144" s="346">
        <v>1.25</v>
      </c>
      <c r="BE144" s="346">
        <v>-4.05</v>
      </c>
      <c r="BF144">
        <v>-26.049244444444447</v>
      </c>
      <c r="BG144" s="346">
        <v>3.1</v>
      </c>
      <c r="BH144" s="98"/>
      <c r="BI144" s="346">
        <v>0</v>
      </c>
      <c r="BJ144" s="104"/>
      <c r="BL144" s="313">
        <v>-5.2</v>
      </c>
      <c r="BM144">
        <v>-24.72282222222222</v>
      </c>
      <c r="BN144" s="199"/>
      <c r="BR144" s="199"/>
      <c r="BW144" s="36">
        <v>42386</v>
      </c>
      <c r="BX144" s="105">
        <v>-0.72210000000000019</v>
      </c>
      <c r="BY144" s="109">
        <v>-0.74507500000000015</v>
      </c>
      <c r="BZ144" s="123"/>
      <c r="CA144" s="180">
        <f t="shared" si="182"/>
        <v>-23.6291797825</v>
      </c>
      <c r="CB144" s="209">
        <v>0.1</v>
      </c>
      <c r="CC144" s="240">
        <v>-3.1049249999999997</v>
      </c>
      <c r="CD144" s="243">
        <f t="shared" si="228"/>
        <v>-1.6</v>
      </c>
      <c r="CE144" s="244">
        <f t="shared" si="215"/>
        <v>1</v>
      </c>
      <c r="CF144" s="167">
        <v>0.9</v>
      </c>
      <c r="CG144" s="167">
        <v>1.1000000000000001</v>
      </c>
      <c r="CI144" s="167">
        <f t="shared" si="229"/>
        <v>-0.14400000000000004</v>
      </c>
      <c r="CJ144" s="178">
        <f t="shared" si="230"/>
        <v>-24.5</v>
      </c>
      <c r="CK144" s="452">
        <f t="shared" si="133"/>
        <v>-7.2000000000000022E-2</v>
      </c>
      <c r="CL144" s="188"/>
      <c r="CM144" s="165">
        <f t="shared" si="201"/>
        <v>-7.2000000000000022E-2</v>
      </c>
      <c r="CO144" s="104">
        <f t="shared" si="202"/>
        <v>-24.755526142129678</v>
      </c>
      <c r="CR144" s="36">
        <v>42386</v>
      </c>
      <c r="CS144" s="109">
        <v>-0.72210000000000019</v>
      </c>
      <c r="CT144" s="109">
        <v>-0.74507500000000015</v>
      </c>
      <c r="CU144" s="123"/>
      <c r="CV144" s="180">
        <f t="shared" si="185"/>
        <v>-23.6291797825</v>
      </c>
      <c r="CW144" s="209">
        <v>0.1</v>
      </c>
      <c r="CX144" s="240">
        <v>-0.55492499999999989</v>
      </c>
      <c r="CY144" s="243">
        <f t="shared" si="216"/>
        <v>-1</v>
      </c>
      <c r="CZ144" s="244">
        <f t="shared" si="217"/>
        <v>1</v>
      </c>
      <c r="DA144" s="167">
        <v>0.9</v>
      </c>
      <c r="DB144" s="167">
        <v>1.1000000000000001</v>
      </c>
      <c r="DD144" s="167">
        <f t="shared" si="186"/>
        <v>-9.0000000000000011E-2</v>
      </c>
      <c r="DE144" s="178">
        <f t="shared" si="231"/>
        <v>-23.8611</v>
      </c>
      <c r="DF144" s="452">
        <f t="shared" si="156"/>
        <v>-4.5000000000000005E-2</v>
      </c>
      <c r="DG144" s="315"/>
      <c r="DH144" s="165">
        <f t="shared" si="203"/>
        <v>-4.5000000000000005E-2</v>
      </c>
      <c r="DJ144" s="246">
        <f t="shared" si="204"/>
        <v>-23.676695465879977</v>
      </c>
      <c r="DK144" s="254">
        <v>-23.002433333333336</v>
      </c>
      <c r="DL144" s="186"/>
      <c r="DM144" s="36">
        <v>42386</v>
      </c>
      <c r="DN144" s="105">
        <v>-0.72210000000000019</v>
      </c>
      <c r="DO144" s="109">
        <v>-0.74507500000000015</v>
      </c>
      <c r="DP144" s="123"/>
      <c r="DQ144" s="180">
        <f t="shared" si="187"/>
        <v>-23.6291797825</v>
      </c>
      <c r="DR144" s="209">
        <v>0.1</v>
      </c>
      <c r="DS144" s="240">
        <v>2.3950750000000003</v>
      </c>
      <c r="DT144" s="243">
        <f t="shared" si="218"/>
        <v>1</v>
      </c>
      <c r="DU144" s="244">
        <f t="shared" si="219"/>
        <v>0.5</v>
      </c>
      <c r="DV144" s="167">
        <v>0.9</v>
      </c>
      <c r="DW144" s="167">
        <v>1.1000000000000001</v>
      </c>
      <c r="DY144" s="167">
        <f t="shared" si="188"/>
        <v>5.5000000000000007E-2</v>
      </c>
      <c r="DZ144" s="178">
        <f t="shared" si="232"/>
        <v>-22.490021442463135</v>
      </c>
      <c r="EA144" s="452">
        <f t="shared" si="157"/>
        <v>5.5000000000000007E-2</v>
      </c>
      <c r="EB144" s="315"/>
      <c r="EC144" s="165">
        <f t="shared" si="205"/>
        <v>5.5000000000000007E-2</v>
      </c>
      <c r="EE144" s="176">
        <f t="shared" si="206"/>
        <v>-23.563979022652799</v>
      </c>
      <c r="EF144" s="185"/>
      <c r="EG144" s="186"/>
      <c r="EH144" s="36">
        <v>42386</v>
      </c>
      <c r="EI144" s="105">
        <v>-0.72210000000000019</v>
      </c>
      <c r="EJ144" s="109">
        <v>-0.74507500000000015</v>
      </c>
      <c r="EK144" s="123"/>
      <c r="EL144" s="180">
        <f t="shared" si="189"/>
        <v>-23.6291797825</v>
      </c>
      <c r="EM144" s="209">
        <v>0.1</v>
      </c>
      <c r="EN144" s="240">
        <v>1.9950750000000002</v>
      </c>
      <c r="EO144" s="243">
        <f t="shared" si="220"/>
        <v>1</v>
      </c>
      <c r="EP144" s="244">
        <f t="shared" si="221"/>
        <v>0.2</v>
      </c>
      <c r="EQ144" s="167">
        <v>0.9</v>
      </c>
      <c r="ER144" s="167">
        <v>1.1000000000000001</v>
      </c>
      <c r="ET144" s="167">
        <f t="shared" si="190"/>
        <v>1.8000000000000006E-2</v>
      </c>
      <c r="EU144" s="178">
        <f t="shared" si="233"/>
        <v>-24.159500000000001</v>
      </c>
      <c r="EV144" s="452">
        <f t="shared" si="158"/>
        <v>1.8000000000000006E-2</v>
      </c>
      <c r="EW144" s="315"/>
      <c r="EX144" s="165">
        <f t="shared" si="207"/>
        <v>1.8000000000000006E-2</v>
      </c>
      <c r="EZ144" s="176">
        <f t="shared" si="208"/>
        <v>-24.301477987023226</v>
      </c>
      <c r="FA144" s="185"/>
      <c r="FB144" s="186"/>
      <c r="FC144" s="36">
        <v>42386</v>
      </c>
      <c r="FD144" s="105">
        <v>-0.72210000000000019</v>
      </c>
      <c r="FE144" s="109">
        <v>-0.74507500000000015</v>
      </c>
      <c r="FF144" s="123"/>
      <c r="FG144" s="180">
        <f t="shared" si="191"/>
        <v>-23.6291797825</v>
      </c>
      <c r="FH144" s="209">
        <v>0.1</v>
      </c>
      <c r="FI144" s="239">
        <v>-3.3049249999999999</v>
      </c>
      <c r="FJ144" s="243">
        <f t="shared" si="222"/>
        <v>-1.6</v>
      </c>
      <c r="FK144" s="244">
        <f t="shared" si="223"/>
        <v>1</v>
      </c>
      <c r="FL144" s="167">
        <v>0.9</v>
      </c>
      <c r="FM144" s="167">
        <v>1.1000000000000001</v>
      </c>
      <c r="FO144" s="167">
        <f t="shared" si="192"/>
        <v>-0.14400000000000004</v>
      </c>
      <c r="FP144" s="178">
        <f t="shared" si="234"/>
        <v>-24.5</v>
      </c>
      <c r="FQ144" s="452">
        <f t="shared" si="159"/>
        <v>-7.2000000000000022E-2</v>
      </c>
      <c r="FR144" s="315"/>
      <c r="FS144" s="165">
        <f t="shared" si="209"/>
        <v>-7.2000000000000022E-2</v>
      </c>
      <c r="FU144" s="246">
        <f t="shared" si="210"/>
        <v>-25.767406686193191</v>
      </c>
      <c r="FV144" s="254">
        <v>-26.049244444444447</v>
      </c>
      <c r="FW144" s="186"/>
      <c r="FX144" s="36">
        <v>42386</v>
      </c>
      <c r="FY144" s="105">
        <v>-0.72210000000000019</v>
      </c>
      <c r="FZ144" s="109">
        <v>-0.74507500000000015</v>
      </c>
      <c r="GA144" s="123"/>
      <c r="GB144" s="180">
        <f t="shared" si="193"/>
        <v>-23.6291797825</v>
      </c>
      <c r="GC144" s="209">
        <v>0.1</v>
      </c>
      <c r="GD144" s="239">
        <v>3.8450750000000005</v>
      </c>
      <c r="GE144" s="243">
        <f t="shared" si="224"/>
        <v>1</v>
      </c>
      <c r="GF144" s="244">
        <f t="shared" si="225"/>
        <v>0.8</v>
      </c>
      <c r="GG144" s="167">
        <v>0.9</v>
      </c>
      <c r="GH144" s="167">
        <v>1.1000000000000001</v>
      </c>
      <c r="GJ144" s="167">
        <f t="shared" si="194"/>
        <v>8.8000000000000023E-2</v>
      </c>
      <c r="GK144" s="178">
        <f t="shared" si="235"/>
        <v>-24.047274999999999</v>
      </c>
      <c r="GL144" s="452">
        <f t="shared" si="160"/>
        <v>8.8000000000000023E-2</v>
      </c>
      <c r="GM144" s="315"/>
      <c r="GN144" s="165">
        <f t="shared" si="211"/>
        <v>8.8000000000000023E-2</v>
      </c>
      <c r="GP144" s="176">
        <f t="shared" si="212"/>
        <v>-24.232729356251621</v>
      </c>
      <c r="GQ144" s="98"/>
      <c r="GR144" s="186"/>
      <c r="GS144" s="36">
        <v>42386</v>
      </c>
      <c r="GT144" s="105">
        <v>-0.72210000000000019</v>
      </c>
      <c r="GU144" s="109">
        <v>-0.74507500000000015</v>
      </c>
      <c r="GV144" s="123"/>
      <c r="GW144" s="180">
        <f t="shared" si="195"/>
        <v>-23.6291797825</v>
      </c>
      <c r="GX144" s="209">
        <v>0.1</v>
      </c>
      <c r="GY144" s="239">
        <v>0.74507500000000015</v>
      </c>
      <c r="GZ144" s="243">
        <f t="shared" si="226"/>
        <v>1</v>
      </c>
      <c r="HA144" s="244">
        <f t="shared" si="227"/>
        <v>-0.5</v>
      </c>
      <c r="HB144" s="167">
        <v>0.9</v>
      </c>
      <c r="HC144" s="167">
        <v>1.1000000000000001</v>
      </c>
      <c r="HD144" s="165"/>
      <c r="HE144" s="167">
        <f t="shared" si="196"/>
        <v>-4.5000000000000005E-2</v>
      </c>
      <c r="HF144" s="178">
        <f t="shared" si="236"/>
        <v>-23.269412555310094</v>
      </c>
      <c r="HG144" s="452">
        <f t="shared" si="161"/>
        <v>-4.5000000000000005E-2</v>
      </c>
      <c r="HH144" s="315"/>
      <c r="HI144" s="165">
        <f t="shared" si="213"/>
        <v>-4.5000000000000005E-2</v>
      </c>
      <c r="HK144" s="176">
        <f t="shared" si="214"/>
        <v>-24.142423126391989</v>
      </c>
      <c r="HL144" s="185"/>
      <c r="HN144" s="165">
        <v>-3.1049249999999997</v>
      </c>
      <c r="HO144" s="165">
        <f t="shared" si="148"/>
        <v>-24.755526142129678</v>
      </c>
      <c r="HP144" s="165"/>
      <c r="HR144" s="165">
        <v>-0.55492499999999989</v>
      </c>
      <c r="HS144" s="165">
        <f t="shared" si="149"/>
        <v>-23.676695465879977</v>
      </c>
      <c r="HT144" s="253">
        <v>-23.002433333333336</v>
      </c>
      <c r="HV144" s="165">
        <v>2.3950750000000003</v>
      </c>
      <c r="HW144" s="165">
        <f t="shared" si="150"/>
        <v>-23.563979022652799</v>
      </c>
      <c r="HX144" s="165"/>
      <c r="HZ144" s="165">
        <v>1.9950750000000002</v>
      </c>
      <c r="IA144" s="165">
        <f t="shared" si="151"/>
        <v>-24.301477987023226</v>
      </c>
      <c r="IB144" s="165"/>
      <c r="ID144" s="165">
        <v>-3.3049249999999999</v>
      </c>
      <c r="IE144" s="165">
        <f t="shared" si="152"/>
        <v>-25.767406686193191</v>
      </c>
      <c r="IF144" s="253">
        <v>-26.049244444444447</v>
      </c>
      <c r="IH144" s="165">
        <v>3.8450750000000005</v>
      </c>
      <c r="II144" s="165">
        <f t="shared" si="153"/>
        <v>-24.232729356251621</v>
      </c>
      <c r="IJ144" s="165"/>
      <c r="IL144" s="424">
        <v>0.74507500000000015</v>
      </c>
      <c r="IM144" s="165">
        <f t="shared" si="154"/>
        <v>-24.142423126391989</v>
      </c>
      <c r="IN144" s="165"/>
      <c r="IO144" s="36">
        <v>42386</v>
      </c>
    </row>
    <row r="145" spans="1:249" ht="15.75" thickBot="1" x14ac:dyDescent="0.3">
      <c r="A145" s="95">
        <v>41291</v>
      </c>
      <c r="B145" s="36">
        <v>41291</v>
      </c>
      <c r="C145" s="346">
        <v>-3.85</v>
      </c>
      <c r="D145" s="346">
        <v>-1.3</v>
      </c>
      <c r="E145" s="346">
        <v>1.65</v>
      </c>
      <c r="F145" s="346">
        <v>1.25</v>
      </c>
      <c r="G145" s="346">
        <v>-4.05</v>
      </c>
      <c r="H145" s="346">
        <v>3.1</v>
      </c>
      <c r="I145" s="346">
        <v>0</v>
      </c>
      <c r="J145" s="106"/>
      <c r="K145" s="36">
        <v>42386</v>
      </c>
      <c r="L145" s="105">
        <v>-0.72210000000000019</v>
      </c>
      <c r="M145" s="98">
        <f t="shared" si="130"/>
        <v>-0.74507500000000015</v>
      </c>
      <c r="N145" s="109">
        <f t="shared" si="131"/>
        <v>-0.74784166666666696</v>
      </c>
      <c r="O145" s="291"/>
      <c r="P145" s="184">
        <v>42386</v>
      </c>
      <c r="Q145" s="346">
        <v>-3.85</v>
      </c>
      <c r="R145" s="240">
        <v>-3.1049249999999997</v>
      </c>
      <c r="T145" s="346">
        <v>-1.3</v>
      </c>
      <c r="U145" s="240">
        <v>-0.55492499999999989</v>
      </c>
      <c r="V145" s="190">
        <v>-23.002433333333336</v>
      </c>
      <c r="W145" s="346">
        <v>1.65</v>
      </c>
      <c r="X145" s="240">
        <v>2.3950750000000003</v>
      </c>
      <c r="Z145" s="346">
        <v>1.25</v>
      </c>
      <c r="AA145" s="240">
        <v>1.9950750000000002</v>
      </c>
      <c r="AC145" s="346">
        <v>-4.05</v>
      </c>
      <c r="AD145" s="239">
        <v>-3.3049249999999999</v>
      </c>
      <c r="AE145" s="190">
        <v>-26.049244444444447</v>
      </c>
      <c r="AF145" s="346">
        <v>3.1</v>
      </c>
      <c r="AG145" s="239">
        <v>3.8450750000000005</v>
      </c>
      <c r="AI145" s="346">
        <v>0</v>
      </c>
      <c r="AJ145" s="239">
        <v>0.74507500000000015</v>
      </c>
      <c r="AK145" s="104"/>
      <c r="AV145" s="36">
        <v>42387</v>
      </c>
      <c r="AW145" s="346">
        <v>-2.5</v>
      </c>
      <c r="AX145" s="128">
        <v>-24.2</v>
      </c>
      <c r="AY145" s="346">
        <v>-0.2</v>
      </c>
      <c r="AZ145" s="128">
        <v>-23.1</v>
      </c>
      <c r="BA145" s="346">
        <v>2.2000000000000002</v>
      </c>
      <c r="BB145" s="129">
        <v>-22.2</v>
      </c>
      <c r="BC145" s="346">
        <v>2.4500000000000002</v>
      </c>
      <c r="BD145" s="129">
        <v>-23.4</v>
      </c>
      <c r="BE145" s="346">
        <v>-1.2</v>
      </c>
      <c r="BF145" s="129">
        <v>-26</v>
      </c>
      <c r="BG145" s="346">
        <v>4.0999999999999996</v>
      </c>
      <c r="BH145" s="129">
        <v>-23.4</v>
      </c>
      <c r="BI145" s="346">
        <v>1.75</v>
      </c>
      <c r="BJ145" s="130">
        <v>-24.1</v>
      </c>
      <c r="BL145" s="313">
        <v>-1.3</v>
      </c>
      <c r="BM145">
        <v>-23.002433333333336</v>
      </c>
      <c r="BN145" s="199"/>
      <c r="BP145" s="199"/>
      <c r="BR145" s="199"/>
      <c r="BS145" s="98"/>
      <c r="BW145" s="36">
        <v>42387</v>
      </c>
      <c r="BX145" s="105">
        <v>-0.67444999999999999</v>
      </c>
      <c r="BY145" s="109">
        <v>-0.69827500000000009</v>
      </c>
      <c r="BZ145" s="123">
        <v>-23.8</v>
      </c>
      <c r="CA145" s="180">
        <f t="shared" si="182"/>
        <v>-23.604043502499998</v>
      </c>
      <c r="CB145" s="209">
        <v>0.1</v>
      </c>
      <c r="CC145" s="240">
        <v>-1.8017249999999998</v>
      </c>
      <c r="CD145" s="243">
        <f t="shared" si="228"/>
        <v>-1.25</v>
      </c>
      <c r="CE145" s="244">
        <f t="shared" si="215"/>
        <v>1</v>
      </c>
      <c r="CF145" s="167">
        <v>0.89</v>
      </c>
      <c r="CG145" s="167">
        <v>1.1100000000000001</v>
      </c>
      <c r="CI145" s="167">
        <f t="shared" si="229"/>
        <v>-0.11125</v>
      </c>
      <c r="CJ145" s="178">
        <f t="shared" si="230"/>
        <v>-24.5</v>
      </c>
      <c r="CK145" s="452">
        <f t="shared" si="133"/>
        <v>-5.5625000000000001E-2</v>
      </c>
      <c r="CL145" s="188"/>
      <c r="CM145" s="165">
        <f t="shared" si="201"/>
        <v>-5.5625000000000001E-2</v>
      </c>
      <c r="CO145" s="104">
        <f t="shared" si="202"/>
        <v>-24.811151142129678</v>
      </c>
      <c r="CR145" s="36">
        <v>42387</v>
      </c>
      <c r="CS145" s="109">
        <v>-0.67444999999999999</v>
      </c>
      <c r="CT145" s="109">
        <v>-0.69827500000000009</v>
      </c>
      <c r="CU145" s="123">
        <v>-23.8</v>
      </c>
      <c r="CV145" s="180">
        <f t="shared" si="185"/>
        <v>-23.604043502499998</v>
      </c>
      <c r="CW145" s="209">
        <v>0.1</v>
      </c>
      <c r="CX145" s="240">
        <v>0.49827500000000008</v>
      </c>
      <c r="CY145" s="243">
        <f t="shared" si="216"/>
        <v>1</v>
      </c>
      <c r="CZ145" s="244">
        <f t="shared" si="217"/>
        <v>-0.5</v>
      </c>
      <c r="DA145" s="167">
        <v>0.89</v>
      </c>
      <c r="DB145" s="167">
        <v>1.1100000000000001</v>
      </c>
      <c r="DD145" s="167">
        <f t="shared" si="186"/>
        <v>-4.4500000000000005E-2</v>
      </c>
      <c r="DE145" s="178">
        <f t="shared" si="231"/>
        <v>-23.88335</v>
      </c>
      <c r="DF145" s="452">
        <f t="shared" si="156"/>
        <v>-2.2250000000000002E-2</v>
      </c>
      <c r="DG145" s="315"/>
      <c r="DH145" s="165">
        <f t="shared" si="203"/>
        <v>-2.2250000000000002E-2</v>
      </c>
      <c r="DJ145" s="104">
        <f t="shared" si="204"/>
        <v>-23.698945465879977</v>
      </c>
      <c r="DK145" s="185"/>
      <c r="DL145" s="186"/>
      <c r="DM145" s="36">
        <v>42387</v>
      </c>
      <c r="DN145" s="105">
        <v>-0.67444999999999999</v>
      </c>
      <c r="DO145" s="109">
        <v>-0.69827500000000009</v>
      </c>
      <c r="DP145" s="123">
        <v>-23.8</v>
      </c>
      <c r="DQ145" s="180">
        <f t="shared" si="187"/>
        <v>-23.604043502499998</v>
      </c>
      <c r="DR145" s="209">
        <v>0.1</v>
      </c>
      <c r="DS145" s="240">
        <v>2.8982750000000004</v>
      </c>
      <c r="DT145" s="243">
        <f t="shared" si="218"/>
        <v>1</v>
      </c>
      <c r="DU145" s="244">
        <f t="shared" si="219"/>
        <v>0.5</v>
      </c>
      <c r="DV145" s="167">
        <v>0.89</v>
      </c>
      <c r="DW145" s="167">
        <v>1.1100000000000001</v>
      </c>
      <c r="DY145" s="167">
        <f t="shared" si="188"/>
        <v>5.5500000000000008E-2</v>
      </c>
      <c r="DZ145" s="178">
        <f t="shared" si="232"/>
        <v>-22.434521442463137</v>
      </c>
      <c r="EA145" s="452">
        <f t="shared" si="157"/>
        <v>5.5500000000000008E-2</v>
      </c>
      <c r="EB145" s="315"/>
      <c r="EC145" s="165">
        <f t="shared" si="205"/>
        <v>5.5500000000000008E-2</v>
      </c>
      <c r="EE145" s="104">
        <f t="shared" si="206"/>
        <v>-23.5084790226528</v>
      </c>
      <c r="EF145" s="185"/>
      <c r="EG145" s="186"/>
      <c r="EH145" s="36">
        <v>42387</v>
      </c>
      <c r="EI145" s="105">
        <v>-0.67444999999999999</v>
      </c>
      <c r="EJ145" s="109">
        <v>-0.69827500000000009</v>
      </c>
      <c r="EK145" s="123">
        <v>-23.8</v>
      </c>
      <c r="EL145" s="180">
        <f t="shared" si="189"/>
        <v>-23.604043502499998</v>
      </c>
      <c r="EM145" s="209">
        <v>0.1</v>
      </c>
      <c r="EN145" s="240">
        <v>3.1482750000000004</v>
      </c>
      <c r="EO145" s="243">
        <f t="shared" si="220"/>
        <v>1</v>
      </c>
      <c r="EP145" s="244">
        <f t="shared" si="221"/>
        <v>0.8</v>
      </c>
      <c r="EQ145" s="167">
        <v>0.89</v>
      </c>
      <c r="ER145" s="167">
        <v>1.1100000000000001</v>
      </c>
      <c r="ET145" s="167">
        <f t="shared" si="190"/>
        <v>8.8800000000000032E-2</v>
      </c>
      <c r="EU145" s="178">
        <f t="shared" si="233"/>
        <v>-24.070700000000002</v>
      </c>
      <c r="EV145" s="452">
        <f t="shared" si="158"/>
        <v>8.8800000000000032E-2</v>
      </c>
      <c r="EW145" s="315"/>
      <c r="EX145" s="165">
        <f t="shared" si="207"/>
        <v>8.8800000000000032E-2</v>
      </c>
      <c r="EZ145" s="104">
        <f t="shared" si="208"/>
        <v>-24.212677987023227</v>
      </c>
      <c r="FA145" s="185"/>
      <c r="FB145" s="186"/>
      <c r="FC145" s="36">
        <v>42387</v>
      </c>
      <c r="FD145" s="105">
        <v>-0.67444999999999999</v>
      </c>
      <c r="FE145" s="109">
        <v>-0.69827500000000009</v>
      </c>
      <c r="FF145" s="123">
        <v>-23.8</v>
      </c>
      <c r="FG145" s="180">
        <f t="shared" si="191"/>
        <v>-23.604043502499998</v>
      </c>
      <c r="FH145" s="209">
        <v>0.1</v>
      </c>
      <c r="FI145" s="239">
        <v>-0.50172499999999987</v>
      </c>
      <c r="FJ145" s="243">
        <f t="shared" si="222"/>
        <v>-1</v>
      </c>
      <c r="FK145" s="244">
        <f t="shared" si="223"/>
        <v>1</v>
      </c>
      <c r="FL145" s="167">
        <v>0.89</v>
      </c>
      <c r="FM145" s="167">
        <v>1.1100000000000001</v>
      </c>
      <c r="FO145" s="167">
        <f t="shared" si="192"/>
        <v>-8.900000000000001E-2</v>
      </c>
      <c r="FP145" s="178">
        <f t="shared" si="234"/>
        <v>-24.5</v>
      </c>
      <c r="FQ145" s="452">
        <f t="shared" si="159"/>
        <v>-4.4500000000000005E-2</v>
      </c>
      <c r="FR145" s="315"/>
      <c r="FS145" s="165">
        <f t="shared" si="209"/>
        <v>-4.4500000000000005E-2</v>
      </c>
      <c r="FU145" s="104">
        <f t="shared" si="210"/>
        <v>-25.81190668619319</v>
      </c>
      <c r="FV145" s="185"/>
      <c r="FW145" s="186"/>
      <c r="FX145" s="36">
        <v>42387</v>
      </c>
      <c r="FY145" s="105">
        <v>-0.67444999999999999</v>
      </c>
      <c r="FZ145" s="109">
        <v>-0.69827500000000009</v>
      </c>
      <c r="GA145" s="123">
        <v>-23.8</v>
      </c>
      <c r="GB145" s="180">
        <f t="shared" si="193"/>
        <v>-23.604043502499998</v>
      </c>
      <c r="GC145" s="209">
        <v>0.1</v>
      </c>
      <c r="GD145" s="239">
        <v>4.7982749999999994</v>
      </c>
      <c r="GE145" s="243">
        <f t="shared" si="224"/>
        <v>1</v>
      </c>
      <c r="GF145" s="244">
        <f t="shared" si="225"/>
        <v>1.1000000000000001</v>
      </c>
      <c r="GG145" s="167">
        <v>0.89</v>
      </c>
      <c r="GH145" s="167">
        <v>1.1100000000000001</v>
      </c>
      <c r="GJ145" s="167">
        <f t="shared" si="194"/>
        <v>0.12210000000000003</v>
      </c>
      <c r="GK145" s="178">
        <f t="shared" si="235"/>
        <v>-23.925174999999999</v>
      </c>
      <c r="GL145" s="452">
        <f t="shared" si="160"/>
        <v>0.12210000000000003</v>
      </c>
      <c r="GM145" s="315"/>
      <c r="GN145" s="165">
        <f t="shared" si="211"/>
        <v>0.12210000000000003</v>
      </c>
      <c r="GP145" s="104">
        <f t="shared" si="212"/>
        <v>-24.110629356251621</v>
      </c>
      <c r="GR145" s="186"/>
      <c r="GS145" s="36">
        <v>42387</v>
      </c>
      <c r="GT145" s="105">
        <v>-0.67444999999999999</v>
      </c>
      <c r="GU145" s="109">
        <v>-0.69827500000000009</v>
      </c>
      <c r="GV145" s="123">
        <v>-23.8</v>
      </c>
      <c r="GW145" s="180">
        <f t="shared" si="195"/>
        <v>-23.604043502499998</v>
      </c>
      <c r="GX145" s="209">
        <v>0.1</v>
      </c>
      <c r="GY145" s="239">
        <v>2.4482750000000002</v>
      </c>
      <c r="GZ145" s="243">
        <f t="shared" si="226"/>
        <v>1</v>
      </c>
      <c r="HA145" s="244">
        <f t="shared" si="227"/>
        <v>0.5</v>
      </c>
      <c r="HB145" s="167">
        <v>0.89</v>
      </c>
      <c r="HC145" s="167">
        <v>1.1100000000000001</v>
      </c>
      <c r="HD145" s="165"/>
      <c r="HE145" s="167">
        <f t="shared" si="196"/>
        <v>5.5500000000000008E-2</v>
      </c>
      <c r="HF145" s="178">
        <f t="shared" si="236"/>
        <v>-23.213912555310095</v>
      </c>
      <c r="HG145" s="452">
        <f t="shared" si="161"/>
        <v>5.5500000000000008E-2</v>
      </c>
      <c r="HH145" s="315"/>
      <c r="HI145" s="165">
        <f t="shared" si="213"/>
        <v>5.5500000000000008E-2</v>
      </c>
      <c r="HK145" s="104">
        <f t="shared" si="214"/>
        <v>-24.086923126391991</v>
      </c>
      <c r="HL145" s="185"/>
      <c r="HN145" s="165">
        <v>-1.8017249999999998</v>
      </c>
      <c r="HO145" s="165">
        <f t="shared" si="148"/>
        <v>-24.811151142129678</v>
      </c>
      <c r="HP145" s="165"/>
      <c r="HR145" s="165">
        <v>0.49827500000000008</v>
      </c>
      <c r="HS145" s="165">
        <f t="shared" si="149"/>
        <v>-23.698945465879977</v>
      </c>
      <c r="HT145" s="165"/>
      <c r="HV145" s="165">
        <v>2.8982750000000004</v>
      </c>
      <c r="HW145" s="165">
        <f t="shared" si="150"/>
        <v>-23.5084790226528</v>
      </c>
      <c r="HX145" s="165"/>
      <c r="HZ145" s="165">
        <v>3.1482750000000004</v>
      </c>
      <c r="IA145" s="165">
        <f t="shared" si="151"/>
        <v>-24.212677987023227</v>
      </c>
      <c r="IB145" s="165"/>
      <c r="ID145" s="165">
        <v>-0.50172499999999987</v>
      </c>
      <c r="IE145" s="165">
        <f t="shared" si="152"/>
        <v>-25.81190668619319</v>
      </c>
      <c r="IF145" s="165"/>
      <c r="IH145" s="165">
        <v>4.7982749999999994</v>
      </c>
      <c r="II145" s="165">
        <f t="shared" si="153"/>
        <v>-24.110629356251621</v>
      </c>
      <c r="IJ145" s="165"/>
      <c r="IL145" s="424">
        <v>2.4482750000000002</v>
      </c>
      <c r="IM145" s="165">
        <f t="shared" si="154"/>
        <v>-24.086923126391991</v>
      </c>
      <c r="IN145" s="165"/>
      <c r="IO145" s="36">
        <v>42387</v>
      </c>
    </row>
    <row r="146" spans="1:249" ht="15.75" thickBot="1" x14ac:dyDescent="0.3">
      <c r="A146" s="95">
        <v>41292</v>
      </c>
      <c r="B146" s="36">
        <v>41292</v>
      </c>
      <c r="C146" s="346">
        <v>-2.5</v>
      </c>
      <c r="D146" s="346">
        <v>-0.2</v>
      </c>
      <c r="E146" s="346">
        <v>2.2000000000000002</v>
      </c>
      <c r="F146" s="346">
        <v>2.4500000000000002</v>
      </c>
      <c r="G146" s="346">
        <v>-1.2</v>
      </c>
      <c r="H146" s="346">
        <v>4.0999999999999996</v>
      </c>
      <c r="I146" s="346">
        <v>1.75</v>
      </c>
      <c r="J146" s="106"/>
      <c r="K146" s="36">
        <v>42387</v>
      </c>
      <c r="L146" s="105">
        <v>-0.67444999999999999</v>
      </c>
      <c r="M146" s="98">
        <f t="shared" si="130"/>
        <v>-0.69827500000000009</v>
      </c>
      <c r="N146" s="109">
        <f t="shared" si="131"/>
        <v>-0.72153333333333336</v>
      </c>
      <c r="O146" s="291"/>
      <c r="P146" s="184">
        <v>42387</v>
      </c>
      <c r="Q146" s="346">
        <v>-2.5</v>
      </c>
      <c r="R146" s="240">
        <v>-1.8017249999999998</v>
      </c>
      <c r="T146" s="346">
        <v>-0.2</v>
      </c>
      <c r="U146" s="240">
        <v>0.49827500000000008</v>
      </c>
      <c r="W146" s="346">
        <v>2.2000000000000002</v>
      </c>
      <c r="X146" s="240">
        <v>2.8982750000000004</v>
      </c>
      <c r="Z146" s="346">
        <v>2.4500000000000002</v>
      </c>
      <c r="AA146" s="240">
        <v>3.1482750000000004</v>
      </c>
      <c r="AC146" s="346">
        <v>-1.2</v>
      </c>
      <c r="AD146" s="239">
        <v>-0.50172499999999987</v>
      </c>
      <c r="AF146" s="346">
        <v>4.0999999999999996</v>
      </c>
      <c r="AG146" s="239">
        <v>4.7982749999999994</v>
      </c>
      <c r="AI146" s="346">
        <v>1.75</v>
      </c>
      <c r="AJ146" s="239">
        <v>2.4482750000000002</v>
      </c>
      <c r="AK146" s="104"/>
      <c r="AV146" s="36">
        <v>42388</v>
      </c>
      <c r="AW146" s="346">
        <v>-3.25</v>
      </c>
      <c r="AY146" s="346">
        <v>0.9</v>
      </c>
      <c r="BA146" s="346">
        <v>3.5</v>
      </c>
      <c r="BB146">
        <v>-22.115533333333332</v>
      </c>
      <c r="BC146" s="346">
        <v>2.25</v>
      </c>
      <c r="BD146">
        <v>-23.376899999999999</v>
      </c>
      <c r="BE146" s="346">
        <v>1.6500000000000001</v>
      </c>
      <c r="BG146" s="346">
        <v>3.25</v>
      </c>
      <c r="BI146" s="346">
        <v>4.0500000000000007</v>
      </c>
      <c r="BJ146" s="104"/>
      <c r="BL146" s="313">
        <v>3.5</v>
      </c>
      <c r="BM146">
        <v>-22.115533333333332</v>
      </c>
      <c r="BN146" s="199"/>
      <c r="BP146" s="199"/>
      <c r="BW146" s="36">
        <v>42388</v>
      </c>
      <c r="BX146" s="105">
        <v>-0.62509999999999999</v>
      </c>
      <c r="BY146" s="109">
        <v>-0.64977499999999999</v>
      </c>
      <c r="BZ146" s="123"/>
      <c r="CA146" s="180">
        <f t="shared" si="182"/>
        <v>-23.577994152500001</v>
      </c>
      <c r="CB146" s="209">
        <v>0.1</v>
      </c>
      <c r="CC146" s="240">
        <v>-2.600225</v>
      </c>
      <c r="CD146" s="243">
        <f t="shared" si="228"/>
        <v>-1.5</v>
      </c>
      <c r="CE146" s="244">
        <f t="shared" si="215"/>
        <v>1</v>
      </c>
      <c r="CF146" s="167">
        <v>0.88</v>
      </c>
      <c r="CG146" s="167">
        <v>1.1200000000000001</v>
      </c>
      <c r="CI146" s="167">
        <f t="shared" si="229"/>
        <v>-0.13200000000000003</v>
      </c>
      <c r="CJ146" s="178">
        <f t="shared" si="230"/>
        <v>-24.5</v>
      </c>
      <c r="CK146" s="452">
        <f t="shared" si="133"/>
        <v>-6.6000000000000017E-2</v>
      </c>
      <c r="CL146" s="188"/>
      <c r="CM146" s="165">
        <f t="shared" si="201"/>
        <v>-6.6000000000000017E-2</v>
      </c>
      <c r="CO146" s="104">
        <f t="shared" si="202"/>
        <v>-24.877151142129676</v>
      </c>
      <c r="CR146" s="36">
        <v>42388</v>
      </c>
      <c r="CS146" s="109">
        <v>-0.62509999999999999</v>
      </c>
      <c r="CT146" s="109">
        <v>-0.64977499999999999</v>
      </c>
      <c r="CU146" s="123"/>
      <c r="CV146" s="180">
        <f t="shared" si="185"/>
        <v>-23.577994152500001</v>
      </c>
      <c r="CW146" s="209">
        <v>0.1</v>
      </c>
      <c r="CX146" s="240">
        <v>1.5497749999999999</v>
      </c>
      <c r="CY146" s="243">
        <f t="shared" si="216"/>
        <v>1</v>
      </c>
      <c r="CZ146" s="244">
        <f t="shared" si="217"/>
        <v>0.2</v>
      </c>
      <c r="DA146" s="167">
        <v>0.88</v>
      </c>
      <c r="DB146" s="167">
        <v>1.1200000000000001</v>
      </c>
      <c r="DD146" s="167">
        <f t="shared" si="186"/>
        <v>1.7600000000000005E-2</v>
      </c>
      <c r="DE146" s="178">
        <f t="shared" si="231"/>
        <v>-23.865749999999998</v>
      </c>
      <c r="DF146" s="452">
        <f t="shared" si="156"/>
        <v>1.7600000000000005E-2</v>
      </c>
      <c r="DG146" s="315"/>
      <c r="DH146" s="165">
        <f t="shared" si="203"/>
        <v>1.7600000000000005E-2</v>
      </c>
      <c r="DJ146" s="104">
        <f t="shared" si="204"/>
        <v>-23.681345465879975</v>
      </c>
      <c r="DK146" s="185"/>
      <c r="DL146" s="186"/>
      <c r="DM146" s="36">
        <v>42388</v>
      </c>
      <c r="DN146" s="105">
        <v>-0.62509999999999999</v>
      </c>
      <c r="DO146" s="109">
        <v>-0.64977499999999999</v>
      </c>
      <c r="DP146" s="123"/>
      <c r="DQ146" s="180">
        <f t="shared" si="187"/>
        <v>-23.577994152500001</v>
      </c>
      <c r="DR146" s="209">
        <v>0.1</v>
      </c>
      <c r="DS146" s="240">
        <v>4.149775</v>
      </c>
      <c r="DT146" s="243">
        <f t="shared" si="218"/>
        <v>1</v>
      </c>
      <c r="DU146" s="244">
        <f t="shared" si="219"/>
        <v>1.1000000000000001</v>
      </c>
      <c r="DV146" s="167">
        <v>0.88</v>
      </c>
      <c r="DW146" s="167">
        <v>1.1200000000000001</v>
      </c>
      <c r="DY146" s="167">
        <f t="shared" si="188"/>
        <v>0.12320000000000003</v>
      </c>
      <c r="DZ146" s="178">
        <f t="shared" si="232"/>
        <v>-22.311321442463136</v>
      </c>
      <c r="EA146" s="452">
        <f t="shared" si="157"/>
        <v>0.12320000000000003</v>
      </c>
      <c r="EB146" s="315"/>
      <c r="EC146" s="165">
        <f t="shared" si="205"/>
        <v>0.12320000000000003</v>
      </c>
      <c r="EE146" s="246">
        <f t="shared" si="206"/>
        <v>-23.385279022652799</v>
      </c>
      <c r="EF146" s="254">
        <v>-22.115533333333332</v>
      </c>
      <c r="EG146" s="186"/>
      <c r="EH146" s="36">
        <v>42388</v>
      </c>
      <c r="EI146" s="105">
        <v>-0.62509999999999999</v>
      </c>
      <c r="EJ146" s="109">
        <v>-0.64977499999999999</v>
      </c>
      <c r="EK146" s="123"/>
      <c r="EL146" s="180">
        <f t="shared" si="189"/>
        <v>-23.577994152500001</v>
      </c>
      <c r="EM146" s="209">
        <v>0.1</v>
      </c>
      <c r="EN146" s="240">
        <v>2.899775</v>
      </c>
      <c r="EO146" s="243">
        <f t="shared" si="220"/>
        <v>1</v>
      </c>
      <c r="EP146" s="244">
        <f t="shared" si="221"/>
        <v>0.5</v>
      </c>
      <c r="EQ146" s="167">
        <v>0.88</v>
      </c>
      <c r="ER146" s="167">
        <v>1.1200000000000001</v>
      </c>
      <c r="ET146" s="167">
        <f t="shared" si="190"/>
        <v>5.6000000000000008E-2</v>
      </c>
      <c r="EU146" s="178">
        <f t="shared" si="233"/>
        <v>-24.014700000000001</v>
      </c>
      <c r="EV146" s="452">
        <f t="shared" si="158"/>
        <v>5.6000000000000008E-2</v>
      </c>
      <c r="EW146" s="315"/>
      <c r="EX146" s="165">
        <f t="shared" si="207"/>
        <v>5.6000000000000008E-2</v>
      </c>
      <c r="EZ146" s="246">
        <f t="shared" si="208"/>
        <v>-24.156677987023226</v>
      </c>
      <c r="FA146" s="254">
        <v>-23.376899999999999</v>
      </c>
      <c r="FB146" s="186"/>
      <c r="FC146" s="36">
        <v>42388</v>
      </c>
      <c r="FD146" s="105">
        <v>-0.62509999999999999</v>
      </c>
      <c r="FE146" s="109">
        <v>-0.64977499999999999</v>
      </c>
      <c r="FF146" s="123"/>
      <c r="FG146" s="180">
        <f t="shared" si="191"/>
        <v>-23.577994152500001</v>
      </c>
      <c r="FH146" s="209">
        <v>0.1</v>
      </c>
      <c r="FI146" s="239">
        <v>2.2997750000000003</v>
      </c>
      <c r="FJ146" s="243">
        <f t="shared" si="222"/>
        <v>1</v>
      </c>
      <c r="FK146" s="244">
        <f t="shared" si="223"/>
        <v>0.5</v>
      </c>
      <c r="FL146" s="167">
        <v>0.88</v>
      </c>
      <c r="FM146" s="167">
        <v>1.1200000000000001</v>
      </c>
      <c r="FO146" s="167">
        <f t="shared" si="192"/>
        <v>5.6000000000000008E-2</v>
      </c>
      <c r="FP146" s="178">
        <f t="shared" si="234"/>
        <v>-24.443999999999999</v>
      </c>
      <c r="FQ146" s="452">
        <f t="shared" si="159"/>
        <v>5.6000000000000008E-2</v>
      </c>
      <c r="FR146" s="315"/>
      <c r="FS146" s="165">
        <f t="shared" si="209"/>
        <v>0.25600000000000001</v>
      </c>
      <c r="FU146" s="104">
        <f t="shared" si="210"/>
        <v>-25.55590668619319</v>
      </c>
      <c r="FV146" s="185"/>
      <c r="FW146" s="186"/>
      <c r="FX146" s="36">
        <v>42388</v>
      </c>
      <c r="FY146" s="105">
        <v>-0.62509999999999999</v>
      </c>
      <c r="FZ146" s="109">
        <v>-0.64977499999999999</v>
      </c>
      <c r="GA146" s="123"/>
      <c r="GB146" s="180">
        <f t="shared" si="193"/>
        <v>-23.577994152500001</v>
      </c>
      <c r="GC146" s="209">
        <v>0.1</v>
      </c>
      <c r="GD146" s="239">
        <v>3.899775</v>
      </c>
      <c r="GE146" s="243">
        <f t="shared" si="224"/>
        <v>1</v>
      </c>
      <c r="GF146" s="244">
        <f t="shared" si="225"/>
        <v>0.8</v>
      </c>
      <c r="GG146" s="167">
        <v>0.88</v>
      </c>
      <c r="GH146" s="167">
        <v>1.1200000000000001</v>
      </c>
      <c r="GJ146" s="167">
        <f t="shared" si="194"/>
        <v>8.9600000000000027E-2</v>
      </c>
      <c r="GK146" s="178">
        <f t="shared" si="235"/>
        <v>-23.835574999999999</v>
      </c>
      <c r="GL146" s="452">
        <f t="shared" si="160"/>
        <v>8.9600000000000027E-2</v>
      </c>
      <c r="GM146" s="315"/>
      <c r="GN146" s="165">
        <f t="shared" si="211"/>
        <v>8.9600000000000027E-2</v>
      </c>
      <c r="GP146" s="104">
        <f t="shared" si="212"/>
        <v>-24.021029356251621</v>
      </c>
      <c r="GR146" s="186"/>
      <c r="GS146" s="36">
        <v>42388</v>
      </c>
      <c r="GT146" s="105">
        <v>-0.62509999999999999</v>
      </c>
      <c r="GU146" s="109">
        <v>-0.64977499999999999</v>
      </c>
      <c r="GV146" s="123"/>
      <c r="GW146" s="180">
        <f t="shared" si="195"/>
        <v>-23.577994152500001</v>
      </c>
      <c r="GX146" s="209">
        <v>0.1</v>
      </c>
      <c r="GY146" s="239">
        <v>4.6997750000000007</v>
      </c>
      <c r="GZ146" s="243">
        <f t="shared" si="226"/>
        <v>1</v>
      </c>
      <c r="HA146" s="244">
        <f t="shared" si="227"/>
        <v>1.1000000000000001</v>
      </c>
      <c r="HB146" s="167">
        <v>0.88</v>
      </c>
      <c r="HC146" s="167">
        <v>1.1200000000000001</v>
      </c>
      <c r="HD146" s="165"/>
      <c r="HE146" s="167">
        <f t="shared" si="196"/>
        <v>0.12320000000000003</v>
      </c>
      <c r="HF146" s="178">
        <f t="shared" si="236"/>
        <v>-23.090712555310095</v>
      </c>
      <c r="HG146" s="452">
        <f t="shared" si="161"/>
        <v>0.12320000000000003</v>
      </c>
      <c r="HH146" s="315"/>
      <c r="HI146" s="165">
        <f t="shared" si="213"/>
        <v>0.12320000000000003</v>
      </c>
      <c r="HK146" s="104">
        <f t="shared" si="214"/>
        <v>-23.96372312639199</v>
      </c>
      <c r="HL146" s="185"/>
      <c r="HN146" s="165">
        <v>-2.600225</v>
      </c>
      <c r="HO146" s="165">
        <f t="shared" si="148"/>
        <v>-24.877151142129676</v>
      </c>
      <c r="HP146" s="165"/>
      <c r="HR146" s="165">
        <v>1.5497749999999999</v>
      </c>
      <c r="HS146" s="165">
        <f t="shared" si="149"/>
        <v>-23.681345465879975</v>
      </c>
      <c r="HT146" s="165"/>
      <c r="HV146" s="165">
        <v>4.149775</v>
      </c>
      <c r="HW146" s="165">
        <f t="shared" si="150"/>
        <v>-23.385279022652799</v>
      </c>
      <c r="HX146" s="253">
        <v>-22.115533333333332</v>
      </c>
      <c r="HZ146" s="165">
        <v>2.899775</v>
      </c>
      <c r="IA146" s="165">
        <f t="shared" si="151"/>
        <v>-24.156677987023226</v>
      </c>
      <c r="IB146" s="253">
        <v>-23.376899999999999</v>
      </c>
      <c r="ID146" s="165">
        <v>2.2997750000000003</v>
      </c>
      <c r="IE146" s="165">
        <f t="shared" si="152"/>
        <v>-25.55590668619319</v>
      </c>
      <c r="IF146" s="165"/>
      <c r="IH146" s="165">
        <v>3.899775</v>
      </c>
      <c r="II146" s="165">
        <f t="shared" si="153"/>
        <v>-24.021029356251621</v>
      </c>
      <c r="IJ146" s="165"/>
      <c r="IL146" s="424">
        <v>4.6997750000000007</v>
      </c>
      <c r="IM146" s="165">
        <f t="shared" si="154"/>
        <v>-23.96372312639199</v>
      </c>
      <c r="IN146" s="165"/>
      <c r="IO146" s="36">
        <v>42388</v>
      </c>
    </row>
    <row r="147" spans="1:249" x14ac:dyDescent="0.25">
      <c r="A147" s="95">
        <v>41293</v>
      </c>
      <c r="B147" s="36">
        <v>41293</v>
      </c>
      <c r="C147" s="346">
        <v>-3.25</v>
      </c>
      <c r="D147" s="346">
        <v>0.9</v>
      </c>
      <c r="E147" s="346">
        <v>3.5</v>
      </c>
      <c r="F147" s="346">
        <v>2.25</v>
      </c>
      <c r="G147" s="346">
        <v>1.6500000000000001</v>
      </c>
      <c r="H147" s="346">
        <v>3.25</v>
      </c>
      <c r="I147" s="346">
        <v>4.0500000000000007</v>
      </c>
      <c r="J147" s="106"/>
      <c r="K147" s="36">
        <v>42388</v>
      </c>
      <c r="L147" s="105">
        <v>-0.62509999999999999</v>
      </c>
      <c r="M147" s="98">
        <f t="shared" si="130"/>
        <v>-0.64977499999999999</v>
      </c>
      <c r="N147" s="109">
        <f t="shared" si="131"/>
        <v>-0.67388333333333339</v>
      </c>
      <c r="O147" s="291"/>
      <c r="P147" s="184">
        <v>42388</v>
      </c>
      <c r="Q147" s="346">
        <v>-3.25</v>
      </c>
      <c r="R147" s="240">
        <v>-2.600225</v>
      </c>
      <c r="T147" s="346">
        <v>0.9</v>
      </c>
      <c r="U147" s="240">
        <v>1.5497749999999999</v>
      </c>
      <c r="W147" s="346">
        <v>3.5</v>
      </c>
      <c r="X147" s="240">
        <v>4.149775</v>
      </c>
      <c r="Y147" s="190">
        <v>-22.115533333333332</v>
      </c>
      <c r="Z147" s="346">
        <v>2.25</v>
      </c>
      <c r="AA147" s="240">
        <v>2.899775</v>
      </c>
      <c r="AB147" s="190">
        <v>-23.376899999999999</v>
      </c>
      <c r="AC147" s="346">
        <v>1.6500000000000001</v>
      </c>
      <c r="AD147" s="239">
        <v>2.2997750000000003</v>
      </c>
      <c r="AF147" s="346">
        <v>3.25</v>
      </c>
      <c r="AG147" s="239">
        <v>3.899775</v>
      </c>
      <c r="AI147" s="346">
        <v>4.0500000000000007</v>
      </c>
      <c r="AJ147" s="239">
        <v>4.6997750000000007</v>
      </c>
      <c r="AK147" s="104"/>
      <c r="AV147" s="36">
        <v>42389</v>
      </c>
      <c r="AW147" s="346">
        <v>-4.3</v>
      </c>
      <c r="AY147" s="346">
        <v>1.25</v>
      </c>
      <c r="BA147" s="346">
        <v>1.25</v>
      </c>
      <c r="BC147" s="346">
        <v>2.4</v>
      </c>
      <c r="BE147" s="346">
        <v>2.2000000000000002</v>
      </c>
      <c r="BG147" s="346">
        <v>3.3</v>
      </c>
      <c r="BI147" s="346">
        <v>2.5500000000000003</v>
      </c>
      <c r="BJ147" s="104"/>
      <c r="BL147" s="313">
        <v>2.2999999999999998</v>
      </c>
      <c r="BM147">
        <v>-23.376899999999999</v>
      </c>
      <c r="BN147" s="199"/>
      <c r="BP147" s="199"/>
      <c r="BR147" s="199"/>
      <c r="BW147" s="36">
        <v>42389</v>
      </c>
      <c r="BX147" s="105">
        <v>-0.57404999999999995</v>
      </c>
      <c r="BY147" s="109">
        <v>-0.59957499999999997</v>
      </c>
      <c r="BZ147" s="123"/>
      <c r="CA147" s="180">
        <f t="shared" si="182"/>
        <v>-23.5510317325</v>
      </c>
      <c r="CB147" s="209">
        <v>0.1</v>
      </c>
      <c r="CC147" s="240">
        <v>-3.7004250000000001</v>
      </c>
      <c r="CD147" s="243">
        <f t="shared" si="228"/>
        <v>-1.6</v>
      </c>
      <c r="CE147" s="244">
        <f t="shared" si="215"/>
        <v>1</v>
      </c>
      <c r="CF147" s="167">
        <v>0.87</v>
      </c>
      <c r="CG147" s="167">
        <v>1.1299999999999999</v>
      </c>
      <c r="CI147" s="167">
        <f t="shared" si="229"/>
        <v>-0.13920000000000002</v>
      </c>
      <c r="CJ147" s="178">
        <f t="shared" si="230"/>
        <v>-24.5</v>
      </c>
      <c r="CK147" s="452">
        <f t="shared" si="133"/>
        <v>-6.9600000000000009E-2</v>
      </c>
      <c r="CL147" s="188"/>
      <c r="CM147" s="165">
        <f t="shared" si="201"/>
        <v>-6.9600000000000009E-2</v>
      </c>
      <c r="CO147" s="104">
        <f t="shared" si="202"/>
        <v>-24.946751142129678</v>
      </c>
      <c r="CR147" s="36">
        <v>42389</v>
      </c>
      <c r="CS147" s="109">
        <v>-0.57404999999999995</v>
      </c>
      <c r="CT147" s="109">
        <v>-0.59957499999999997</v>
      </c>
      <c r="CU147" s="123"/>
      <c r="CV147" s="180">
        <f t="shared" si="185"/>
        <v>-23.5510317325</v>
      </c>
      <c r="CW147" s="209">
        <v>0.1</v>
      </c>
      <c r="CX147" s="240">
        <v>1.849575</v>
      </c>
      <c r="CY147" s="243">
        <f t="shared" si="216"/>
        <v>1</v>
      </c>
      <c r="CZ147" s="244">
        <f t="shared" si="217"/>
        <v>0.2</v>
      </c>
      <c r="DA147" s="167">
        <v>0.87</v>
      </c>
      <c r="DB147" s="167">
        <v>1.1299999999999999</v>
      </c>
      <c r="DD147" s="167">
        <f t="shared" si="186"/>
        <v>1.7400000000000002E-2</v>
      </c>
      <c r="DE147" s="178">
        <f t="shared" si="231"/>
        <v>-23.84835</v>
      </c>
      <c r="DF147" s="452">
        <f t="shared" si="156"/>
        <v>1.7400000000000002E-2</v>
      </c>
      <c r="DG147" s="315"/>
      <c r="DH147" s="165">
        <f t="shared" si="203"/>
        <v>1.7400000000000002E-2</v>
      </c>
      <c r="DJ147" s="104">
        <f t="shared" si="204"/>
        <v>-23.663945465879976</v>
      </c>
      <c r="DK147" s="185"/>
      <c r="DL147" s="186"/>
      <c r="DM147" s="36">
        <v>42389</v>
      </c>
      <c r="DN147" s="105">
        <v>-0.57404999999999995</v>
      </c>
      <c r="DO147" s="109">
        <v>-0.59957499999999997</v>
      </c>
      <c r="DP147" s="123"/>
      <c r="DQ147" s="180">
        <f t="shared" si="187"/>
        <v>-23.5510317325</v>
      </c>
      <c r="DR147" s="209">
        <v>0.1</v>
      </c>
      <c r="DS147" s="240">
        <v>1.849575</v>
      </c>
      <c r="DT147" s="243">
        <f t="shared" si="218"/>
        <v>1</v>
      </c>
      <c r="DU147" s="244">
        <f t="shared" si="219"/>
        <v>0.2</v>
      </c>
      <c r="DV147" s="167">
        <v>0.87</v>
      </c>
      <c r="DW147" s="167">
        <v>1.1299999999999999</v>
      </c>
      <c r="DY147" s="167">
        <f t="shared" si="188"/>
        <v>1.7400000000000002E-2</v>
      </c>
      <c r="DZ147" s="178">
        <f t="shared" si="232"/>
        <v>-22.293921442463137</v>
      </c>
      <c r="EA147" s="452">
        <f t="shared" si="157"/>
        <v>1.7400000000000002E-2</v>
      </c>
      <c r="EB147" s="315"/>
      <c r="EC147" s="165">
        <f t="shared" si="205"/>
        <v>1.7400000000000002E-2</v>
      </c>
      <c r="EE147" s="104">
        <f t="shared" si="206"/>
        <v>-23.367879022652801</v>
      </c>
      <c r="EF147" s="185"/>
      <c r="EG147" s="186"/>
      <c r="EH147" s="36">
        <v>42389</v>
      </c>
      <c r="EI147" s="105">
        <v>-0.57404999999999995</v>
      </c>
      <c r="EJ147" s="109">
        <v>-0.59957499999999997</v>
      </c>
      <c r="EK147" s="123"/>
      <c r="EL147" s="180">
        <f t="shared" si="189"/>
        <v>-23.5510317325</v>
      </c>
      <c r="EM147" s="209">
        <v>0.1</v>
      </c>
      <c r="EN147" s="240">
        <v>2.9995750000000001</v>
      </c>
      <c r="EO147" s="243">
        <f t="shared" si="220"/>
        <v>1</v>
      </c>
      <c r="EP147" s="244">
        <f t="shared" si="221"/>
        <v>0.5</v>
      </c>
      <c r="EQ147" s="167">
        <v>0.87</v>
      </c>
      <c r="ER147" s="167">
        <v>1.1299999999999999</v>
      </c>
      <c r="ET147" s="167">
        <f t="shared" si="190"/>
        <v>5.6499999999999995E-2</v>
      </c>
      <c r="EU147" s="178">
        <f t="shared" si="233"/>
        <v>-23.958200000000001</v>
      </c>
      <c r="EV147" s="452">
        <f t="shared" si="158"/>
        <v>5.6499999999999995E-2</v>
      </c>
      <c r="EW147" s="315"/>
      <c r="EX147" s="165">
        <f t="shared" si="207"/>
        <v>5.6499999999999995E-2</v>
      </c>
      <c r="EZ147" s="104">
        <f t="shared" si="208"/>
        <v>-24.100177987023226</v>
      </c>
      <c r="FA147" s="185"/>
      <c r="FB147" s="186"/>
      <c r="FC147" s="36">
        <v>42389</v>
      </c>
      <c r="FD147" s="105">
        <v>-0.57404999999999995</v>
      </c>
      <c r="FE147" s="109">
        <v>-0.59957499999999997</v>
      </c>
      <c r="FF147" s="123"/>
      <c r="FG147" s="180">
        <f t="shared" si="191"/>
        <v>-23.5510317325</v>
      </c>
      <c r="FH147" s="209">
        <v>0.1</v>
      </c>
      <c r="FI147" s="239">
        <v>2.7995749999999999</v>
      </c>
      <c r="FJ147" s="243">
        <f t="shared" si="222"/>
        <v>1</v>
      </c>
      <c r="FK147" s="244">
        <f t="shared" si="223"/>
        <v>0.5</v>
      </c>
      <c r="FL147" s="167">
        <v>0.87</v>
      </c>
      <c r="FM147" s="167">
        <v>1.1299999999999999</v>
      </c>
      <c r="FO147" s="167">
        <f t="shared" si="192"/>
        <v>5.6499999999999995E-2</v>
      </c>
      <c r="FP147" s="178">
        <f t="shared" si="234"/>
        <v>-24.387499999999999</v>
      </c>
      <c r="FQ147" s="452">
        <f t="shared" si="159"/>
        <v>5.6499999999999995E-2</v>
      </c>
      <c r="FR147" s="315"/>
      <c r="FS147" s="165">
        <f t="shared" si="209"/>
        <v>0.25650000000000001</v>
      </c>
      <c r="FU147" s="104">
        <f t="shared" si="210"/>
        <v>-25.299406686193191</v>
      </c>
      <c r="FV147" s="185"/>
      <c r="FW147" s="186"/>
      <c r="FX147" s="36">
        <v>42389</v>
      </c>
      <c r="FY147" s="105">
        <v>-0.57404999999999995</v>
      </c>
      <c r="FZ147" s="109">
        <v>-0.59957499999999997</v>
      </c>
      <c r="GA147" s="123"/>
      <c r="GB147" s="180">
        <f t="shared" si="193"/>
        <v>-23.5510317325</v>
      </c>
      <c r="GC147" s="209">
        <v>0.1</v>
      </c>
      <c r="GD147" s="239">
        <v>3.8995749999999996</v>
      </c>
      <c r="GE147" s="243">
        <f t="shared" si="224"/>
        <v>1</v>
      </c>
      <c r="GF147" s="244">
        <f t="shared" si="225"/>
        <v>0.8</v>
      </c>
      <c r="GG147" s="167">
        <v>0.87</v>
      </c>
      <c r="GH147" s="167">
        <v>1.1299999999999999</v>
      </c>
      <c r="GJ147" s="167">
        <f t="shared" si="194"/>
        <v>9.0400000000000008E-2</v>
      </c>
      <c r="GK147" s="178">
        <f t="shared" si="235"/>
        <v>-23.745175</v>
      </c>
      <c r="GL147" s="452">
        <f t="shared" si="160"/>
        <v>9.0400000000000008E-2</v>
      </c>
      <c r="GM147" s="315"/>
      <c r="GN147" s="165">
        <f t="shared" si="211"/>
        <v>9.0400000000000008E-2</v>
      </c>
      <c r="GP147" s="104">
        <f t="shared" si="212"/>
        <v>-23.930629356251622</v>
      </c>
      <c r="GR147" s="186"/>
      <c r="GS147" s="36">
        <v>42389</v>
      </c>
      <c r="GT147" s="105">
        <v>-0.57404999999999995</v>
      </c>
      <c r="GU147" s="109">
        <v>-0.59957499999999997</v>
      </c>
      <c r="GV147" s="123"/>
      <c r="GW147" s="180">
        <f t="shared" si="195"/>
        <v>-23.5510317325</v>
      </c>
      <c r="GX147" s="209">
        <v>0.1</v>
      </c>
      <c r="GY147" s="239">
        <v>3.1495750000000005</v>
      </c>
      <c r="GZ147" s="243">
        <f t="shared" si="226"/>
        <v>1</v>
      </c>
      <c r="HA147" s="244">
        <f t="shared" si="227"/>
        <v>0.8</v>
      </c>
      <c r="HB147" s="167">
        <v>0.87</v>
      </c>
      <c r="HC147" s="167">
        <v>1.1299999999999999</v>
      </c>
      <c r="HD147" s="165"/>
      <c r="HE147" s="167">
        <f t="shared" si="196"/>
        <v>9.0400000000000008E-2</v>
      </c>
      <c r="HF147" s="178">
        <f t="shared" si="236"/>
        <v>-23.000312555310096</v>
      </c>
      <c r="HG147" s="452">
        <f t="shared" si="161"/>
        <v>9.0400000000000008E-2</v>
      </c>
      <c r="HH147" s="315"/>
      <c r="HI147" s="165">
        <f t="shared" si="213"/>
        <v>9.0400000000000008E-2</v>
      </c>
      <c r="HK147" s="104">
        <f t="shared" si="214"/>
        <v>-23.873323126391991</v>
      </c>
      <c r="HL147" s="185"/>
      <c r="HN147" s="165">
        <v>-3.7004250000000001</v>
      </c>
      <c r="HO147" s="165">
        <f t="shared" si="148"/>
        <v>-24.946751142129678</v>
      </c>
      <c r="HP147" s="165"/>
      <c r="HR147" s="165">
        <v>1.849575</v>
      </c>
      <c r="HS147" s="165">
        <f t="shared" si="149"/>
        <v>-23.663945465879976</v>
      </c>
      <c r="HT147" s="165"/>
      <c r="HV147" s="165">
        <v>1.849575</v>
      </c>
      <c r="HW147" s="165">
        <f t="shared" si="150"/>
        <v>-23.367879022652801</v>
      </c>
      <c r="HX147" s="165"/>
      <c r="HZ147" s="165">
        <v>2.9995750000000001</v>
      </c>
      <c r="IA147" s="165">
        <f t="shared" si="151"/>
        <v>-24.100177987023226</v>
      </c>
      <c r="IB147" s="165"/>
      <c r="ID147" s="165">
        <v>2.7995749999999999</v>
      </c>
      <c r="IE147" s="165">
        <f t="shared" si="152"/>
        <v>-25.299406686193191</v>
      </c>
      <c r="IF147" s="165"/>
      <c r="IH147" s="165">
        <v>3.8995749999999996</v>
      </c>
      <c r="II147" s="165">
        <f t="shared" si="153"/>
        <v>-23.930629356251622</v>
      </c>
      <c r="IJ147" s="165"/>
      <c r="IL147" s="424">
        <v>3.1495750000000005</v>
      </c>
      <c r="IM147" s="165">
        <f t="shared" si="154"/>
        <v>-23.873323126391991</v>
      </c>
      <c r="IN147" s="165"/>
      <c r="IO147" s="36">
        <v>42389</v>
      </c>
    </row>
    <row r="148" spans="1:249" x14ac:dyDescent="0.25">
      <c r="A148" s="95">
        <v>41294</v>
      </c>
      <c r="B148" s="36">
        <v>41294</v>
      </c>
      <c r="C148" s="346">
        <v>-4.3</v>
      </c>
      <c r="D148" s="346">
        <v>1.25</v>
      </c>
      <c r="E148" s="346">
        <v>1.25</v>
      </c>
      <c r="F148" s="346">
        <v>2.4</v>
      </c>
      <c r="G148" s="346">
        <v>2.2000000000000002</v>
      </c>
      <c r="H148" s="346">
        <v>3.3</v>
      </c>
      <c r="I148" s="346">
        <v>2.5500000000000003</v>
      </c>
      <c r="J148" s="106"/>
      <c r="K148" s="36">
        <v>42389</v>
      </c>
      <c r="L148" s="105">
        <v>-0.57404999999999995</v>
      </c>
      <c r="M148" s="98">
        <f t="shared" si="130"/>
        <v>-0.59957499999999997</v>
      </c>
      <c r="N148" s="109">
        <f t="shared" si="131"/>
        <v>-0.62453333333333327</v>
      </c>
      <c r="O148" s="291"/>
      <c r="P148" s="184">
        <v>42389</v>
      </c>
      <c r="Q148" s="346">
        <v>-4.3</v>
      </c>
      <c r="R148" s="240">
        <v>-3.7004250000000001</v>
      </c>
      <c r="T148" s="346">
        <v>1.25</v>
      </c>
      <c r="U148" s="240">
        <v>1.849575</v>
      </c>
      <c r="W148" s="346">
        <v>1.25</v>
      </c>
      <c r="X148" s="240">
        <v>1.849575</v>
      </c>
      <c r="Z148" s="346">
        <v>2.4</v>
      </c>
      <c r="AA148" s="240">
        <v>2.9995750000000001</v>
      </c>
      <c r="AC148" s="346">
        <v>2.2000000000000002</v>
      </c>
      <c r="AD148" s="239">
        <v>2.7995749999999999</v>
      </c>
      <c r="AF148" s="346">
        <v>3.3</v>
      </c>
      <c r="AG148" s="239">
        <v>3.8995749999999996</v>
      </c>
      <c r="AI148" s="346">
        <v>2.5500000000000003</v>
      </c>
      <c r="AJ148" s="239">
        <v>3.1495750000000005</v>
      </c>
      <c r="AK148" s="104"/>
      <c r="AV148" s="36">
        <v>42390</v>
      </c>
      <c r="AW148" s="346">
        <v>-4.3</v>
      </c>
      <c r="AY148" s="346">
        <v>0.3</v>
      </c>
      <c r="BA148" s="346">
        <v>-1.5</v>
      </c>
      <c r="BC148" s="346">
        <v>3.3499999999999996</v>
      </c>
      <c r="BE148" s="346">
        <v>1.75</v>
      </c>
      <c r="BG148" s="346">
        <v>3.9499999999999997</v>
      </c>
      <c r="BI148" s="346">
        <v>-0.75</v>
      </c>
      <c r="BJ148" s="104"/>
      <c r="BL148" s="313">
        <v>-4.0999999999999996</v>
      </c>
      <c r="BM148">
        <v>-26.049244444444447</v>
      </c>
      <c r="BN148" s="199"/>
      <c r="BP148" s="199"/>
      <c r="BR148" s="199"/>
      <c r="BW148" s="36">
        <v>42390</v>
      </c>
      <c r="BX148" s="105">
        <v>-0.5213000000000001</v>
      </c>
      <c r="BY148" s="109">
        <v>-0.54767500000000002</v>
      </c>
      <c r="BZ148" s="123"/>
      <c r="CA148" s="180">
        <f t="shared" si="182"/>
        <v>-23.523156242500001</v>
      </c>
      <c r="CB148" s="209">
        <v>0.1</v>
      </c>
      <c r="CC148" s="240">
        <v>-3.7523249999999999</v>
      </c>
      <c r="CD148" s="243">
        <f t="shared" si="228"/>
        <v>-1.6</v>
      </c>
      <c r="CE148" s="244">
        <f t="shared" si="215"/>
        <v>1</v>
      </c>
      <c r="CF148" s="167">
        <v>0.86</v>
      </c>
      <c r="CG148" s="167">
        <v>1.1399999999999999</v>
      </c>
      <c r="CI148" s="167">
        <f t="shared" si="229"/>
        <v>-0.13760000000000003</v>
      </c>
      <c r="CJ148" s="178">
        <f t="shared" si="230"/>
        <v>-24.5</v>
      </c>
      <c r="CK148" s="452">
        <f t="shared" si="133"/>
        <v>-6.8800000000000014E-2</v>
      </c>
      <c r="CL148" s="188"/>
      <c r="CM148" s="165">
        <f t="shared" si="201"/>
        <v>-6.8800000000000014E-2</v>
      </c>
      <c r="CO148" s="104">
        <f t="shared" si="202"/>
        <v>-25.015551142129677</v>
      </c>
      <c r="CR148" s="36">
        <v>42390</v>
      </c>
      <c r="CS148" s="109">
        <v>-0.5213000000000001</v>
      </c>
      <c r="CT148" s="109">
        <v>-0.54767500000000002</v>
      </c>
      <c r="CU148" s="123"/>
      <c r="CV148" s="180">
        <f t="shared" si="185"/>
        <v>-23.523156242500001</v>
      </c>
      <c r="CW148" s="209">
        <v>0.1</v>
      </c>
      <c r="CX148" s="240">
        <v>0.84767499999999996</v>
      </c>
      <c r="CY148" s="243">
        <f t="shared" si="216"/>
        <v>1</v>
      </c>
      <c r="CZ148" s="244">
        <f t="shared" si="217"/>
        <v>-0.5</v>
      </c>
      <c r="DA148" s="167">
        <v>0.86</v>
      </c>
      <c r="DB148" s="167">
        <v>1.1399999999999999</v>
      </c>
      <c r="DD148" s="167">
        <f t="shared" si="186"/>
        <v>-4.3000000000000003E-2</v>
      </c>
      <c r="DE148" s="178">
        <f t="shared" si="231"/>
        <v>-23.86985</v>
      </c>
      <c r="DF148" s="452">
        <f t="shared" si="156"/>
        <v>-2.1500000000000002E-2</v>
      </c>
      <c r="DG148" s="315"/>
      <c r="DH148" s="165">
        <f t="shared" si="203"/>
        <v>-2.1500000000000002E-2</v>
      </c>
      <c r="DJ148" s="104">
        <f t="shared" si="204"/>
        <v>-23.685445465879976</v>
      </c>
      <c r="DK148" s="185"/>
      <c r="DL148" s="186"/>
      <c r="DM148" s="36">
        <v>42390</v>
      </c>
      <c r="DN148" s="105">
        <v>-0.5213000000000001</v>
      </c>
      <c r="DO148" s="109">
        <v>-0.54767500000000002</v>
      </c>
      <c r="DP148" s="123"/>
      <c r="DQ148" s="180">
        <f t="shared" si="187"/>
        <v>-23.523156242500001</v>
      </c>
      <c r="DR148" s="209">
        <v>0.1</v>
      </c>
      <c r="DS148" s="240">
        <v>-0.95232499999999998</v>
      </c>
      <c r="DT148" s="243">
        <f t="shared" si="218"/>
        <v>-1</v>
      </c>
      <c r="DU148" s="244">
        <f t="shared" si="219"/>
        <v>1</v>
      </c>
      <c r="DV148" s="167">
        <v>0.86</v>
      </c>
      <c r="DW148" s="167">
        <v>1.1399999999999999</v>
      </c>
      <c r="DY148" s="167">
        <f t="shared" si="188"/>
        <v>-8.6000000000000007E-2</v>
      </c>
      <c r="DZ148" s="178">
        <f t="shared" si="232"/>
        <v>-22.379921442463136</v>
      </c>
      <c r="EA148" s="452">
        <f t="shared" si="157"/>
        <v>-8.6000000000000007E-2</v>
      </c>
      <c r="EB148" s="315"/>
      <c r="EC148" s="165">
        <f t="shared" si="205"/>
        <v>-8.6000000000000007E-2</v>
      </c>
      <c r="EE148" s="104">
        <f t="shared" si="206"/>
        <v>-23.453879022652799</v>
      </c>
      <c r="EF148" s="185"/>
      <c r="EG148" s="186"/>
      <c r="EH148" s="36">
        <v>42390</v>
      </c>
      <c r="EI148" s="105">
        <v>-0.5213000000000001</v>
      </c>
      <c r="EJ148" s="109">
        <v>-0.54767500000000002</v>
      </c>
      <c r="EK148" s="123"/>
      <c r="EL148" s="180">
        <f t="shared" si="189"/>
        <v>-23.523156242500001</v>
      </c>
      <c r="EM148" s="209">
        <v>0.1</v>
      </c>
      <c r="EN148" s="240">
        <v>3.8976749999999996</v>
      </c>
      <c r="EO148" s="243">
        <f t="shared" si="220"/>
        <v>1</v>
      </c>
      <c r="EP148" s="244">
        <f t="shared" si="221"/>
        <v>0.8</v>
      </c>
      <c r="EQ148" s="167">
        <v>0.86</v>
      </c>
      <c r="ER148" s="167">
        <v>1.1399999999999999</v>
      </c>
      <c r="ET148" s="167">
        <f t="shared" si="190"/>
        <v>9.1200000000000003E-2</v>
      </c>
      <c r="EU148" s="178">
        <f t="shared" si="233"/>
        <v>-23.867000000000001</v>
      </c>
      <c r="EV148" s="452">
        <f t="shared" si="158"/>
        <v>9.1200000000000003E-2</v>
      </c>
      <c r="EW148" s="315"/>
      <c r="EX148" s="165">
        <f t="shared" si="207"/>
        <v>9.1200000000000003E-2</v>
      </c>
      <c r="EZ148" s="104">
        <f t="shared" si="208"/>
        <v>-24.008977987023226</v>
      </c>
      <c r="FA148" s="185"/>
      <c r="FB148" s="186"/>
      <c r="FC148" s="36">
        <v>42390</v>
      </c>
      <c r="FD148" s="105">
        <v>-0.5213000000000001</v>
      </c>
      <c r="FE148" s="109">
        <v>-0.54767500000000002</v>
      </c>
      <c r="FF148" s="123"/>
      <c r="FG148" s="180">
        <f t="shared" si="191"/>
        <v>-23.523156242500001</v>
      </c>
      <c r="FH148" s="209">
        <v>0.1</v>
      </c>
      <c r="FI148" s="239">
        <v>2.2976749999999999</v>
      </c>
      <c r="FJ148" s="243">
        <f t="shared" si="222"/>
        <v>1</v>
      </c>
      <c r="FK148" s="244">
        <f t="shared" si="223"/>
        <v>0.5</v>
      </c>
      <c r="FL148" s="167">
        <v>0.86</v>
      </c>
      <c r="FM148" s="167">
        <v>1.1399999999999999</v>
      </c>
      <c r="FO148" s="167">
        <f t="shared" si="192"/>
        <v>5.6999999999999995E-2</v>
      </c>
      <c r="FP148" s="178">
        <f t="shared" si="234"/>
        <v>-24.330500000000001</v>
      </c>
      <c r="FQ148" s="452">
        <f t="shared" si="159"/>
        <v>5.6999999999999995E-2</v>
      </c>
      <c r="FR148" s="315"/>
      <c r="FS148" s="165">
        <f t="shared" si="209"/>
        <v>0.25700000000000001</v>
      </c>
      <c r="FU148" s="104">
        <f t="shared" si="210"/>
        <v>-25.042406686193189</v>
      </c>
      <c r="FV148" s="185"/>
      <c r="FW148" s="186"/>
      <c r="FX148" s="36">
        <v>42390</v>
      </c>
      <c r="FY148" s="105">
        <v>-0.5213000000000001</v>
      </c>
      <c r="FZ148" s="109">
        <v>-0.54767500000000002</v>
      </c>
      <c r="GA148" s="123"/>
      <c r="GB148" s="180">
        <f t="shared" si="193"/>
        <v>-23.523156242500001</v>
      </c>
      <c r="GC148" s="209">
        <v>0.1</v>
      </c>
      <c r="GD148" s="239">
        <v>4.4976750000000001</v>
      </c>
      <c r="GE148" s="243">
        <f t="shared" si="224"/>
        <v>1</v>
      </c>
      <c r="GF148" s="244">
        <f t="shared" si="225"/>
        <v>1.1000000000000001</v>
      </c>
      <c r="GG148" s="167">
        <v>0.86</v>
      </c>
      <c r="GH148" s="167">
        <v>1.1399999999999999</v>
      </c>
      <c r="GJ148" s="167">
        <f t="shared" si="194"/>
        <v>0.12540000000000001</v>
      </c>
      <c r="GK148" s="178">
        <f t="shared" si="235"/>
        <v>-23.619775000000001</v>
      </c>
      <c r="GL148" s="452">
        <f t="shared" si="160"/>
        <v>0.12540000000000001</v>
      </c>
      <c r="GM148" s="315"/>
      <c r="GN148" s="165">
        <f t="shared" si="211"/>
        <v>0.12540000000000001</v>
      </c>
      <c r="GP148" s="104">
        <f t="shared" si="212"/>
        <v>-23.805229356251623</v>
      </c>
      <c r="GR148" s="186"/>
      <c r="GS148" s="36">
        <v>42390</v>
      </c>
      <c r="GT148" s="105">
        <v>-0.5213000000000001</v>
      </c>
      <c r="GU148" s="109">
        <v>-0.54767500000000002</v>
      </c>
      <c r="GV148" s="123"/>
      <c r="GW148" s="180">
        <f t="shared" si="195"/>
        <v>-23.523156242500001</v>
      </c>
      <c r="GX148" s="209">
        <v>0.1</v>
      </c>
      <c r="GY148" s="239">
        <v>-0.20232499999999998</v>
      </c>
      <c r="GZ148" s="243">
        <f t="shared" si="226"/>
        <v>-1</v>
      </c>
      <c r="HA148" s="244">
        <f t="shared" si="227"/>
        <v>1</v>
      </c>
      <c r="HB148" s="167">
        <v>0.86</v>
      </c>
      <c r="HC148" s="167">
        <v>1.1399999999999999</v>
      </c>
      <c r="HD148" s="165"/>
      <c r="HE148" s="167">
        <f t="shared" si="196"/>
        <v>-8.6000000000000007E-2</v>
      </c>
      <c r="HF148" s="178">
        <f t="shared" si="236"/>
        <v>-23.086312555310094</v>
      </c>
      <c r="HG148" s="452">
        <f t="shared" si="161"/>
        <v>-8.6000000000000007E-2</v>
      </c>
      <c r="HH148" s="315"/>
      <c r="HI148" s="165">
        <f t="shared" si="213"/>
        <v>-8.6000000000000007E-2</v>
      </c>
      <c r="HK148" s="104">
        <f t="shared" si="214"/>
        <v>-23.95932312639199</v>
      </c>
      <c r="HL148" s="185"/>
      <c r="HN148" s="165">
        <v>-3.7523249999999999</v>
      </c>
      <c r="HO148" s="165">
        <f t="shared" si="148"/>
        <v>-25.015551142129677</v>
      </c>
      <c r="HP148" s="165"/>
      <c r="HR148" s="165">
        <v>0.84767499999999996</v>
      </c>
      <c r="HS148" s="165">
        <f t="shared" si="149"/>
        <v>-23.685445465879976</v>
      </c>
      <c r="HT148" s="165"/>
      <c r="HV148" s="165">
        <v>-0.95232499999999998</v>
      </c>
      <c r="HW148" s="165">
        <f t="shared" si="150"/>
        <v>-23.453879022652799</v>
      </c>
      <c r="HX148" s="165"/>
      <c r="HZ148" s="165">
        <v>3.8976749999999996</v>
      </c>
      <c r="IA148" s="165">
        <f t="shared" si="151"/>
        <v>-24.008977987023226</v>
      </c>
      <c r="IB148" s="165"/>
      <c r="ID148" s="165">
        <v>2.2976749999999999</v>
      </c>
      <c r="IE148" s="165">
        <f t="shared" si="152"/>
        <v>-25.042406686193189</v>
      </c>
      <c r="IF148" s="165"/>
      <c r="IH148" s="165">
        <v>4.4976750000000001</v>
      </c>
      <c r="II148" s="165">
        <f t="shared" si="153"/>
        <v>-23.805229356251623</v>
      </c>
      <c r="IJ148" s="165"/>
      <c r="IL148" s="424">
        <v>-0.20232499999999998</v>
      </c>
      <c r="IM148" s="165">
        <f t="shared" si="154"/>
        <v>-23.95932312639199</v>
      </c>
      <c r="IN148" s="165"/>
      <c r="IO148" s="36">
        <v>42390</v>
      </c>
    </row>
    <row r="149" spans="1:249" ht="15.75" thickBot="1" x14ac:dyDescent="0.3">
      <c r="A149" s="95">
        <v>41295</v>
      </c>
      <c r="B149" s="36">
        <v>41295</v>
      </c>
      <c r="C149" s="346">
        <v>-4.3</v>
      </c>
      <c r="D149" s="346">
        <v>0.3</v>
      </c>
      <c r="E149" s="346">
        <v>-1.5</v>
      </c>
      <c r="F149" s="346">
        <v>3.3499999999999996</v>
      </c>
      <c r="G149" s="346">
        <v>1.75</v>
      </c>
      <c r="H149" s="346">
        <v>3.9499999999999997</v>
      </c>
      <c r="I149" s="346">
        <v>-0.75</v>
      </c>
      <c r="J149" s="106"/>
      <c r="K149" s="36">
        <v>42390</v>
      </c>
      <c r="L149" s="105">
        <v>-0.5213000000000001</v>
      </c>
      <c r="M149" s="98">
        <f t="shared" si="130"/>
        <v>-0.54767500000000002</v>
      </c>
      <c r="N149" s="109">
        <f t="shared" si="131"/>
        <v>-0.57348333333333334</v>
      </c>
      <c r="O149" s="291"/>
      <c r="P149" s="184">
        <v>42390</v>
      </c>
      <c r="Q149" s="346">
        <v>-4.3</v>
      </c>
      <c r="R149" s="240">
        <v>-3.7523249999999999</v>
      </c>
      <c r="T149" s="346">
        <v>0.3</v>
      </c>
      <c r="U149" s="240">
        <v>0.84767499999999996</v>
      </c>
      <c r="W149" s="346">
        <v>-1.5</v>
      </c>
      <c r="X149" s="240">
        <v>-0.95232499999999998</v>
      </c>
      <c r="Z149" s="346">
        <v>3.3499999999999996</v>
      </c>
      <c r="AA149" s="240">
        <v>3.8976749999999996</v>
      </c>
      <c r="AC149" s="346">
        <v>1.75</v>
      </c>
      <c r="AD149" s="239">
        <v>2.2976749999999999</v>
      </c>
      <c r="AF149" s="346">
        <v>3.9499999999999997</v>
      </c>
      <c r="AG149" s="239">
        <v>4.4976750000000001</v>
      </c>
      <c r="AI149" s="346">
        <v>-0.75</v>
      </c>
      <c r="AJ149" s="239">
        <v>-0.20232499999999998</v>
      </c>
      <c r="AK149" s="104"/>
      <c r="AV149" s="36">
        <v>42391</v>
      </c>
      <c r="AW149" s="346">
        <v>-5.95</v>
      </c>
      <c r="AX149" s="98"/>
      <c r="AY149" s="346">
        <v>-1.05</v>
      </c>
      <c r="BA149" s="346">
        <v>-0.25</v>
      </c>
      <c r="BC149" s="346">
        <v>5</v>
      </c>
      <c r="BE149" s="346">
        <v>1.8</v>
      </c>
      <c r="BG149" s="346">
        <v>3.45</v>
      </c>
      <c r="BI149" s="346">
        <v>-1.5</v>
      </c>
      <c r="BJ149" s="104"/>
      <c r="BL149" s="313">
        <v>1.9</v>
      </c>
      <c r="BM149" s="117">
        <v>-23.63025</v>
      </c>
      <c r="BN149" s="199"/>
      <c r="BO149" s="98"/>
      <c r="BP149" s="199"/>
      <c r="BR149" s="199"/>
      <c r="BW149" s="36">
        <v>42391</v>
      </c>
      <c r="BX149" s="109">
        <v>-0.46684999999999999</v>
      </c>
      <c r="BY149" s="109">
        <v>-0.49407500000000004</v>
      </c>
      <c r="BZ149" s="123"/>
      <c r="CA149" s="180">
        <f t="shared" si="182"/>
        <v>-23.494367682499998</v>
      </c>
      <c r="CB149" s="209">
        <v>0.1</v>
      </c>
      <c r="CC149" s="240">
        <v>-5.4559250000000006</v>
      </c>
      <c r="CD149" s="243">
        <f t="shared" si="228"/>
        <v>-1.7</v>
      </c>
      <c r="CE149" s="244">
        <f t="shared" si="215"/>
        <v>1</v>
      </c>
      <c r="CF149" s="167">
        <v>0.85</v>
      </c>
      <c r="CG149" s="167">
        <v>1.1499999999999999</v>
      </c>
      <c r="CI149" s="167">
        <f t="shared" si="229"/>
        <v>-0.14450000000000002</v>
      </c>
      <c r="CJ149" s="178">
        <f t="shared" si="230"/>
        <v>-24.5</v>
      </c>
      <c r="CK149" s="452">
        <f t="shared" si="133"/>
        <v>-7.2250000000000009E-2</v>
      </c>
      <c r="CL149" s="188"/>
      <c r="CM149" s="165">
        <f t="shared" si="201"/>
        <v>-7.2250000000000009E-2</v>
      </c>
      <c r="CO149" s="104">
        <f t="shared" si="202"/>
        <v>-25.087801142129678</v>
      </c>
      <c r="CR149" s="36">
        <v>42391</v>
      </c>
      <c r="CS149" s="109">
        <v>-0.46684999999999999</v>
      </c>
      <c r="CT149" s="109">
        <v>-0.49407500000000004</v>
      </c>
      <c r="CU149" s="123"/>
      <c r="CV149" s="180">
        <f t="shared" si="185"/>
        <v>-23.494367682499998</v>
      </c>
      <c r="CW149" s="209">
        <v>0.1</v>
      </c>
      <c r="CX149" s="240">
        <v>-0.555925</v>
      </c>
      <c r="CY149" s="243">
        <f t="shared" si="216"/>
        <v>-1</v>
      </c>
      <c r="CZ149" s="244">
        <f t="shared" si="217"/>
        <v>1</v>
      </c>
      <c r="DA149" s="167">
        <v>0.85</v>
      </c>
      <c r="DB149" s="167">
        <v>1.1499999999999999</v>
      </c>
      <c r="DD149" s="167">
        <f t="shared" si="186"/>
        <v>-8.5000000000000006E-2</v>
      </c>
      <c r="DE149" s="178">
        <f t="shared" si="231"/>
        <v>-23.91235</v>
      </c>
      <c r="DF149" s="452">
        <f t="shared" si="156"/>
        <v>-4.2500000000000003E-2</v>
      </c>
      <c r="DG149" s="315"/>
      <c r="DH149" s="165">
        <f t="shared" si="203"/>
        <v>-4.2500000000000003E-2</v>
      </c>
      <c r="DJ149" s="104">
        <f t="shared" si="204"/>
        <v>-23.727945465879976</v>
      </c>
      <c r="DK149" s="185"/>
      <c r="DL149" s="186"/>
      <c r="DM149" s="36">
        <v>42391</v>
      </c>
      <c r="DN149" s="109">
        <v>-0.46684999999999999</v>
      </c>
      <c r="DO149" s="109">
        <v>-0.49407500000000004</v>
      </c>
      <c r="DP149" s="123"/>
      <c r="DQ149" s="180">
        <f t="shared" si="187"/>
        <v>-23.494367682499998</v>
      </c>
      <c r="DR149" s="209">
        <v>0.1</v>
      </c>
      <c r="DS149" s="240">
        <v>0.24407500000000004</v>
      </c>
      <c r="DT149" s="243">
        <f t="shared" si="218"/>
        <v>1</v>
      </c>
      <c r="DU149" s="244">
        <f t="shared" si="219"/>
        <v>-0.5</v>
      </c>
      <c r="DV149" s="167">
        <v>0.85</v>
      </c>
      <c r="DW149" s="167">
        <v>1.1499999999999999</v>
      </c>
      <c r="DY149" s="167">
        <f t="shared" si="188"/>
        <v>-4.2500000000000003E-2</v>
      </c>
      <c r="DZ149" s="178">
        <f t="shared" si="232"/>
        <v>-22.422421442463136</v>
      </c>
      <c r="EA149" s="452">
        <f t="shared" si="157"/>
        <v>-4.2500000000000003E-2</v>
      </c>
      <c r="EB149" s="315"/>
      <c r="EC149" s="165">
        <f t="shared" si="205"/>
        <v>-4.2500000000000003E-2</v>
      </c>
      <c r="EE149" s="104">
        <f t="shared" si="206"/>
        <v>-23.4963790226528</v>
      </c>
      <c r="EF149" s="185"/>
      <c r="EG149" s="186"/>
      <c r="EH149" s="36">
        <v>42391</v>
      </c>
      <c r="EI149" s="109">
        <v>-0.46684999999999999</v>
      </c>
      <c r="EJ149" s="109">
        <v>-0.49407500000000004</v>
      </c>
      <c r="EK149" s="123"/>
      <c r="EL149" s="180">
        <f t="shared" si="189"/>
        <v>-23.494367682499998</v>
      </c>
      <c r="EM149" s="209">
        <v>0.1</v>
      </c>
      <c r="EN149" s="240">
        <v>5.4940750000000005</v>
      </c>
      <c r="EO149" s="243">
        <f t="shared" si="220"/>
        <v>1</v>
      </c>
      <c r="EP149" s="244">
        <f t="shared" si="221"/>
        <v>1.3</v>
      </c>
      <c r="EQ149" s="167">
        <v>0.85</v>
      </c>
      <c r="ER149" s="167">
        <v>1.1499999999999999</v>
      </c>
      <c r="ET149" s="167">
        <f t="shared" si="190"/>
        <v>0.14949999999999999</v>
      </c>
      <c r="EU149" s="178">
        <f t="shared" si="233"/>
        <v>-23.717500000000001</v>
      </c>
      <c r="EV149" s="452">
        <f t="shared" si="158"/>
        <v>0.14949999999999999</v>
      </c>
      <c r="EW149" s="315"/>
      <c r="EX149" s="165">
        <f t="shared" si="207"/>
        <v>0.14949999999999999</v>
      </c>
      <c r="EZ149" s="104">
        <f t="shared" si="208"/>
        <v>-23.859477987023226</v>
      </c>
      <c r="FA149" s="185"/>
      <c r="FB149" s="186"/>
      <c r="FC149" s="36">
        <v>42391</v>
      </c>
      <c r="FD149" s="109">
        <v>-0.46684999999999999</v>
      </c>
      <c r="FE149" s="109">
        <v>-0.49407500000000004</v>
      </c>
      <c r="FF149" s="123"/>
      <c r="FG149" s="180">
        <f t="shared" si="191"/>
        <v>-23.494367682499998</v>
      </c>
      <c r="FH149" s="209">
        <v>0.1</v>
      </c>
      <c r="FI149" s="239">
        <v>2.2940750000000003</v>
      </c>
      <c r="FJ149" s="243">
        <f t="shared" si="222"/>
        <v>1</v>
      </c>
      <c r="FK149" s="244">
        <f t="shared" si="223"/>
        <v>0.5</v>
      </c>
      <c r="FL149" s="167">
        <v>0.85</v>
      </c>
      <c r="FM149" s="167">
        <v>1.1499999999999999</v>
      </c>
      <c r="FO149" s="167">
        <f t="shared" si="192"/>
        <v>5.7499999999999996E-2</v>
      </c>
      <c r="FP149" s="178">
        <f t="shared" si="234"/>
        <v>-24.273</v>
      </c>
      <c r="FQ149" s="452">
        <f t="shared" si="159"/>
        <v>5.7499999999999996E-2</v>
      </c>
      <c r="FR149" s="315"/>
      <c r="FS149" s="165">
        <f t="shared" si="209"/>
        <v>0.25750000000000001</v>
      </c>
      <c r="FU149" s="104">
        <f t="shared" si="210"/>
        <v>-24.784906686193189</v>
      </c>
      <c r="FV149" s="185"/>
      <c r="FW149" s="186"/>
      <c r="FX149" s="36">
        <v>42391</v>
      </c>
      <c r="FY149" s="109">
        <v>-0.46684999999999999</v>
      </c>
      <c r="FZ149" s="109">
        <v>-0.49407500000000004</v>
      </c>
      <c r="GA149" s="123"/>
      <c r="GB149" s="180">
        <f t="shared" si="193"/>
        <v>-23.494367682499998</v>
      </c>
      <c r="GC149" s="209">
        <v>0.1</v>
      </c>
      <c r="GD149" s="239">
        <v>3.9440750000000002</v>
      </c>
      <c r="GE149" s="243">
        <f t="shared" si="224"/>
        <v>1</v>
      </c>
      <c r="GF149" s="244">
        <f t="shared" si="225"/>
        <v>0.8</v>
      </c>
      <c r="GG149" s="167">
        <v>0.85</v>
      </c>
      <c r="GH149" s="167">
        <v>1.1499999999999999</v>
      </c>
      <c r="GJ149" s="167">
        <f t="shared" si="194"/>
        <v>9.2000000000000012E-2</v>
      </c>
      <c r="GK149" s="178">
        <f t="shared" si="235"/>
        <v>-23.527775000000002</v>
      </c>
      <c r="GL149" s="452">
        <f t="shared" si="160"/>
        <v>9.2000000000000012E-2</v>
      </c>
      <c r="GM149" s="315"/>
      <c r="GN149" s="165">
        <f t="shared" si="211"/>
        <v>9.2000000000000012E-2</v>
      </c>
      <c r="GP149" s="104">
        <f t="shared" si="212"/>
        <v>-23.713229356251624</v>
      </c>
      <c r="GR149" s="186"/>
      <c r="GS149" s="36">
        <v>42391</v>
      </c>
      <c r="GT149" s="109">
        <v>-0.46684999999999999</v>
      </c>
      <c r="GU149" s="109">
        <v>-0.49407500000000004</v>
      </c>
      <c r="GV149" s="123"/>
      <c r="GW149" s="180">
        <f t="shared" si="195"/>
        <v>-23.494367682499998</v>
      </c>
      <c r="GX149" s="209">
        <v>0.1</v>
      </c>
      <c r="GY149" s="239">
        <v>-1.005925</v>
      </c>
      <c r="GZ149" s="243">
        <f t="shared" si="226"/>
        <v>-1.25</v>
      </c>
      <c r="HA149" s="244">
        <f t="shared" si="227"/>
        <v>1</v>
      </c>
      <c r="HB149" s="167">
        <v>0.85</v>
      </c>
      <c r="HC149" s="167">
        <v>1.1499999999999999</v>
      </c>
      <c r="HD149" s="165"/>
      <c r="HE149" s="167">
        <f t="shared" si="196"/>
        <v>-0.10625</v>
      </c>
      <c r="HF149" s="178">
        <f t="shared" si="236"/>
        <v>-23.192562555310094</v>
      </c>
      <c r="HG149" s="452">
        <f t="shared" si="161"/>
        <v>-0.10625</v>
      </c>
      <c r="HH149" s="315"/>
      <c r="HI149" s="165">
        <f t="shared" si="213"/>
        <v>-0.10625</v>
      </c>
      <c r="HK149" s="104">
        <f t="shared" si="214"/>
        <v>-24.065573126391989</v>
      </c>
      <c r="HL149" s="185"/>
      <c r="HN149" s="165">
        <v>-5.4559250000000006</v>
      </c>
      <c r="HO149" s="165">
        <f t="shared" si="148"/>
        <v>-25.087801142129678</v>
      </c>
      <c r="HP149" s="165"/>
      <c r="HR149" s="165">
        <v>-0.555925</v>
      </c>
      <c r="HS149" s="165">
        <f t="shared" si="149"/>
        <v>-23.727945465879976</v>
      </c>
      <c r="HT149" s="165"/>
      <c r="HV149" s="165">
        <v>0.24407500000000004</v>
      </c>
      <c r="HW149" s="165">
        <f t="shared" si="150"/>
        <v>-23.4963790226528</v>
      </c>
      <c r="HX149" s="165"/>
      <c r="HZ149" s="165">
        <v>5.4940750000000005</v>
      </c>
      <c r="IA149" s="165">
        <f t="shared" si="151"/>
        <v>-23.859477987023226</v>
      </c>
      <c r="IB149" s="165"/>
      <c r="ID149" s="165">
        <v>2.2940750000000003</v>
      </c>
      <c r="IE149" s="165">
        <f t="shared" si="152"/>
        <v>-24.784906686193189</v>
      </c>
      <c r="IF149" s="165"/>
      <c r="IH149" s="165">
        <v>3.9440750000000002</v>
      </c>
      <c r="II149" s="165">
        <f t="shared" si="153"/>
        <v>-23.713229356251624</v>
      </c>
      <c r="IJ149" s="165"/>
      <c r="IL149" s="424">
        <v>-1.005925</v>
      </c>
      <c r="IM149" s="165">
        <f t="shared" si="154"/>
        <v>-24.065573126391989</v>
      </c>
      <c r="IN149" s="165"/>
      <c r="IO149" s="36">
        <v>42391</v>
      </c>
    </row>
    <row r="150" spans="1:249" ht="15.75" thickBot="1" x14ac:dyDescent="0.3">
      <c r="A150" s="95">
        <v>41296</v>
      </c>
      <c r="B150" s="36">
        <v>41296</v>
      </c>
      <c r="C150" s="346">
        <v>-5.95</v>
      </c>
      <c r="D150" s="346">
        <v>-1.05</v>
      </c>
      <c r="E150" s="346">
        <v>-0.25</v>
      </c>
      <c r="F150" s="346">
        <v>5</v>
      </c>
      <c r="G150" s="346">
        <v>1.8</v>
      </c>
      <c r="H150" s="346">
        <v>3.45</v>
      </c>
      <c r="I150" s="346">
        <v>-1.5</v>
      </c>
      <c r="J150" s="106"/>
      <c r="K150" s="36">
        <v>42391</v>
      </c>
      <c r="L150" s="109">
        <v>-0.46684999999999999</v>
      </c>
      <c r="M150" s="98">
        <f t="shared" si="130"/>
        <v>-0.49407500000000004</v>
      </c>
      <c r="N150" s="109">
        <f t="shared" si="131"/>
        <v>-0.52073333333333338</v>
      </c>
      <c r="O150" s="291"/>
      <c r="P150" s="184">
        <v>42391</v>
      </c>
      <c r="Q150" s="346">
        <v>-5.95</v>
      </c>
      <c r="R150" s="240">
        <v>-5.4559250000000006</v>
      </c>
      <c r="T150" s="346">
        <v>-1.05</v>
      </c>
      <c r="U150" s="240">
        <v>-0.555925</v>
      </c>
      <c r="W150" s="346">
        <v>-0.25</v>
      </c>
      <c r="X150" s="240">
        <v>0.24407500000000004</v>
      </c>
      <c r="Z150" s="346">
        <v>5</v>
      </c>
      <c r="AA150" s="240">
        <v>5.4940750000000005</v>
      </c>
      <c r="AC150" s="346">
        <v>1.8</v>
      </c>
      <c r="AD150" s="239">
        <v>2.2940750000000003</v>
      </c>
      <c r="AF150" s="346">
        <v>3.45</v>
      </c>
      <c r="AG150" s="239">
        <v>3.9440750000000002</v>
      </c>
      <c r="AI150" s="346">
        <v>-1.5</v>
      </c>
      <c r="AJ150" s="239">
        <v>-1.005925</v>
      </c>
      <c r="AK150" s="104"/>
      <c r="AV150" s="36">
        <v>42392</v>
      </c>
      <c r="AW150" s="346">
        <v>-5.2</v>
      </c>
      <c r="AX150">
        <v>-24.72282222222222</v>
      </c>
      <c r="AY150" s="346">
        <v>0.15000000000000002</v>
      </c>
      <c r="BA150" s="346">
        <v>2.25</v>
      </c>
      <c r="BC150" s="346">
        <v>3.8499999999999996</v>
      </c>
      <c r="BE150" s="346">
        <v>1.9</v>
      </c>
      <c r="BG150" s="346">
        <v>1.9500000000000002</v>
      </c>
      <c r="BI150" s="346">
        <v>-1.6</v>
      </c>
      <c r="BJ150" s="104"/>
      <c r="BP150" s="199"/>
      <c r="BR150" s="199"/>
      <c r="BW150" s="36">
        <v>42392</v>
      </c>
      <c r="BX150" s="109">
        <v>-0.41070000000000007</v>
      </c>
      <c r="BY150" s="109">
        <v>-0.43877500000000003</v>
      </c>
      <c r="BZ150" s="123"/>
      <c r="CA150" s="180">
        <f t="shared" si="182"/>
        <v>-23.4646660525</v>
      </c>
      <c r="CB150" s="209">
        <v>0.1</v>
      </c>
      <c r="CC150" s="240">
        <v>-4.7612250000000005</v>
      </c>
      <c r="CD150" s="243">
        <f t="shared" si="228"/>
        <v>-1.7</v>
      </c>
      <c r="CE150" s="244">
        <f t="shared" si="215"/>
        <v>1</v>
      </c>
      <c r="CF150" s="167">
        <v>0.84</v>
      </c>
      <c r="CG150" s="167">
        <v>1.1599999999999999</v>
      </c>
      <c r="CI150" s="167">
        <f t="shared" si="229"/>
        <v>-0.14280000000000001</v>
      </c>
      <c r="CJ150" s="178">
        <f t="shared" si="230"/>
        <v>-24.5</v>
      </c>
      <c r="CK150" s="452">
        <f t="shared" si="133"/>
        <v>-7.1400000000000005E-2</v>
      </c>
      <c r="CL150" s="188"/>
      <c r="CM150" s="165">
        <f t="shared" si="201"/>
        <v>-7.1400000000000005E-2</v>
      </c>
      <c r="CO150" s="246">
        <f t="shared" si="202"/>
        <v>-25.159201142129678</v>
      </c>
      <c r="CP150" s="247">
        <v>-24.72282222222222</v>
      </c>
      <c r="CR150" s="36">
        <v>42392</v>
      </c>
      <c r="CS150" s="109">
        <v>-0.41070000000000007</v>
      </c>
      <c r="CT150" s="109">
        <v>-0.43877500000000003</v>
      </c>
      <c r="CU150" s="123"/>
      <c r="CV150" s="180">
        <f t="shared" si="185"/>
        <v>-23.4646660525</v>
      </c>
      <c r="CW150" s="209">
        <v>0.1</v>
      </c>
      <c r="CX150" s="240">
        <v>0.58877500000000005</v>
      </c>
      <c r="CY150" s="243">
        <f t="shared" si="216"/>
        <v>1</v>
      </c>
      <c r="CZ150" s="244">
        <f t="shared" si="217"/>
        <v>-0.5</v>
      </c>
      <c r="DA150" s="167">
        <v>0.84</v>
      </c>
      <c r="DB150" s="167">
        <v>1.1599999999999999</v>
      </c>
      <c r="DD150" s="167">
        <f t="shared" si="186"/>
        <v>-4.2000000000000003E-2</v>
      </c>
      <c r="DE150" s="178">
        <f t="shared" si="231"/>
        <v>-23.933350000000001</v>
      </c>
      <c r="DF150" s="452">
        <f t="shared" si="156"/>
        <v>-2.1000000000000001E-2</v>
      </c>
      <c r="DG150" s="315"/>
      <c r="DH150" s="165">
        <f t="shared" si="203"/>
        <v>-2.1000000000000001E-2</v>
      </c>
      <c r="DJ150" s="176">
        <f t="shared" si="204"/>
        <v>-23.748945465879977</v>
      </c>
      <c r="DK150" s="185"/>
      <c r="DL150" s="186"/>
      <c r="DM150" s="36">
        <v>42392</v>
      </c>
      <c r="DN150" s="109">
        <v>-0.41070000000000007</v>
      </c>
      <c r="DO150" s="109">
        <v>-0.43877500000000003</v>
      </c>
      <c r="DP150" s="123"/>
      <c r="DQ150" s="180">
        <f t="shared" si="187"/>
        <v>-23.4646660525</v>
      </c>
      <c r="DR150" s="209">
        <v>0.1</v>
      </c>
      <c r="DS150" s="240">
        <v>2.6887750000000001</v>
      </c>
      <c r="DT150" s="243">
        <f t="shared" si="218"/>
        <v>1</v>
      </c>
      <c r="DU150" s="244">
        <f t="shared" si="219"/>
        <v>0.5</v>
      </c>
      <c r="DV150" s="167">
        <v>0.84</v>
      </c>
      <c r="DW150" s="167">
        <v>1.1599999999999999</v>
      </c>
      <c r="DY150" s="167">
        <f t="shared" si="188"/>
        <v>5.7999999999999996E-2</v>
      </c>
      <c r="DZ150" s="178">
        <f t="shared" si="232"/>
        <v>-22.364421442463136</v>
      </c>
      <c r="EA150" s="452">
        <f t="shared" si="157"/>
        <v>5.7999999999999996E-2</v>
      </c>
      <c r="EB150" s="315"/>
      <c r="EC150" s="165">
        <f t="shared" si="205"/>
        <v>5.7999999999999996E-2</v>
      </c>
      <c r="EE150" s="176">
        <f t="shared" si="206"/>
        <v>-23.4383790226528</v>
      </c>
      <c r="EF150" s="185"/>
      <c r="EG150" s="186"/>
      <c r="EH150" s="36">
        <v>42392</v>
      </c>
      <c r="EI150" s="109">
        <v>-0.41070000000000007</v>
      </c>
      <c r="EJ150" s="109">
        <v>-0.43877500000000003</v>
      </c>
      <c r="EK150" s="123"/>
      <c r="EL150" s="180">
        <f t="shared" si="189"/>
        <v>-23.4646660525</v>
      </c>
      <c r="EM150" s="209">
        <v>0.1</v>
      </c>
      <c r="EN150" s="240">
        <v>4.2887749999999993</v>
      </c>
      <c r="EO150" s="243">
        <f t="shared" si="220"/>
        <v>1</v>
      </c>
      <c r="EP150" s="244">
        <f t="shared" si="221"/>
        <v>1.1000000000000001</v>
      </c>
      <c r="EQ150" s="167">
        <v>0.84</v>
      </c>
      <c r="ER150" s="167">
        <v>1.1599999999999999</v>
      </c>
      <c r="ET150" s="167">
        <f t="shared" si="190"/>
        <v>0.12760000000000002</v>
      </c>
      <c r="EU150" s="178">
        <f t="shared" si="233"/>
        <v>-23.5899</v>
      </c>
      <c r="EV150" s="452">
        <f t="shared" si="158"/>
        <v>0.12760000000000002</v>
      </c>
      <c r="EW150" s="315"/>
      <c r="EX150" s="165">
        <f t="shared" si="207"/>
        <v>0.12760000000000002</v>
      </c>
      <c r="EZ150" s="176">
        <f t="shared" si="208"/>
        <v>-23.731877987023225</v>
      </c>
      <c r="FA150" s="185"/>
      <c r="FB150" s="186"/>
      <c r="FC150" s="36">
        <v>42392</v>
      </c>
      <c r="FD150" s="109">
        <v>-0.41070000000000007</v>
      </c>
      <c r="FE150" s="109">
        <v>-0.43877500000000003</v>
      </c>
      <c r="FF150" s="123"/>
      <c r="FG150" s="180">
        <f t="shared" si="191"/>
        <v>-23.4646660525</v>
      </c>
      <c r="FH150" s="209">
        <v>0.1</v>
      </c>
      <c r="FI150" s="239">
        <v>2.338775</v>
      </c>
      <c r="FJ150" s="243">
        <f t="shared" si="222"/>
        <v>1</v>
      </c>
      <c r="FK150" s="244">
        <f t="shared" si="223"/>
        <v>0.5</v>
      </c>
      <c r="FL150" s="167">
        <v>0.84</v>
      </c>
      <c r="FM150" s="167">
        <v>1.1599999999999999</v>
      </c>
      <c r="FO150" s="167">
        <f t="shared" si="192"/>
        <v>5.7999999999999996E-2</v>
      </c>
      <c r="FP150" s="178">
        <f t="shared" si="234"/>
        <v>-24.215</v>
      </c>
      <c r="FQ150" s="452">
        <f t="shared" si="159"/>
        <v>5.7999999999999996E-2</v>
      </c>
      <c r="FR150" s="315"/>
      <c r="FS150" s="165">
        <f t="shared" si="209"/>
        <v>0.25800000000000001</v>
      </c>
      <c r="FU150" s="176">
        <f t="shared" si="210"/>
        <v>-24.52690668619319</v>
      </c>
      <c r="FV150" s="185"/>
      <c r="FW150" s="186"/>
      <c r="FX150" s="36">
        <v>42392</v>
      </c>
      <c r="FY150" s="109">
        <v>-0.41070000000000007</v>
      </c>
      <c r="FZ150" s="109">
        <v>-0.43877500000000003</v>
      </c>
      <c r="GA150" s="123"/>
      <c r="GB150" s="180">
        <f t="shared" si="193"/>
        <v>-23.4646660525</v>
      </c>
      <c r="GC150" s="209">
        <v>0.1</v>
      </c>
      <c r="GD150" s="239">
        <v>2.3887750000000003</v>
      </c>
      <c r="GE150" s="243">
        <f t="shared" si="224"/>
        <v>1</v>
      </c>
      <c r="GF150" s="244">
        <f t="shared" si="225"/>
        <v>0.5</v>
      </c>
      <c r="GG150" s="167">
        <v>0.84</v>
      </c>
      <c r="GH150" s="167">
        <v>1.1599999999999999</v>
      </c>
      <c r="GJ150" s="167">
        <f t="shared" si="194"/>
        <v>5.7999999999999996E-2</v>
      </c>
      <c r="GK150" s="178">
        <f t="shared" si="235"/>
        <v>-23.469775000000002</v>
      </c>
      <c r="GL150" s="452">
        <f t="shared" si="160"/>
        <v>5.7999999999999996E-2</v>
      </c>
      <c r="GM150" s="315"/>
      <c r="GN150" s="165">
        <f t="shared" si="211"/>
        <v>5.7999999999999996E-2</v>
      </c>
      <c r="GP150" s="176">
        <f t="shared" si="212"/>
        <v>-23.655229356251624</v>
      </c>
      <c r="GR150" s="186"/>
      <c r="GS150" s="36">
        <v>42392</v>
      </c>
      <c r="GT150" s="109">
        <v>-0.41070000000000007</v>
      </c>
      <c r="GU150" s="109">
        <v>-0.43877500000000003</v>
      </c>
      <c r="GV150" s="123"/>
      <c r="GW150" s="180">
        <f t="shared" si="195"/>
        <v>-23.4646660525</v>
      </c>
      <c r="GX150" s="209">
        <v>0.1</v>
      </c>
      <c r="GY150" s="239">
        <v>-1.161225</v>
      </c>
      <c r="GZ150" s="243">
        <f t="shared" si="226"/>
        <v>-1.25</v>
      </c>
      <c r="HA150" s="244">
        <f t="shared" si="227"/>
        <v>1</v>
      </c>
      <c r="HB150" s="167">
        <v>0.84</v>
      </c>
      <c r="HC150" s="167">
        <v>1.1599999999999999</v>
      </c>
      <c r="HD150" s="165"/>
      <c r="HE150" s="167">
        <f t="shared" si="196"/>
        <v>-0.105</v>
      </c>
      <c r="HF150" s="178">
        <f t="shared" si="236"/>
        <v>-23.297562555310094</v>
      </c>
      <c r="HG150" s="452">
        <f t="shared" si="161"/>
        <v>-0.105</v>
      </c>
      <c r="HH150" s="315"/>
      <c r="HI150" s="165">
        <f t="shared" si="213"/>
        <v>-0.105</v>
      </c>
      <c r="HK150" s="176">
        <f t="shared" si="214"/>
        <v>-24.170573126391989</v>
      </c>
      <c r="HL150" s="185"/>
      <c r="HM150">
        <v>7</v>
      </c>
      <c r="HN150" s="165">
        <v>-4.7612250000000005</v>
      </c>
      <c r="HO150" s="165">
        <f t="shared" si="148"/>
        <v>-25.159201142129678</v>
      </c>
      <c r="HP150" s="253">
        <v>-24.72282222222222</v>
      </c>
      <c r="HR150" s="165">
        <v>0.58877500000000005</v>
      </c>
      <c r="HS150" s="165">
        <f t="shared" si="149"/>
        <v>-23.748945465879977</v>
      </c>
      <c r="HT150" s="165"/>
      <c r="HV150" s="165">
        <v>2.6887750000000001</v>
      </c>
      <c r="HW150" s="165">
        <f t="shared" si="150"/>
        <v>-23.4383790226528</v>
      </c>
      <c r="HX150" s="165"/>
      <c r="HZ150" s="165">
        <v>4.2887749999999993</v>
      </c>
      <c r="IA150" s="165">
        <f t="shared" si="151"/>
        <v>-23.731877987023225</v>
      </c>
      <c r="IB150" s="165"/>
      <c r="ID150" s="165">
        <v>2.338775</v>
      </c>
      <c r="IE150" s="165">
        <f t="shared" si="152"/>
        <v>-24.52690668619319</v>
      </c>
      <c r="IF150" s="165"/>
      <c r="IH150" s="165">
        <v>2.3887750000000003</v>
      </c>
      <c r="II150" s="165">
        <f t="shared" si="153"/>
        <v>-23.655229356251624</v>
      </c>
      <c r="IJ150" s="165"/>
      <c r="IL150" s="424">
        <v>-1.161225</v>
      </c>
      <c r="IM150" s="165">
        <f t="shared" si="154"/>
        <v>-24.170573126391989</v>
      </c>
      <c r="IN150" s="165"/>
      <c r="IO150" s="36">
        <v>42392</v>
      </c>
    </row>
    <row r="151" spans="1:249" x14ac:dyDescent="0.25">
      <c r="A151" s="95">
        <v>41297</v>
      </c>
      <c r="B151" s="36">
        <v>41297</v>
      </c>
      <c r="C151" s="346">
        <v>-5.2</v>
      </c>
      <c r="D151" s="346">
        <v>0.15000000000000002</v>
      </c>
      <c r="E151" s="346">
        <v>2.25</v>
      </c>
      <c r="F151" s="346">
        <v>3.8499999999999996</v>
      </c>
      <c r="G151" s="346">
        <v>1.9</v>
      </c>
      <c r="H151" s="346">
        <v>1.9500000000000002</v>
      </c>
      <c r="I151" s="346">
        <v>-1.6</v>
      </c>
      <c r="J151" s="106"/>
      <c r="K151" s="36">
        <v>42392</v>
      </c>
      <c r="L151" s="109">
        <v>-0.41070000000000007</v>
      </c>
      <c r="M151" s="98">
        <f t="shared" ref="M151:M214" si="237">AVERAGE(L150:L151)</f>
        <v>-0.43877500000000003</v>
      </c>
      <c r="N151" s="109">
        <f t="shared" si="131"/>
        <v>-0.46628333333333338</v>
      </c>
      <c r="O151" s="291"/>
      <c r="P151" s="184">
        <v>42392</v>
      </c>
      <c r="Q151" s="346">
        <v>-5.2</v>
      </c>
      <c r="R151" s="240">
        <v>-4.7612250000000005</v>
      </c>
      <c r="S151" s="190">
        <v>-24.72282222222222</v>
      </c>
      <c r="T151" s="346">
        <v>0.15000000000000002</v>
      </c>
      <c r="U151" s="240">
        <v>0.58877500000000005</v>
      </c>
      <c r="W151" s="346">
        <v>2.25</v>
      </c>
      <c r="X151" s="240">
        <v>2.6887750000000001</v>
      </c>
      <c r="Z151" s="346">
        <v>3.8499999999999996</v>
      </c>
      <c r="AA151" s="240">
        <v>4.2887749999999993</v>
      </c>
      <c r="AC151" s="346">
        <v>1.9</v>
      </c>
      <c r="AD151" s="239">
        <v>2.338775</v>
      </c>
      <c r="AF151" s="346">
        <v>1.9500000000000002</v>
      </c>
      <c r="AG151" s="239">
        <v>2.3887750000000003</v>
      </c>
      <c r="AI151" s="346">
        <v>-1.6</v>
      </c>
      <c r="AJ151" s="239">
        <v>-1.161225</v>
      </c>
      <c r="AK151" s="104"/>
      <c r="AV151" s="36">
        <v>42393</v>
      </c>
      <c r="AW151" s="346">
        <v>-1.8</v>
      </c>
      <c r="AY151" s="346">
        <v>0.65</v>
      </c>
      <c r="BA151" s="346">
        <v>2.95</v>
      </c>
      <c r="BC151" s="346">
        <v>2.0499999999999998</v>
      </c>
      <c r="BE151" s="346">
        <v>1.55</v>
      </c>
      <c r="BG151" s="346">
        <v>1.6</v>
      </c>
      <c r="BI151" s="346">
        <v>-2.95</v>
      </c>
      <c r="BJ151" s="104"/>
      <c r="BW151" s="36">
        <v>42393</v>
      </c>
      <c r="BX151" s="109">
        <v>-0.35285000000000005</v>
      </c>
      <c r="BY151" s="109">
        <v>-0.38177500000000009</v>
      </c>
      <c r="CA151" s="180">
        <f t="shared" si="182"/>
        <v>-23.434051352499999</v>
      </c>
      <c r="CB151" s="209">
        <v>0.1</v>
      </c>
      <c r="CC151" s="240">
        <v>-1.4182250000000001</v>
      </c>
      <c r="CD151" s="243">
        <f t="shared" si="228"/>
        <v>-1.25</v>
      </c>
      <c r="CE151" s="244">
        <f t="shared" si="215"/>
        <v>1</v>
      </c>
      <c r="CF151" s="167">
        <v>0.83</v>
      </c>
      <c r="CG151" s="167">
        <v>1.17</v>
      </c>
      <c r="CI151" s="167">
        <f t="shared" si="229"/>
        <v>-0.10375</v>
      </c>
      <c r="CJ151" s="178">
        <f t="shared" si="230"/>
        <v>-24.5</v>
      </c>
      <c r="CK151" s="452">
        <f t="shared" si="133"/>
        <v>-5.1874999999999998E-2</v>
      </c>
      <c r="CL151" s="188"/>
      <c r="CM151" s="165">
        <f t="shared" si="201"/>
        <v>-5.1874999999999998E-2</v>
      </c>
      <c r="CO151" s="104">
        <f t="shared" si="202"/>
        <v>-25.211076142129677</v>
      </c>
      <c r="CR151" s="36">
        <v>42393</v>
      </c>
      <c r="CS151" s="109">
        <v>-0.35285000000000005</v>
      </c>
      <c r="CT151" s="109">
        <v>-0.38177500000000009</v>
      </c>
      <c r="CV151" s="180">
        <f t="shared" si="185"/>
        <v>-23.434051352499999</v>
      </c>
      <c r="CW151" s="209">
        <v>0.1</v>
      </c>
      <c r="CX151" s="240">
        <v>1.0317750000000001</v>
      </c>
      <c r="CY151" s="243">
        <f t="shared" si="216"/>
        <v>1</v>
      </c>
      <c r="CZ151" s="244">
        <f t="shared" si="217"/>
        <v>0.2</v>
      </c>
      <c r="DA151" s="167">
        <v>0.83</v>
      </c>
      <c r="DB151" s="167">
        <v>1.17</v>
      </c>
      <c r="DD151" s="167">
        <f t="shared" si="186"/>
        <v>1.6600000000000004E-2</v>
      </c>
      <c r="DE151" s="178">
        <f t="shared" si="231"/>
        <v>-23.91675</v>
      </c>
      <c r="DF151" s="452">
        <f t="shared" si="156"/>
        <v>1.6600000000000004E-2</v>
      </c>
      <c r="DG151" s="315"/>
      <c r="DH151" s="165">
        <f t="shared" si="203"/>
        <v>1.6600000000000004E-2</v>
      </c>
      <c r="DJ151" s="104">
        <f t="shared" si="204"/>
        <v>-23.732345465879977</v>
      </c>
      <c r="DK151" s="185"/>
      <c r="DL151" s="186"/>
      <c r="DM151" s="36">
        <v>42393</v>
      </c>
      <c r="DN151" s="109">
        <v>-0.35285000000000005</v>
      </c>
      <c r="DO151" s="109">
        <v>-0.38177500000000009</v>
      </c>
      <c r="DQ151" s="180">
        <f t="shared" si="187"/>
        <v>-23.434051352499999</v>
      </c>
      <c r="DR151" s="209">
        <v>0.1</v>
      </c>
      <c r="DS151" s="240">
        <v>3.3317750000000004</v>
      </c>
      <c r="DT151" s="243">
        <f t="shared" si="218"/>
        <v>1</v>
      </c>
      <c r="DU151" s="244">
        <f t="shared" si="219"/>
        <v>0.8</v>
      </c>
      <c r="DV151" s="167">
        <v>0.83</v>
      </c>
      <c r="DW151" s="167">
        <v>1.17</v>
      </c>
      <c r="DY151" s="167">
        <f t="shared" si="188"/>
        <v>9.3600000000000017E-2</v>
      </c>
      <c r="DZ151" s="178">
        <f t="shared" si="232"/>
        <v>-22.270821442463138</v>
      </c>
      <c r="EA151" s="452">
        <f t="shared" si="157"/>
        <v>9.3600000000000017E-2</v>
      </c>
      <c r="EB151" s="315"/>
      <c r="EC151" s="165">
        <f t="shared" si="205"/>
        <v>9.3600000000000017E-2</v>
      </c>
      <c r="EE151" s="104">
        <f t="shared" si="206"/>
        <v>-23.344779022652801</v>
      </c>
      <c r="EF151" s="185"/>
      <c r="EG151" s="186"/>
      <c r="EH151" s="36">
        <v>42393</v>
      </c>
      <c r="EI151" s="109">
        <v>-0.35285000000000005</v>
      </c>
      <c r="EJ151" s="109">
        <v>-0.38177500000000009</v>
      </c>
      <c r="EL151" s="180">
        <f t="shared" si="189"/>
        <v>-23.434051352499999</v>
      </c>
      <c r="EM151" s="209">
        <v>0.1</v>
      </c>
      <c r="EN151" s="240">
        <v>2.431775</v>
      </c>
      <c r="EO151" s="243">
        <f t="shared" si="220"/>
        <v>1</v>
      </c>
      <c r="EP151" s="244">
        <f t="shared" si="221"/>
        <v>0.5</v>
      </c>
      <c r="EQ151" s="167">
        <v>0.83</v>
      </c>
      <c r="ER151" s="167">
        <v>1.17</v>
      </c>
      <c r="ET151" s="167">
        <f t="shared" si="190"/>
        <v>5.8499999999999996E-2</v>
      </c>
      <c r="EU151" s="178">
        <f t="shared" si="233"/>
        <v>-23.531400000000001</v>
      </c>
      <c r="EV151" s="452">
        <f t="shared" si="158"/>
        <v>5.8499999999999996E-2</v>
      </c>
      <c r="EW151" s="315"/>
      <c r="EX151" s="165">
        <f t="shared" si="207"/>
        <v>5.8499999999999996E-2</v>
      </c>
      <c r="EZ151" s="104">
        <f t="shared" si="208"/>
        <v>-23.673377987023226</v>
      </c>
      <c r="FA151" s="185"/>
      <c r="FB151" s="186"/>
      <c r="FC151" s="36">
        <v>42393</v>
      </c>
      <c r="FD151" s="109">
        <v>-0.35285000000000005</v>
      </c>
      <c r="FE151" s="109">
        <v>-0.38177500000000009</v>
      </c>
      <c r="FG151" s="180">
        <f t="shared" si="191"/>
        <v>-23.434051352499999</v>
      </c>
      <c r="FH151" s="209">
        <v>0.1</v>
      </c>
      <c r="FI151" s="239">
        <v>1.931775</v>
      </c>
      <c r="FJ151" s="243">
        <f t="shared" si="222"/>
        <v>1</v>
      </c>
      <c r="FK151" s="244">
        <f t="shared" si="223"/>
        <v>0.2</v>
      </c>
      <c r="FL151" s="167">
        <v>0.83</v>
      </c>
      <c r="FM151" s="167">
        <v>1.17</v>
      </c>
      <c r="FO151" s="167">
        <f t="shared" si="192"/>
        <v>1.6600000000000004E-2</v>
      </c>
      <c r="FP151" s="178">
        <f t="shared" si="234"/>
        <v>-24.198399999999999</v>
      </c>
      <c r="FQ151" s="452">
        <f t="shared" si="159"/>
        <v>1.6600000000000004E-2</v>
      </c>
      <c r="FR151" s="315"/>
      <c r="FS151" s="165">
        <f t="shared" si="209"/>
        <v>0.21660000000000001</v>
      </c>
      <c r="FU151" s="104">
        <f t="shared" si="210"/>
        <v>-24.31030668619319</v>
      </c>
      <c r="FV151" s="185"/>
      <c r="FW151" s="186"/>
      <c r="FX151" s="36">
        <v>42393</v>
      </c>
      <c r="FY151" s="109">
        <v>-0.35285000000000005</v>
      </c>
      <c r="FZ151" s="109">
        <v>-0.38177500000000009</v>
      </c>
      <c r="GB151" s="180">
        <f t="shared" si="193"/>
        <v>-23.434051352499999</v>
      </c>
      <c r="GC151" s="209">
        <v>0.1</v>
      </c>
      <c r="GD151" s="239">
        <v>1.9817750000000003</v>
      </c>
      <c r="GE151" s="243">
        <f t="shared" si="224"/>
        <v>1</v>
      </c>
      <c r="GF151" s="244">
        <f t="shared" si="225"/>
        <v>0.2</v>
      </c>
      <c r="GG151" s="167">
        <v>0.83</v>
      </c>
      <c r="GH151" s="167">
        <v>1.17</v>
      </c>
      <c r="GJ151" s="167">
        <f t="shared" si="194"/>
        <v>1.6600000000000004E-2</v>
      </c>
      <c r="GK151" s="178">
        <f t="shared" si="235"/>
        <v>-23.453175000000002</v>
      </c>
      <c r="GL151" s="452">
        <f t="shared" si="160"/>
        <v>1.6600000000000004E-2</v>
      </c>
      <c r="GM151" s="315"/>
      <c r="GN151" s="165">
        <f t="shared" si="211"/>
        <v>1.6600000000000004E-2</v>
      </c>
      <c r="GP151" s="104">
        <f t="shared" si="212"/>
        <v>-23.638629356251624</v>
      </c>
      <c r="GR151" s="186"/>
      <c r="GS151" s="36">
        <v>42393</v>
      </c>
      <c r="GT151" s="109">
        <v>-0.35285000000000005</v>
      </c>
      <c r="GU151" s="109">
        <v>-0.38177500000000009</v>
      </c>
      <c r="GW151" s="180">
        <f t="shared" si="195"/>
        <v>-23.434051352499999</v>
      </c>
      <c r="GX151" s="209">
        <v>0.1</v>
      </c>
      <c r="GY151" s="239">
        <v>-2.568225</v>
      </c>
      <c r="GZ151" s="243">
        <f t="shared" si="226"/>
        <v>-1.5</v>
      </c>
      <c r="HA151" s="244">
        <f t="shared" si="227"/>
        <v>1</v>
      </c>
      <c r="HB151" s="167">
        <v>0.83</v>
      </c>
      <c r="HC151" s="167">
        <v>1.17</v>
      </c>
      <c r="HD151" s="165"/>
      <c r="HE151" s="167">
        <f t="shared" si="196"/>
        <v>-0.12450000000000001</v>
      </c>
      <c r="HF151" s="178">
        <f t="shared" si="236"/>
        <v>-23.422062555310095</v>
      </c>
      <c r="HG151" s="452">
        <f t="shared" si="161"/>
        <v>-0.12450000000000001</v>
      </c>
      <c r="HH151" s="315"/>
      <c r="HI151" s="165">
        <f t="shared" si="213"/>
        <v>-0.12450000000000001</v>
      </c>
      <c r="HK151" s="104">
        <f t="shared" si="214"/>
        <v>-24.295073126391991</v>
      </c>
      <c r="HL151" s="185"/>
      <c r="HN151" s="165">
        <v>-1.4182250000000001</v>
      </c>
      <c r="HO151" s="165">
        <f t="shared" si="148"/>
        <v>-25.211076142129677</v>
      </c>
      <c r="HP151" s="165"/>
      <c r="HR151" s="165">
        <v>1.0317750000000001</v>
      </c>
      <c r="HS151" s="165">
        <f t="shared" si="149"/>
        <v>-23.732345465879977</v>
      </c>
      <c r="HT151" s="165"/>
      <c r="HV151" s="165">
        <v>3.3317750000000004</v>
      </c>
      <c r="HW151" s="165">
        <f t="shared" si="150"/>
        <v>-23.344779022652801</v>
      </c>
      <c r="HX151" s="165"/>
      <c r="HZ151" s="165">
        <v>2.431775</v>
      </c>
      <c r="IA151" s="165">
        <f t="shared" si="151"/>
        <v>-23.673377987023226</v>
      </c>
      <c r="IB151" s="165"/>
      <c r="ID151" s="165">
        <v>1.931775</v>
      </c>
      <c r="IE151" s="165">
        <f t="shared" si="152"/>
        <v>-24.31030668619319</v>
      </c>
      <c r="IF151" s="165"/>
      <c r="IH151" s="165">
        <v>1.9817750000000003</v>
      </c>
      <c r="II151" s="165">
        <f t="shared" si="153"/>
        <v>-23.638629356251624</v>
      </c>
      <c r="IJ151" s="165"/>
      <c r="IL151" s="424">
        <v>-2.568225</v>
      </c>
      <c r="IM151" s="165">
        <f t="shared" si="154"/>
        <v>-24.295073126391991</v>
      </c>
      <c r="IN151" s="165"/>
      <c r="IO151" s="36">
        <v>42393</v>
      </c>
    </row>
    <row r="152" spans="1:249" x14ac:dyDescent="0.25">
      <c r="A152" s="95">
        <v>41298</v>
      </c>
      <c r="B152" s="36">
        <v>41298</v>
      </c>
      <c r="C152" s="346">
        <v>-1.8</v>
      </c>
      <c r="D152" s="346">
        <v>0.65</v>
      </c>
      <c r="E152" s="346">
        <v>2.95</v>
      </c>
      <c r="F152" s="346">
        <v>2.0499999999999998</v>
      </c>
      <c r="G152" s="346">
        <v>1.55</v>
      </c>
      <c r="H152" s="346">
        <v>1.6</v>
      </c>
      <c r="I152" s="346">
        <v>-2.95</v>
      </c>
      <c r="J152" s="106"/>
      <c r="K152" s="36">
        <v>42393</v>
      </c>
      <c r="L152" s="109">
        <v>-0.35285000000000005</v>
      </c>
      <c r="M152" s="98">
        <f t="shared" si="237"/>
        <v>-0.38177500000000009</v>
      </c>
      <c r="N152" s="109">
        <f t="shared" ref="N152:N187" si="238">AVERAGE(L150:L152)</f>
        <v>-0.41013333333333341</v>
      </c>
      <c r="O152" s="291"/>
      <c r="P152" s="184">
        <v>42393</v>
      </c>
      <c r="Q152" s="346">
        <v>-1.8</v>
      </c>
      <c r="R152" s="240">
        <v>-1.4182250000000001</v>
      </c>
      <c r="T152" s="346">
        <v>0.65</v>
      </c>
      <c r="U152" s="240">
        <v>1.0317750000000001</v>
      </c>
      <c r="W152" s="346">
        <v>2.95</v>
      </c>
      <c r="X152" s="240">
        <v>3.3317750000000004</v>
      </c>
      <c r="Z152" s="346">
        <v>2.0499999999999998</v>
      </c>
      <c r="AA152" s="240">
        <v>2.431775</v>
      </c>
      <c r="AC152" s="346">
        <v>1.55</v>
      </c>
      <c r="AD152" s="239">
        <v>1.931775</v>
      </c>
      <c r="AF152" s="346">
        <v>1.6</v>
      </c>
      <c r="AG152" s="239">
        <v>1.9817750000000003</v>
      </c>
      <c r="AI152" s="346">
        <v>-2.95</v>
      </c>
      <c r="AJ152" s="239">
        <v>-2.568225</v>
      </c>
      <c r="AK152" s="104"/>
      <c r="AV152" s="36">
        <v>42394</v>
      </c>
      <c r="AW152" s="346">
        <v>0.25</v>
      </c>
      <c r="AY152" s="346">
        <v>-4.9999999999999989E-2</v>
      </c>
      <c r="BA152" s="346">
        <v>3.9</v>
      </c>
      <c r="BC152" s="346">
        <v>2.0499999999999998</v>
      </c>
      <c r="BE152" s="346">
        <v>1.1000000000000001</v>
      </c>
      <c r="BG152" s="346">
        <v>2.5499999999999998</v>
      </c>
      <c r="BI152" s="346">
        <v>-2.9</v>
      </c>
      <c r="BJ152" s="104"/>
      <c r="BW152" s="36">
        <v>42394</v>
      </c>
      <c r="BX152" s="109">
        <v>-0.29330000000000001</v>
      </c>
      <c r="BY152" s="109">
        <v>-0.323075</v>
      </c>
      <c r="CA152" s="180">
        <f t="shared" si="182"/>
        <v>-23.402523582499999</v>
      </c>
      <c r="CB152" s="209">
        <v>0.1</v>
      </c>
      <c r="CC152" s="240">
        <v>0.573075</v>
      </c>
      <c r="CD152" s="243">
        <f t="shared" si="228"/>
        <v>1</v>
      </c>
      <c r="CE152" s="244">
        <f t="shared" si="215"/>
        <v>-0.5</v>
      </c>
      <c r="CF152" s="167">
        <v>0.82</v>
      </c>
      <c r="CG152" s="167">
        <v>1.18</v>
      </c>
      <c r="CI152" s="167">
        <f t="shared" si="229"/>
        <v>-4.1000000000000002E-2</v>
      </c>
      <c r="CJ152" s="178">
        <f t="shared" si="230"/>
        <v>-24.5</v>
      </c>
      <c r="CK152" s="452">
        <f t="shared" si="133"/>
        <v>-2.0500000000000001E-2</v>
      </c>
      <c r="CL152" s="188"/>
      <c r="CM152" s="165">
        <f t="shared" si="201"/>
        <v>0.17950000000000002</v>
      </c>
      <c r="CO152" s="104">
        <f t="shared" si="202"/>
        <v>-25.031576142129676</v>
      </c>
      <c r="CR152" s="36">
        <v>42394</v>
      </c>
      <c r="CS152" s="109">
        <v>-0.29330000000000001</v>
      </c>
      <c r="CT152" s="109">
        <v>-0.323075</v>
      </c>
      <c r="CV152" s="180">
        <f t="shared" si="185"/>
        <v>-23.402523582499999</v>
      </c>
      <c r="CW152" s="209">
        <v>0.1</v>
      </c>
      <c r="CX152" s="240">
        <v>0.27307500000000001</v>
      </c>
      <c r="CY152" s="243">
        <f t="shared" si="216"/>
        <v>1</v>
      </c>
      <c r="CZ152" s="244">
        <f t="shared" si="217"/>
        <v>-0.5</v>
      </c>
      <c r="DA152" s="167">
        <v>0.82</v>
      </c>
      <c r="DB152" s="167">
        <v>1.18</v>
      </c>
      <c r="DD152" s="167">
        <f t="shared" si="186"/>
        <v>-4.1000000000000002E-2</v>
      </c>
      <c r="DE152" s="178">
        <f t="shared" si="231"/>
        <v>-23.937249999999999</v>
      </c>
      <c r="DF152" s="452">
        <f t="shared" si="156"/>
        <v>-2.0500000000000001E-2</v>
      </c>
      <c r="DG152" s="315"/>
      <c r="DH152" s="165">
        <f t="shared" si="203"/>
        <v>-2.0500000000000001E-2</v>
      </c>
      <c r="DJ152" s="104">
        <f t="shared" si="204"/>
        <v>-23.752845465879975</v>
      </c>
      <c r="DK152" s="185"/>
      <c r="DL152" s="186"/>
      <c r="DM152" s="36">
        <v>42394</v>
      </c>
      <c r="DN152" s="109">
        <v>-0.29330000000000001</v>
      </c>
      <c r="DO152" s="109">
        <v>-0.323075</v>
      </c>
      <c r="DQ152" s="180">
        <f t="shared" si="187"/>
        <v>-23.402523582499999</v>
      </c>
      <c r="DR152" s="209">
        <v>0.1</v>
      </c>
      <c r="DS152" s="240">
        <v>4.2230749999999997</v>
      </c>
      <c r="DT152" s="243">
        <f t="shared" si="218"/>
        <v>1</v>
      </c>
      <c r="DU152" s="244">
        <f t="shared" si="219"/>
        <v>1.1000000000000001</v>
      </c>
      <c r="DV152" s="167">
        <v>0.82</v>
      </c>
      <c r="DW152" s="167">
        <v>1.18</v>
      </c>
      <c r="DY152" s="167">
        <f t="shared" si="188"/>
        <v>0.1298</v>
      </c>
      <c r="DZ152" s="178">
        <f t="shared" si="232"/>
        <v>-22.141021442463138</v>
      </c>
      <c r="EA152" s="452">
        <f t="shared" si="157"/>
        <v>0.1298</v>
      </c>
      <c r="EB152" s="315"/>
      <c r="EC152" s="165">
        <f t="shared" si="205"/>
        <v>0.1298</v>
      </c>
      <c r="EE152" s="104">
        <f t="shared" si="206"/>
        <v>-23.214979022652802</v>
      </c>
      <c r="EF152" s="185"/>
      <c r="EG152" s="186"/>
      <c r="EH152" s="36">
        <v>42394</v>
      </c>
      <c r="EI152" s="109">
        <v>-0.29330000000000001</v>
      </c>
      <c r="EJ152" s="109">
        <v>-0.323075</v>
      </c>
      <c r="EL152" s="180">
        <f t="shared" si="189"/>
        <v>-23.402523582499999</v>
      </c>
      <c r="EM152" s="209">
        <v>0.1</v>
      </c>
      <c r="EN152" s="240">
        <v>2.373075</v>
      </c>
      <c r="EO152" s="243">
        <f t="shared" si="220"/>
        <v>1</v>
      </c>
      <c r="EP152" s="244">
        <f t="shared" si="221"/>
        <v>0.5</v>
      </c>
      <c r="EQ152" s="167">
        <v>0.82</v>
      </c>
      <c r="ER152" s="167">
        <v>1.18</v>
      </c>
      <c r="ET152" s="167">
        <f t="shared" si="190"/>
        <v>5.8999999999999997E-2</v>
      </c>
      <c r="EU152" s="178">
        <f t="shared" si="233"/>
        <v>-23.4724</v>
      </c>
      <c r="EV152" s="452">
        <f t="shared" si="158"/>
        <v>5.8999999999999997E-2</v>
      </c>
      <c r="EW152" s="315"/>
      <c r="EX152" s="165">
        <f t="shared" si="207"/>
        <v>5.8999999999999997E-2</v>
      </c>
      <c r="EZ152" s="104">
        <f t="shared" si="208"/>
        <v>-23.614377987023225</v>
      </c>
      <c r="FA152" s="185"/>
      <c r="FB152" s="186"/>
      <c r="FC152" s="36">
        <v>42394</v>
      </c>
      <c r="FD152" s="109">
        <v>-0.29330000000000001</v>
      </c>
      <c r="FE152" s="109">
        <v>-0.323075</v>
      </c>
      <c r="FG152" s="180">
        <f t="shared" si="191"/>
        <v>-23.402523582499999</v>
      </c>
      <c r="FH152" s="209">
        <v>0.1</v>
      </c>
      <c r="FI152" s="239">
        <v>1.4230750000000001</v>
      </c>
      <c r="FJ152" s="243">
        <f t="shared" si="222"/>
        <v>1</v>
      </c>
      <c r="FK152" s="244">
        <f t="shared" si="223"/>
        <v>0.2</v>
      </c>
      <c r="FL152" s="167">
        <v>0.82</v>
      </c>
      <c r="FM152" s="167">
        <v>1.18</v>
      </c>
      <c r="FO152" s="167">
        <f t="shared" si="192"/>
        <v>1.6400000000000001E-2</v>
      </c>
      <c r="FP152" s="178">
        <f t="shared" si="234"/>
        <v>-24.181999999999999</v>
      </c>
      <c r="FQ152" s="452">
        <f t="shared" si="159"/>
        <v>1.6400000000000001E-2</v>
      </c>
      <c r="FR152" s="315"/>
      <c r="FS152" s="165">
        <f t="shared" si="209"/>
        <v>1.6400000000000001E-2</v>
      </c>
      <c r="FU152" s="104">
        <f t="shared" si="210"/>
        <v>-24.293906686193189</v>
      </c>
      <c r="FV152" s="185"/>
      <c r="FW152" s="186"/>
      <c r="FX152" s="36">
        <v>42394</v>
      </c>
      <c r="FY152" s="109">
        <v>-0.29330000000000001</v>
      </c>
      <c r="FZ152" s="109">
        <v>-0.323075</v>
      </c>
      <c r="GB152" s="180">
        <f t="shared" si="193"/>
        <v>-23.402523582499999</v>
      </c>
      <c r="GC152" s="209">
        <v>0.1</v>
      </c>
      <c r="GD152" s="239">
        <v>2.873075</v>
      </c>
      <c r="GE152" s="243">
        <f t="shared" si="224"/>
        <v>1</v>
      </c>
      <c r="GF152" s="244">
        <f t="shared" si="225"/>
        <v>0.5</v>
      </c>
      <c r="GG152" s="167">
        <v>0.82</v>
      </c>
      <c r="GH152" s="167">
        <v>1.18</v>
      </c>
      <c r="GJ152" s="167">
        <f t="shared" si="194"/>
        <v>5.8999999999999997E-2</v>
      </c>
      <c r="GK152" s="178">
        <f t="shared" si="235"/>
        <v>-23.394175000000001</v>
      </c>
      <c r="GL152" s="452">
        <f t="shared" si="160"/>
        <v>5.8999999999999997E-2</v>
      </c>
      <c r="GM152" s="315"/>
      <c r="GN152" s="165">
        <f t="shared" si="211"/>
        <v>5.8999999999999997E-2</v>
      </c>
      <c r="GP152" s="104">
        <f t="shared" si="212"/>
        <v>-23.579629356251623</v>
      </c>
      <c r="GR152" s="186"/>
      <c r="GS152" s="36">
        <v>42394</v>
      </c>
      <c r="GT152" s="109">
        <v>-0.29330000000000001</v>
      </c>
      <c r="GU152" s="109">
        <v>-0.323075</v>
      </c>
      <c r="GW152" s="180">
        <f t="shared" si="195"/>
        <v>-23.402523582499999</v>
      </c>
      <c r="GX152" s="209">
        <v>0.1</v>
      </c>
      <c r="GY152" s="239">
        <v>-2.5769250000000001</v>
      </c>
      <c r="GZ152" s="243">
        <f t="shared" si="226"/>
        <v>-1.5</v>
      </c>
      <c r="HA152" s="244">
        <f t="shared" si="227"/>
        <v>1</v>
      </c>
      <c r="HB152" s="167">
        <v>0.82</v>
      </c>
      <c r="HC152" s="167">
        <v>1.18</v>
      </c>
      <c r="HD152" s="165"/>
      <c r="HE152" s="167">
        <f t="shared" si="196"/>
        <v>-0.12300000000000001</v>
      </c>
      <c r="HF152" s="178">
        <f t="shared" si="236"/>
        <v>-23.545062555310096</v>
      </c>
      <c r="HG152" s="452">
        <f t="shared" si="161"/>
        <v>-0.12300000000000001</v>
      </c>
      <c r="HH152" s="315"/>
      <c r="HI152" s="165">
        <f t="shared" si="213"/>
        <v>-0.12300000000000001</v>
      </c>
      <c r="HK152" s="104">
        <f t="shared" si="214"/>
        <v>-24.418073126391992</v>
      </c>
      <c r="HL152" s="185"/>
      <c r="HN152" s="165">
        <v>0.573075</v>
      </c>
      <c r="HO152" s="165">
        <f t="shared" si="148"/>
        <v>-25.031576142129676</v>
      </c>
      <c r="HP152" s="165"/>
      <c r="HR152" s="165">
        <v>0.27307500000000001</v>
      </c>
      <c r="HS152" s="165">
        <f t="shared" si="149"/>
        <v>-23.752845465879975</v>
      </c>
      <c r="HT152" s="165"/>
      <c r="HV152" s="165">
        <v>4.2230749999999997</v>
      </c>
      <c r="HW152" s="165">
        <f t="shared" si="150"/>
        <v>-23.214979022652802</v>
      </c>
      <c r="HX152" s="165"/>
      <c r="HZ152" s="165">
        <v>2.373075</v>
      </c>
      <c r="IA152" s="165">
        <f t="shared" si="151"/>
        <v>-23.614377987023225</v>
      </c>
      <c r="IB152" s="165"/>
      <c r="ID152" s="165">
        <v>1.4230750000000001</v>
      </c>
      <c r="IE152" s="165">
        <f t="shared" si="152"/>
        <v>-24.293906686193189</v>
      </c>
      <c r="IF152" s="165"/>
      <c r="IH152" s="165">
        <v>2.873075</v>
      </c>
      <c r="II152" s="165">
        <f t="shared" si="153"/>
        <v>-23.579629356251623</v>
      </c>
      <c r="IJ152" s="165"/>
      <c r="IL152" s="424">
        <v>-2.5769250000000001</v>
      </c>
      <c r="IM152" s="165">
        <f t="shared" si="154"/>
        <v>-24.418073126391992</v>
      </c>
      <c r="IN152" s="165"/>
      <c r="IO152" s="36">
        <v>42394</v>
      </c>
    </row>
    <row r="153" spans="1:249" x14ac:dyDescent="0.25">
      <c r="A153" s="95">
        <v>41299</v>
      </c>
      <c r="B153" s="36">
        <v>41299</v>
      </c>
      <c r="C153" s="346">
        <v>0.25</v>
      </c>
      <c r="D153" s="346">
        <v>-4.9999999999999989E-2</v>
      </c>
      <c r="E153" s="346">
        <v>3.9</v>
      </c>
      <c r="F153" s="346">
        <v>2.0499999999999998</v>
      </c>
      <c r="G153" s="346">
        <v>1.1000000000000001</v>
      </c>
      <c r="H153" s="346">
        <v>2.5499999999999998</v>
      </c>
      <c r="I153" s="346">
        <v>-2.9</v>
      </c>
      <c r="J153" s="106"/>
      <c r="K153" s="36">
        <v>42394</v>
      </c>
      <c r="L153" s="109">
        <v>-0.29330000000000001</v>
      </c>
      <c r="M153" s="98">
        <f t="shared" si="237"/>
        <v>-0.323075</v>
      </c>
      <c r="N153" s="109">
        <f t="shared" si="238"/>
        <v>-0.35228333333333345</v>
      </c>
      <c r="O153" s="291"/>
      <c r="P153" s="184">
        <v>42394</v>
      </c>
      <c r="Q153" s="346">
        <v>0.25</v>
      </c>
      <c r="R153" s="240">
        <v>0.573075</v>
      </c>
      <c r="T153" s="346">
        <v>-4.9999999999999989E-2</v>
      </c>
      <c r="U153" s="240">
        <v>0.27307500000000001</v>
      </c>
      <c r="W153" s="346">
        <v>3.9</v>
      </c>
      <c r="X153" s="240">
        <v>4.2230749999999997</v>
      </c>
      <c r="Z153" s="346">
        <v>2.0499999999999998</v>
      </c>
      <c r="AA153" s="240">
        <v>2.373075</v>
      </c>
      <c r="AC153" s="346">
        <v>1.1000000000000001</v>
      </c>
      <c r="AD153" s="239">
        <v>1.4230750000000001</v>
      </c>
      <c r="AF153" s="346">
        <v>2.5499999999999998</v>
      </c>
      <c r="AG153" s="239">
        <v>2.873075</v>
      </c>
      <c r="AI153" s="346">
        <v>-2.9</v>
      </c>
      <c r="AJ153" s="239">
        <v>-2.5769250000000001</v>
      </c>
      <c r="AK153" s="104"/>
      <c r="AV153" s="36">
        <v>42395</v>
      </c>
      <c r="AW153" s="346">
        <v>0.95</v>
      </c>
      <c r="AY153" s="346">
        <v>0.55000000000000004</v>
      </c>
      <c r="BA153" s="346">
        <v>4.3</v>
      </c>
      <c r="BC153" s="346">
        <v>2.2999999999999998</v>
      </c>
      <c r="BE153" s="346">
        <v>1.6500000000000001</v>
      </c>
      <c r="BG153" s="346">
        <v>2.1</v>
      </c>
      <c r="BI153" s="346">
        <v>-1.8</v>
      </c>
      <c r="BJ153" s="104"/>
      <c r="BW153" s="36">
        <v>42395</v>
      </c>
      <c r="BX153" s="109">
        <v>-0.23205000000000009</v>
      </c>
      <c r="BY153" s="109">
        <v>-0.26267500000000005</v>
      </c>
      <c r="CA153" s="180">
        <f t="shared" si="182"/>
        <v>-23.370082742499999</v>
      </c>
      <c r="CB153" s="209">
        <v>0.1</v>
      </c>
      <c r="CC153" s="240">
        <v>1.2126749999999999</v>
      </c>
      <c r="CD153" s="243">
        <f t="shared" si="228"/>
        <v>1</v>
      </c>
      <c r="CE153" s="244">
        <f t="shared" si="215"/>
        <v>0.2</v>
      </c>
      <c r="CF153" s="167">
        <v>0.81</v>
      </c>
      <c r="CG153" s="167">
        <v>1.19</v>
      </c>
      <c r="CI153" s="167">
        <f t="shared" si="229"/>
        <v>1.6200000000000003E-2</v>
      </c>
      <c r="CJ153" s="178">
        <f t="shared" si="230"/>
        <v>-24.483799999999999</v>
      </c>
      <c r="CK153" s="452">
        <f t="shared" si="133"/>
        <v>1.6200000000000003E-2</v>
      </c>
      <c r="CL153" s="188"/>
      <c r="CM153" s="165">
        <f t="shared" si="201"/>
        <v>0.2162</v>
      </c>
      <c r="CO153" s="104">
        <f t="shared" si="202"/>
        <v>-24.815376142129676</v>
      </c>
      <c r="CR153" s="36">
        <v>42395</v>
      </c>
      <c r="CS153" s="109">
        <v>-0.23205000000000009</v>
      </c>
      <c r="CT153" s="109">
        <v>-0.26267500000000005</v>
      </c>
      <c r="CV153" s="180">
        <f t="shared" si="185"/>
        <v>-23.370082742499999</v>
      </c>
      <c r="CW153" s="209">
        <v>0.1</v>
      </c>
      <c r="CX153" s="240">
        <v>0.81267500000000004</v>
      </c>
      <c r="CY153" s="243">
        <f t="shared" si="216"/>
        <v>1</v>
      </c>
      <c r="CZ153" s="244">
        <f t="shared" si="217"/>
        <v>-0.5</v>
      </c>
      <c r="DA153" s="167">
        <v>0.81</v>
      </c>
      <c r="DB153" s="167">
        <v>1.19</v>
      </c>
      <c r="DD153" s="167">
        <f t="shared" si="186"/>
        <v>-4.0500000000000008E-2</v>
      </c>
      <c r="DE153" s="178">
        <f t="shared" si="231"/>
        <v>-23.9575</v>
      </c>
      <c r="DF153" s="452">
        <f t="shared" si="156"/>
        <v>-2.0250000000000004E-2</v>
      </c>
      <c r="DG153" s="315"/>
      <c r="DH153" s="165">
        <f t="shared" si="203"/>
        <v>-2.0250000000000004E-2</v>
      </c>
      <c r="DJ153" s="104">
        <f t="shared" si="204"/>
        <v>-23.773095465879976</v>
      </c>
      <c r="DK153" s="185"/>
      <c r="DL153" s="186"/>
      <c r="DM153" s="36">
        <v>42395</v>
      </c>
      <c r="DN153" s="109">
        <v>-0.23205000000000009</v>
      </c>
      <c r="DO153" s="109">
        <v>-0.26267500000000005</v>
      </c>
      <c r="DQ153" s="180">
        <f t="shared" si="187"/>
        <v>-23.370082742499999</v>
      </c>
      <c r="DR153" s="209">
        <v>0.1</v>
      </c>
      <c r="DS153" s="240">
        <v>4.5626749999999996</v>
      </c>
      <c r="DT153" s="243">
        <f t="shared" si="218"/>
        <v>1</v>
      </c>
      <c r="DU153" s="244">
        <f t="shared" si="219"/>
        <v>1.1000000000000001</v>
      </c>
      <c r="DV153" s="167">
        <v>0.81</v>
      </c>
      <c r="DW153" s="167">
        <v>1.19</v>
      </c>
      <c r="DY153" s="167">
        <f t="shared" si="188"/>
        <v>0.13090000000000002</v>
      </c>
      <c r="DZ153" s="178">
        <f t="shared" si="232"/>
        <v>-22.010121442463138</v>
      </c>
      <c r="EA153" s="452">
        <f t="shared" si="157"/>
        <v>0.13090000000000002</v>
      </c>
      <c r="EB153" s="315"/>
      <c r="EC153" s="165">
        <f t="shared" si="205"/>
        <v>0.13090000000000002</v>
      </c>
      <c r="EE153" s="104">
        <f t="shared" si="206"/>
        <v>-23.084079022652801</v>
      </c>
      <c r="EF153" s="185"/>
      <c r="EG153" s="186"/>
      <c r="EH153" s="36">
        <v>42395</v>
      </c>
      <c r="EI153" s="109">
        <v>-0.23205000000000009</v>
      </c>
      <c r="EJ153" s="109">
        <v>-0.26267500000000005</v>
      </c>
      <c r="EL153" s="180">
        <f t="shared" si="189"/>
        <v>-23.370082742499999</v>
      </c>
      <c r="EM153" s="209">
        <v>0.1</v>
      </c>
      <c r="EN153" s="240">
        <v>2.562675</v>
      </c>
      <c r="EO153" s="243">
        <f t="shared" si="220"/>
        <v>1</v>
      </c>
      <c r="EP153" s="244">
        <f t="shared" si="221"/>
        <v>0.5</v>
      </c>
      <c r="EQ153" s="167">
        <v>0.81</v>
      </c>
      <c r="ER153" s="167">
        <v>1.19</v>
      </c>
      <c r="ET153" s="167">
        <f t="shared" si="190"/>
        <v>5.9499999999999997E-2</v>
      </c>
      <c r="EU153" s="178">
        <f t="shared" si="233"/>
        <v>-23.4129</v>
      </c>
      <c r="EV153" s="452">
        <f t="shared" si="158"/>
        <v>5.9499999999999997E-2</v>
      </c>
      <c r="EW153" s="315"/>
      <c r="EX153" s="165">
        <f t="shared" si="207"/>
        <v>5.9499999999999997E-2</v>
      </c>
      <c r="EZ153" s="104">
        <f t="shared" si="208"/>
        <v>-23.554877987023225</v>
      </c>
      <c r="FA153" s="185"/>
      <c r="FB153" s="186"/>
      <c r="FC153" s="36">
        <v>42395</v>
      </c>
      <c r="FD153" s="109">
        <v>-0.23205000000000009</v>
      </c>
      <c r="FE153" s="109">
        <v>-0.26267500000000005</v>
      </c>
      <c r="FG153" s="180">
        <f t="shared" si="191"/>
        <v>-23.370082742499999</v>
      </c>
      <c r="FH153" s="209">
        <v>0.1</v>
      </c>
      <c r="FI153" s="239">
        <v>1.9126750000000001</v>
      </c>
      <c r="FJ153" s="243">
        <f t="shared" si="222"/>
        <v>1</v>
      </c>
      <c r="FK153" s="244">
        <f t="shared" si="223"/>
        <v>0.2</v>
      </c>
      <c r="FL153" s="167">
        <v>0.81</v>
      </c>
      <c r="FM153" s="167">
        <v>1.19</v>
      </c>
      <c r="FO153" s="167">
        <f t="shared" si="192"/>
        <v>1.6200000000000003E-2</v>
      </c>
      <c r="FP153" s="178">
        <f t="shared" si="234"/>
        <v>-24.165799999999997</v>
      </c>
      <c r="FQ153" s="452">
        <f t="shared" si="159"/>
        <v>1.6200000000000003E-2</v>
      </c>
      <c r="FR153" s="315"/>
      <c r="FS153" s="165">
        <f t="shared" si="209"/>
        <v>1.6200000000000003E-2</v>
      </c>
      <c r="FU153" s="104">
        <f t="shared" si="210"/>
        <v>-24.277706686193188</v>
      </c>
      <c r="FV153" s="185"/>
      <c r="FW153" s="186"/>
      <c r="FX153" s="36">
        <v>42395</v>
      </c>
      <c r="FY153" s="109">
        <v>-0.23205000000000009</v>
      </c>
      <c r="FZ153" s="109">
        <v>-0.26267500000000005</v>
      </c>
      <c r="GB153" s="180">
        <f t="shared" si="193"/>
        <v>-23.370082742499999</v>
      </c>
      <c r="GC153" s="209">
        <v>0.1</v>
      </c>
      <c r="GD153" s="239">
        <v>2.3626750000000003</v>
      </c>
      <c r="GE153" s="243">
        <f t="shared" si="224"/>
        <v>1</v>
      </c>
      <c r="GF153" s="244">
        <f t="shared" si="225"/>
        <v>0.5</v>
      </c>
      <c r="GG153" s="167">
        <v>0.81</v>
      </c>
      <c r="GH153" s="167">
        <v>1.19</v>
      </c>
      <c r="GJ153" s="167">
        <f t="shared" si="194"/>
        <v>5.9499999999999997E-2</v>
      </c>
      <c r="GK153" s="178">
        <f t="shared" si="235"/>
        <v>-23.334675000000001</v>
      </c>
      <c r="GL153" s="452">
        <f t="shared" si="160"/>
        <v>5.9499999999999997E-2</v>
      </c>
      <c r="GM153" s="315"/>
      <c r="GN153" s="165">
        <f t="shared" si="211"/>
        <v>5.9499999999999997E-2</v>
      </c>
      <c r="GP153" s="104">
        <f t="shared" si="212"/>
        <v>-23.520129356251623</v>
      </c>
      <c r="GR153" s="186"/>
      <c r="GS153" s="36">
        <v>42395</v>
      </c>
      <c r="GT153" s="109">
        <v>-0.23205000000000009</v>
      </c>
      <c r="GU153" s="109">
        <v>-0.26267500000000005</v>
      </c>
      <c r="GW153" s="180">
        <f t="shared" si="195"/>
        <v>-23.370082742499999</v>
      </c>
      <c r="GX153" s="209">
        <v>0.1</v>
      </c>
      <c r="GY153" s="239">
        <v>-1.5373250000000001</v>
      </c>
      <c r="GZ153" s="243">
        <f t="shared" si="226"/>
        <v>-1.25</v>
      </c>
      <c r="HA153" s="244">
        <f t="shared" si="227"/>
        <v>1</v>
      </c>
      <c r="HB153" s="167">
        <v>0.81</v>
      </c>
      <c r="HC153" s="167">
        <v>1.19</v>
      </c>
      <c r="HD153" s="165"/>
      <c r="HE153" s="167">
        <f t="shared" si="196"/>
        <v>-0.10125000000000001</v>
      </c>
      <c r="HF153" s="178">
        <f t="shared" si="236"/>
        <v>-23.595687555310096</v>
      </c>
      <c r="HG153" s="452">
        <f t="shared" si="161"/>
        <v>-5.0625000000000003E-2</v>
      </c>
      <c r="HH153" s="315"/>
      <c r="HI153" s="165">
        <f t="shared" si="213"/>
        <v>-5.0625000000000003E-2</v>
      </c>
      <c r="HK153" s="104">
        <f t="shared" si="214"/>
        <v>-24.468698126391992</v>
      </c>
      <c r="HL153" s="185"/>
      <c r="HN153" s="165">
        <v>1.2126749999999999</v>
      </c>
      <c r="HO153" s="165">
        <f t="shared" si="148"/>
        <v>-24.815376142129676</v>
      </c>
      <c r="HP153" s="165"/>
      <c r="HR153" s="165">
        <v>0.81267500000000004</v>
      </c>
      <c r="HS153" s="165">
        <f t="shared" si="149"/>
        <v>-23.773095465879976</v>
      </c>
      <c r="HT153" s="165"/>
      <c r="HV153" s="165">
        <v>4.5626749999999996</v>
      </c>
      <c r="HW153" s="165">
        <f t="shared" si="150"/>
        <v>-23.084079022652801</v>
      </c>
      <c r="HX153" s="165"/>
      <c r="HZ153" s="165">
        <v>2.562675</v>
      </c>
      <c r="IA153" s="165">
        <f t="shared" si="151"/>
        <v>-23.554877987023225</v>
      </c>
      <c r="IB153" s="165"/>
      <c r="ID153" s="165">
        <v>1.9126750000000001</v>
      </c>
      <c r="IE153" s="165">
        <f t="shared" si="152"/>
        <v>-24.277706686193188</v>
      </c>
      <c r="IF153" s="165"/>
      <c r="IH153" s="165">
        <v>2.3626750000000003</v>
      </c>
      <c r="II153" s="165">
        <f t="shared" si="153"/>
        <v>-23.520129356251623</v>
      </c>
      <c r="IJ153" s="165"/>
      <c r="IL153" s="424">
        <v>-1.5373250000000001</v>
      </c>
      <c r="IM153" s="165">
        <f t="shared" si="154"/>
        <v>-24.468698126391992</v>
      </c>
      <c r="IN153" s="165"/>
      <c r="IO153" s="36">
        <v>42395</v>
      </c>
    </row>
    <row r="154" spans="1:249" x14ac:dyDescent="0.25">
      <c r="A154" s="95">
        <v>41300</v>
      </c>
      <c r="B154" s="36">
        <v>41300</v>
      </c>
      <c r="C154" s="346">
        <v>0.95</v>
      </c>
      <c r="D154" s="346">
        <v>0.55000000000000004</v>
      </c>
      <c r="E154" s="346">
        <v>4.3</v>
      </c>
      <c r="F154" s="346">
        <v>2.2999999999999998</v>
      </c>
      <c r="G154" s="346">
        <v>1.6500000000000001</v>
      </c>
      <c r="H154" s="346">
        <v>2.1</v>
      </c>
      <c r="I154" s="346">
        <v>-1.8</v>
      </c>
      <c r="J154" s="106"/>
      <c r="K154" s="36">
        <v>42395</v>
      </c>
      <c r="L154" s="109">
        <v>-0.23205000000000009</v>
      </c>
      <c r="M154" s="98">
        <f t="shared" si="237"/>
        <v>-0.26267500000000005</v>
      </c>
      <c r="N154" s="109">
        <f t="shared" si="238"/>
        <v>-0.29273333333333335</v>
      </c>
      <c r="O154" s="291"/>
      <c r="P154" s="184">
        <v>42395</v>
      </c>
      <c r="Q154" s="346">
        <v>0.95</v>
      </c>
      <c r="R154" s="240">
        <v>1.2126749999999999</v>
      </c>
      <c r="T154" s="346">
        <v>0.55000000000000004</v>
      </c>
      <c r="U154" s="240">
        <v>0.81267500000000004</v>
      </c>
      <c r="W154" s="346">
        <v>4.3</v>
      </c>
      <c r="X154" s="240">
        <v>4.5626749999999996</v>
      </c>
      <c r="Z154" s="346">
        <v>2.2999999999999998</v>
      </c>
      <c r="AA154" s="240">
        <v>2.562675</v>
      </c>
      <c r="AC154" s="346">
        <v>1.6500000000000001</v>
      </c>
      <c r="AD154" s="239">
        <v>1.9126750000000001</v>
      </c>
      <c r="AF154" s="346">
        <v>2.1</v>
      </c>
      <c r="AG154" s="239">
        <v>2.3626750000000003</v>
      </c>
      <c r="AI154" s="346">
        <v>-1.8</v>
      </c>
      <c r="AJ154" s="239">
        <v>-1.5373250000000001</v>
      </c>
      <c r="AK154" s="104"/>
      <c r="AV154" s="36">
        <v>42396</v>
      </c>
      <c r="AW154" s="346">
        <v>0.75</v>
      </c>
      <c r="AY154" s="346">
        <v>1.5499999999999998</v>
      </c>
      <c r="BA154" s="346">
        <v>3.6500000000000004</v>
      </c>
      <c r="BC154" s="346">
        <v>3.9</v>
      </c>
      <c r="BE154" s="346">
        <v>1.35</v>
      </c>
      <c r="BG154" s="346">
        <v>1.5</v>
      </c>
      <c r="BI154" s="346">
        <v>0.49999999999999989</v>
      </c>
      <c r="BJ154" s="104"/>
      <c r="BW154" s="36">
        <v>42396</v>
      </c>
      <c r="BX154" s="109">
        <v>-0.16910000000000008</v>
      </c>
      <c r="BY154" s="109">
        <v>-0.20057500000000009</v>
      </c>
      <c r="CA154" s="180">
        <f t="shared" si="182"/>
        <v>-23.3367288325</v>
      </c>
      <c r="CB154" s="209">
        <v>0.1</v>
      </c>
      <c r="CC154" s="368">
        <v>0.95057500000000006</v>
      </c>
      <c r="CD154" s="243">
        <f t="shared" si="228"/>
        <v>1</v>
      </c>
      <c r="CE154" s="244">
        <f t="shared" si="215"/>
        <v>-0.5</v>
      </c>
      <c r="CF154" s="297">
        <v>0.8</v>
      </c>
      <c r="CG154" s="297">
        <v>1.2</v>
      </c>
      <c r="CI154" s="167">
        <f t="shared" si="229"/>
        <v>-4.0000000000000008E-2</v>
      </c>
      <c r="CJ154" s="178">
        <f t="shared" si="230"/>
        <v>-24.5</v>
      </c>
      <c r="CK154" s="452">
        <f t="shared" ref="CK154:CK217" si="239">IF(AND(CJ153&lt;-23.5,CI154&lt;0),CI154*0.5,CI154)</f>
        <v>-2.0000000000000004E-2</v>
      </c>
      <c r="CL154" s="361"/>
      <c r="CM154" s="252">
        <f t="shared" ref="CM154:CM164" si="240">IF(AND(CO153&lt;-24.5,CC154&gt;0),(CK154+0.2),CK154)</f>
        <v>0.18</v>
      </c>
      <c r="CO154" s="176">
        <f t="shared" ref="CO154:CO164" si="241">(CO153+CM154)</f>
        <v>-24.635376142129676</v>
      </c>
      <c r="CP154" s="252"/>
      <c r="CQ154" s="355"/>
      <c r="CR154" s="369">
        <v>42396</v>
      </c>
      <c r="CS154" s="109">
        <v>-0.16910000000000008</v>
      </c>
      <c r="CT154" s="109">
        <v>-0.20057500000000009</v>
      </c>
      <c r="CV154" s="180">
        <f t="shared" si="185"/>
        <v>-23.3367288325</v>
      </c>
      <c r="CW154" s="209">
        <v>0.1</v>
      </c>
      <c r="CX154" s="368">
        <v>1.750575</v>
      </c>
      <c r="CY154" s="243">
        <f t="shared" si="216"/>
        <v>1</v>
      </c>
      <c r="CZ154" s="244">
        <f t="shared" si="217"/>
        <v>0.2</v>
      </c>
      <c r="DA154" s="297">
        <v>0.8</v>
      </c>
      <c r="DB154" s="297">
        <v>1.2</v>
      </c>
      <c r="DD154" s="167">
        <f t="shared" si="186"/>
        <v>1.6000000000000004E-2</v>
      </c>
      <c r="DE154" s="178">
        <f t="shared" si="231"/>
        <v>-23.941500000000001</v>
      </c>
      <c r="DF154" s="452">
        <f t="shared" si="156"/>
        <v>1.6000000000000004E-2</v>
      </c>
      <c r="DG154" s="361"/>
      <c r="DH154" s="252">
        <f t="shared" ref="DH154:DH164" si="242">IF(AND(DJ153&lt;-24.5,CX154&gt;0),(DF154+0.2),DF154)</f>
        <v>1.6000000000000004E-2</v>
      </c>
      <c r="DJ154" s="176">
        <f t="shared" ref="DJ154:DJ164" si="243">(DJ153+DH154)</f>
        <v>-23.757095465879978</v>
      </c>
      <c r="DK154" s="192"/>
      <c r="DL154" s="356"/>
      <c r="DM154" s="369">
        <v>42396</v>
      </c>
      <c r="DN154" s="109">
        <v>-0.16910000000000008</v>
      </c>
      <c r="DO154" s="109">
        <v>-0.20057500000000009</v>
      </c>
      <c r="DQ154" s="180">
        <f t="shared" si="187"/>
        <v>-23.3367288325</v>
      </c>
      <c r="DR154" s="209">
        <v>0.1</v>
      </c>
      <c r="DS154" s="368">
        <v>3.8505750000000005</v>
      </c>
      <c r="DT154" s="243">
        <f t="shared" si="218"/>
        <v>1</v>
      </c>
      <c r="DU154" s="244">
        <f t="shared" si="219"/>
        <v>0.8</v>
      </c>
      <c r="DV154" s="297">
        <v>0.8</v>
      </c>
      <c r="DW154" s="297">
        <v>1.2</v>
      </c>
      <c r="DY154" s="167">
        <f t="shared" si="188"/>
        <v>9.6000000000000016E-2</v>
      </c>
      <c r="DZ154" s="178">
        <f t="shared" si="232"/>
        <v>-21.914121442463138</v>
      </c>
      <c r="EA154" s="452">
        <f t="shared" si="157"/>
        <v>9.6000000000000016E-2</v>
      </c>
      <c r="EB154" s="361"/>
      <c r="EC154" s="252">
        <f t="shared" ref="EC154:EC164" si="244">IF(AND(EE153&lt;-24.5,DS154&gt;0),(EA154+0.2),EA154)</f>
        <v>9.6000000000000016E-2</v>
      </c>
      <c r="EE154" s="176">
        <f t="shared" ref="EE154:EE164" si="245">(EE153+EC154)</f>
        <v>-22.988079022652801</v>
      </c>
      <c r="EF154" s="192"/>
      <c r="EG154" s="356"/>
      <c r="EH154" s="369">
        <v>42396</v>
      </c>
      <c r="EI154" s="109">
        <v>-0.16910000000000008</v>
      </c>
      <c r="EJ154" s="109">
        <v>-0.20057500000000009</v>
      </c>
      <c r="EL154" s="180">
        <f t="shared" si="189"/>
        <v>-23.3367288325</v>
      </c>
      <c r="EM154" s="209">
        <v>0.1</v>
      </c>
      <c r="EN154" s="368">
        <v>4.1005750000000001</v>
      </c>
      <c r="EO154" s="243">
        <f t="shared" si="220"/>
        <v>1</v>
      </c>
      <c r="EP154" s="244">
        <f t="shared" si="221"/>
        <v>1.1000000000000001</v>
      </c>
      <c r="EQ154" s="297">
        <v>0.8</v>
      </c>
      <c r="ER154" s="297">
        <v>1.2</v>
      </c>
      <c r="ET154" s="167">
        <f t="shared" si="190"/>
        <v>0.13200000000000001</v>
      </c>
      <c r="EU154" s="178">
        <f t="shared" si="233"/>
        <v>-23.280899999999999</v>
      </c>
      <c r="EV154" s="452">
        <f t="shared" si="158"/>
        <v>0.13200000000000001</v>
      </c>
      <c r="EW154" s="361"/>
      <c r="EX154" s="252">
        <f t="shared" ref="EX154:EX164" si="246">IF(AND(EZ153&lt;-24.5,EN154&gt;0),(EV154+0.2),EV154)</f>
        <v>0.13200000000000001</v>
      </c>
      <c r="EZ154" s="176">
        <f t="shared" ref="EZ154:EZ164" si="247">(EZ153+EX154)</f>
        <v>-23.422877987023224</v>
      </c>
      <c r="FA154" s="192"/>
      <c r="FB154" s="356"/>
      <c r="FC154" s="369">
        <v>42396</v>
      </c>
      <c r="FD154" s="109">
        <v>-0.16910000000000008</v>
      </c>
      <c r="FE154" s="109">
        <v>-0.20057500000000009</v>
      </c>
      <c r="FG154" s="180">
        <f t="shared" si="191"/>
        <v>-23.3367288325</v>
      </c>
      <c r="FH154" s="209">
        <v>0.1</v>
      </c>
      <c r="FI154" s="370">
        <v>1.5505750000000003</v>
      </c>
      <c r="FJ154" s="243">
        <f t="shared" si="222"/>
        <v>1</v>
      </c>
      <c r="FK154" s="244">
        <f t="shared" si="223"/>
        <v>0.2</v>
      </c>
      <c r="FL154" s="297">
        <v>0.8</v>
      </c>
      <c r="FM154" s="297">
        <v>1.2</v>
      </c>
      <c r="FO154" s="167">
        <f t="shared" si="192"/>
        <v>1.6000000000000004E-2</v>
      </c>
      <c r="FP154" s="178">
        <f t="shared" si="234"/>
        <v>-24.149799999999999</v>
      </c>
      <c r="FQ154" s="452">
        <f t="shared" si="159"/>
        <v>1.6000000000000004E-2</v>
      </c>
      <c r="FR154" s="361"/>
      <c r="FS154" s="252">
        <f t="shared" ref="FS154:FS164" si="248">IF(AND(FU153&lt;-24.5,FI154&gt;0),(FQ154+0.2),FQ154)</f>
        <v>1.6000000000000004E-2</v>
      </c>
      <c r="FU154" s="176">
        <f t="shared" ref="FU154:FU164" si="249">(FU153+FS154)</f>
        <v>-24.26170668619319</v>
      </c>
      <c r="FV154" s="192"/>
      <c r="FW154" s="356"/>
      <c r="FX154" s="369">
        <v>42396</v>
      </c>
      <c r="FY154" s="109">
        <v>-0.16910000000000008</v>
      </c>
      <c r="FZ154" s="109">
        <v>-0.20057500000000009</v>
      </c>
      <c r="GB154" s="180">
        <f t="shared" si="193"/>
        <v>-23.3367288325</v>
      </c>
      <c r="GC154" s="209">
        <v>0.1</v>
      </c>
      <c r="GD154" s="370">
        <v>1.7005750000000002</v>
      </c>
      <c r="GE154" s="243">
        <f t="shared" si="224"/>
        <v>1</v>
      </c>
      <c r="GF154" s="244">
        <f t="shared" si="225"/>
        <v>0.2</v>
      </c>
      <c r="GG154" s="297">
        <v>0.8</v>
      </c>
      <c r="GH154" s="297">
        <v>1.2</v>
      </c>
      <c r="GJ154" s="167">
        <f t="shared" si="194"/>
        <v>1.6000000000000004E-2</v>
      </c>
      <c r="GK154" s="178">
        <f t="shared" si="235"/>
        <v>-23.318675000000002</v>
      </c>
      <c r="GL154" s="452">
        <f t="shared" si="160"/>
        <v>1.6000000000000004E-2</v>
      </c>
      <c r="GM154" s="361"/>
      <c r="GN154" s="252">
        <f t="shared" ref="GN154:GN164" si="250">IF(AND(GP153&lt;-24.5,GD154&gt;0),(GL154+0.2),GL154)</f>
        <v>1.6000000000000004E-2</v>
      </c>
      <c r="GP154" s="176">
        <f t="shared" ref="GP154:GP164" si="251">(GP153+GN154)</f>
        <v>-23.504129356251624</v>
      </c>
      <c r="GQ154" s="123"/>
      <c r="GR154" s="356"/>
      <c r="GS154" s="369">
        <v>42396</v>
      </c>
      <c r="GT154" s="109">
        <v>-0.16910000000000008</v>
      </c>
      <c r="GU154" s="109">
        <v>-0.20057500000000009</v>
      </c>
      <c r="GW154" s="180">
        <f t="shared" si="195"/>
        <v>-23.3367288325</v>
      </c>
      <c r="GX154" s="209">
        <v>0.1</v>
      </c>
      <c r="GY154" s="370">
        <v>0.70057499999999995</v>
      </c>
      <c r="GZ154" s="243">
        <f t="shared" si="226"/>
        <v>1</v>
      </c>
      <c r="HA154" s="244">
        <f t="shared" si="227"/>
        <v>-0.5</v>
      </c>
      <c r="HB154" s="297">
        <v>0.8</v>
      </c>
      <c r="HC154" s="297">
        <v>1.2</v>
      </c>
      <c r="HD154" s="165"/>
      <c r="HE154" s="167">
        <f t="shared" si="196"/>
        <v>-4.0000000000000008E-2</v>
      </c>
      <c r="HF154" s="178">
        <f t="shared" si="236"/>
        <v>-23.615687555310096</v>
      </c>
      <c r="HG154" s="452">
        <f t="shared" si="161"/>
        <v>-2.0000000000000004E-2</v>
      </c>
      <c r="HH154" s="361"/>
      <c r="HI154" s="252">
        <f t="shared" ref="HI154:HI164" si="252">IF(AND(HK153&lt;-24.5,GY154&gt;0),(HG154+0.2),HG154)</f>
        <v>-2.0000000000000004E-2</v>
      </c>
      <c r="HK154" s="176">
        <f t="shared" ref="HK154:HK164" si="253">(HK153+HI154)</f>
        <v>-24.488698126391991</v>
      </c>
      <c r="HL154" s="185"/>
      <c r="HN154" s="165">
        <v>0.95057500000000006</v>
      </c>
      <c r="HO154" s="165">
        <f t="shared" ref="HO154:HO217" si="254">(CO154)</f>
        <v>-24.635376142129676</v>
      </c>
      <c r="HP154" s="165"/>
      <c r="HR154" s="165">
        <v>1.750575</v>
      </c>
      <c r="HS154" s="165">
        <f t="shared" ref="HS154:HS217" si="255">(DJ154)</f>
        <v>-23.757095465879978</v>
      </c>
      <c r="HT154" s="165"/>
      <c r="HV154" s="165">
        <v>3.8505750000000005</v>
      </c>
      <c r="HW154" s="165">
        <f t="shared" ref="HW154:HW217" si="256">(EE154)</f>
        <v>-22.988079022652801</v>
      </c>
      <c r="HX154" s="165"/>
      <c r="HZ154" s="165">
        <v>4.1005750000000001</v>
      </c>
      <c r="IA154" s="165">
        <f t="shared" ref="IA154:IA217" si="257">(EZ154)</f>
        <v>-23.422877987023224</v>
      </c>
      <c r="IB154" s="165"/>
      <c r="ID154" s="165">
        <v>1.5505750000000003</v>
      </c>
      <c r="IE154" s="165">
        <f t="shared" ref="IE154:IE217" si="258">(FU154)</f>
        <v>-24.26170668619319</v>
      </c>
      <c r="IF154" s="165"/>
      <c r="IH154" s="165">
        <v>1.7005750000000002</v>
      </c>
      <c r="II154" s="165">
        <f t="shared" ref="II154:II217" si="259">(GP154)</f>
        <v>-23.504129356251624</v>
      </c>
      <c r="IJ154" s="165"/>
      <c r="IL154" s="425">
        <v>0.70057499999999995</v>
      </c>
      <c r="IM154" s="165">
        <f t="shared" ref="IM154:IM217" si="260">(HK154)</f>
        <v>-24.488698126391991</v>
      </c>
      <c r="IN154" s="165"/>
      <c r="IO154" s="369">
        <v>42396</v>
      </c>
    </row>
    <row r="155" spans="1:249" ht="15.75" thickBot="1" x14ac:dyDescent="0.3">
      <c r="A155" s="95">
        <v>41301</v>
      </c>
      <c r="B155" s="36">
        <v>41301</v>
      </c>
      <c r="C155" s="346">
        <v>0.75</v>
      </c>
      <c r="D155" s="346">
        <v>1.5499999999999998</v>
      </c>
      <c r="E155" s="346">
        <v>3.6500000000000004</v>
      </c>
      <c r="F155" s="346">
        <v>3.9</v>
      </c>
      <c r="G155" s="346">
        <v>1.35</v>
      </c>
      <c r="H155" s="346">
        <v>1.5</v>
      </c>
      <c r="I155" s="346">
        <v>0.49999999999999989</v>
      </c>
      <c r="J155" s="106"/>
      <c r="K155" s="36">
        <v>42396</v>
      </c>
      <c r="L155" s="109">
        <v>-0.16910000000000008</v>
      </c>
      <c r="M155" s="98">
        <f t="shared" si="237"/>
        <v>-0.20057500000000009</v>
      </c>
      <c r="N155" s="109">
        <f t="shared" si="238"/>
        <v>-0.2314833333333334</v>
      </c>
      <c r="O155" s="291"/>
      <c r="P155" s="184">
        <v>42396</v>
      </c>
      <c r="Q155" s="346">
        <v>0.75</v>
      </c>
      <c r="R155" s="240">
        <v>0.95057500000000006</v>
      </c>
      <c r="T155" s="346">
        <v>1.5499999999999998</v>
      </c>
      <c r="U155" s="240">
        <v>1.750575</v>
      </c>
      <c r="W155" s="346">
        <v>3.6500000000000004</v>
      </c>
      <c r="X155" s="240">
        <v>3.8505750000000005</v>
      </c>
      <c r="Z155" s="346">
        <v>3.9</v>
      </c>
      <c r="AA155" s="240">
        <v>4.1005750000000001</v>
      </c>
      <c r="AC155" s="346">
        <v>1.35</v>
      </c>
      <c r="AD155" s="239">
        <v>1.5505750000000003</v>
      </c>
      <c r="AF155" s="346">
        <v>1.5</v>
      </c>
      <c r="AG155" s="239">
        <v>1.7005750000000002</v>
      </c>
      <c r="AI155" s="346">
        <v>0.49999999999999989</v>
      </c>
      <c r="AJ155" s="239">
        <v>0.70057499999999995</v>
      </c>
      <c r="AK155" s="104"/>
      <c r="AV155" s="36">
        <v>42397</v>
      </c>
      <c r="AW155" s="346">
        <v>-1.05</v>
      </c>
      <c r="AY155" s="346">
        <v>2.1</v>
      </c>
      <c r="BA155" s="346">
        <v>1.9000000000000001</v>
      </c>
      <c r="BC155" s="346">
        <v>5.1999999999999993</v>
      </c>
      <c r="BE155" s="346">
        <v>1.1499999999999999</v>
      </c>
      <c r="BG155" s="346">
        <v>1.8</v>
      </c>
      <c r="BI155" s="346">
        <v>0.19999999999999996</v>
      </c>
      <c r="BJ155" s="104"/>
      <c r="BW155" s="36">
        <v>42397</v>
      </c>
      <c r="BX155" s="109">
        <v>-0.10445000000000015</v>
      </c>
      <c r="BY155" s="109">
        <v>-0.13677500000000012</v>
      </c>
      <c r="CA155" s="180">
        <f t="shared" ref="CA155:CA161" si="261">((0.232*(BY155^2))+(0.0314*(BY155))-23.336)</f>
        <v>-23.335954618054998</v>
      </c>
      <c r="CB155" s="209">
        <v>0.1</v>
      </c>
      <c r="CC155" s="240">
        <v>-0.91322499999999995</v>
      </c>
      <c r="CD155" s="243">
        <f t="shared" si="228"/>
        <v>-1</v>
      </c>
      <c r="CE155" s="244">
        <f t="shared" si="215"/>
        <v>1</v>
      </c>
      <c r="CF155" s="167">
        <v>0.79</v>
      </c>
      <c r="CG155" s="167">
        <v>1.21</v>
      </c>
      <c r="CI155" s="167">
        <f t="shared" si="229"/>
        <v>-7.9000000000000015E-2</v>
      </c>
      <c r="CJ155" s="178">
        <f t="shared" si="230"/>
        <v>-24.5</v>
      </c>
      <c r="CK155" s="452">
        <f t="shared" si="239"/>
        <v>-3.9500000000000007E-2</v>
      </c>
      <c r="CL155" s="188"/>
      <c r="CM155" s="165">
        <f t="shared" si="240"/>
        <v>-3.9500000000000007E-2</v>
      </c>
      <c r="CO155" s="104">
        <f t="shared" si="241"/>
        <v>-24.674876142129676</v>
      </c>
      <c r="CR155" s="36">
        <v>42397</v>
      </c>
      <c r="CS155" s="109">
        <v>-0.10445000000000015</v>
      </c>
      <c r="CT155" s="109">
        <v>-0.13677500000000012</v>
      </c>
      <c r="CV155" s="180">
        <f t="shared" ref="CV155:CV161" si="262">((0.232*(CT155^2))+(0.0314*(CT155))-23.336)</f>
        <v>-23.335954618054998</v>
      </c>
      <c r="CW155" s="209">
        <v>0.1</v>
      </c>
      <c r="CX155" s="240">
        <v>2.2367750000000002</v>
      </c>
      <c r="CY155" s="243">
        <f t="shared" si="216"/>
        <v>1</v>
      </c>
      <c r="CZ155" s="244">
        <f t="shared" si="217"/>
        <v>0.5</v>
      </c>
      <c r="DA155" s="167">
        <v>0.79</v>
      </c>
      <c r="DB155" s="167">
        <v>1.21</v>
      </c>
      <c r="DD155" s="167">
        <f t="shared" si="186"/>
        <v>6.0499999999999998E-2</v>
      </c>
      <c r="DE155" s="178">
        <f t="shared" si="231"/>
        <v>-23.881</v>
      </c>
      <c r="DF155" s="452">
        <f t="shared" ref="DF155:DF164" si="263">IF(AND(DE154&lt;-23.5,DD155&lt;0),DD155*0.5,DD155)</f>
        <v>6.0499999999999998E-2</v>
      </c>
      <c r="DG155" s="315"/>
      <c r="DH155" s="165">
        <f t="shared" si="242"/>
        <v>6.0499999999999998E-2</v>
      </c>
      <c r="DJ155" s="104">
        <f t="shared" si="243"/>
        <v>-23.696595465879977</v>
      </c>
      <c r="DK155" s="185"/>
      <c r="DL155" s="186"/>
      <c r="DM155" s="36">
        <v>42397</v>
      </c>
      <c r="DN155" s="109">
        <v>-0.10445000000000015</v>
      </c>
      <c r="DO155" s="109">
        <v>-0.13677500000000012</v>
      </c>
      <c r="DQ155" s="180">
        <f t="shared" ref="DQ155:DQ161" si="264">((0.232*(DO155^2))+(0.0314*(DO155))-23.336)</f>
        <v>-23.335954618054998</v>
      </c>
      <c r="DR155" s="209">
        <v>0.1</v>
      </c>
      <c r="DS155" s="240">
        <v>2.0367750000000004</v>
      </c>
      <c r="DT155" s="243">
        <f t="shared" si="218"/>
        <v>1</v>
      </c>
      <c r="DU155" s="244">
        <f t="shared" si="219"/>
        <v>0.5</v>
      </c>
      <c r="DV155" s="167">
        <v>0.79</v>
      </c>
      <c r="DW155" s="167">
        <v>1.21</v>
      </c>
      <c r="DY155" s="167">
        <f t="shared" si="188"/>
        <v>6.0499999999999998E-2</v>
      </c>
      <c r="DZ155" s="178">
        <f t="shared" si="232"/>
        <v>-21.853621442463137</v>
      </c>
      <c r="EA155" s="452">
        <f t="shared" ref="EA155:EA164" si="265">IF(AND(DZ154&lt;-23.5,DY155&lt;0),DY155*0.5,DY155)</f>
        <v>6.0499999999999998E-2</v>
      </c>
      <c r="EB155" s="315"/>
      <c r="EC155" s="165">
        <f t="shared" si="244"/>
        <v>6.0499999999999998E-2</v>
      </c>
      <c r="EE155" s="104">
        <f t="shared" si="245"/>
        <v>-22.9275790226528</v>
      </c>
      <c r="EF155" s="185"/>
      <c r="EG155" s="186"/>
      <c r="EH155" s="36">
        <v>42397</v>
      </c>
      <c r="EI155" s="109">
        <v>-0.10445000000000015</v>
      </c>
      <c r="EJ155" s="109">
        <v>-0.13677500000000012</v>
      </c>
      <c r="EL155" s="180">
        <f t="shared" ref="EL155:EL161" si="266">((0.232*(EJ155^2))+(0.0314*(EJ155))-23.336)</f>
        <v>-23.335954618054998</v>
      </c>
      <c r="EM155" s="209">
        <v>0.1</v>
      </c>
      <c r="EN155" s="240">
        <v>5.3367749999999994</v>
      </c>
      <c r="EO155" s="243">
        <f t="shared" si="220"/>
        <v>1</v>
      </c>
      <c r="EP155" s="244">
        <f t="shared" si="221"/>
        <v>1.3</v>
      </c>
      <c r="EQ155" s="167">
        <v>0.79</v>
      </c>
      <c r="ER155" s="167">
        <v>1.21</v>
      </c>
      <c r="ET155" s="167">
        <f t="shared" si="190"/>
        <v>0.1573</v>
      </c>
      <c r="EU155" s="178">
        <f t="shared" si="233"/>
        <v>-23.1236</v>
      </c>
      <c r="EV155" s="452">
        <f t="shared" ref="EV155:EV218" si="267">IF(AND(EU154&lt;-23.5,ET155&lt;0),ET155*0.5,ET155)</f>
        <v>0.1573</v>
      </c>
      <c r="EW155" s="315"/>
      <c r="EX155" s="165">
        <f t="shared" si="246"/>
        <v>0.1573</v>
      </c>
      <c r="EZ155" s="104">
        <f t="shared" si="247"/>
        <v>-23.265577987023224</v>
      </c>
      <c r="FA155" s="185"/>
      <c r="FB155" s="186"/>
      <c r="FC155" s="36">
        <v>42397</v>
      </c>
      <c r="FD155" s="109">
        <v>-0.10445000000000015</v>
      </c>
      <c r="FE155" s="109">
        <v>-0.13677500000000012</v>
      </c>
      <c r="FG155" s="180">
        <f t="shared" ref="FG155:FG161" si="268">((0.232*(FE155^2))+(0.0314*(FE155))-23.336)</f>
        <v>-23.335954618054998</v>
      </c>
      <c r="FH155" s="209">
        <v>0.1</v>
      </c>
      <c r="FI155" s="239">
        <v>1.286775</v>
      </c>
      <c r="FJ155" s="243">
        <f t="shared" si="222"/>
        <v>1</v>
      </c>
      <c r="FK155" s="244">
        <f t="shared" si="223"/>
        <v>0.2</v>
      </c>
      <c r="FL155" s="167">
        <v>0.79</v>
      </c>
      <c r="FM155" s="167">
        <v>1.21</v>
      </c>
      <c r="FO155" s="167">
        <f t="shared" si="192"/>
        <v>1.5800000000000005E-2</v>
      </c>
      <c r="FP155" s="178">
        <f t="shared" si="234"/>
        <v>-24.134</v>
      </c>
      <c r="FQ155" s="452">
        <f t="shared" ref="FQ155:FQ164" si="269">IF(AND(FP154&lt;-23.5,FO155&lt;0),FO155*0.5,FO155)</f>
        <v>1.5800000000000005E-2</v>
      </c>
      <c r="FR155" s="315"/>
      <c r="FS155" s="165">
        <f t="shared" si="248"/>
        <v>1.5800000000000005E-2</v>
      </c>
      <c r="FU155" s="104">
        <f t="shared" si="249"/>
        <v>-24.245906686193191</v>
      </c>
      <c r="FV155" s="185"/>
      <c r="FW155" s="186"/>
      <c r="FX155" s="36">
        <v>42397</v>
      </c>
      <c r="FY155" s="109">
        <v>-0.10445000000000015</v>
      </c>
      <c r="FZ155" s="109">
        <v>-0.13677500000000012</v>
      </c>
      <c r="GB155" s="180">
        <f t="shared" ref="GB155:GB161" si="270">((0.232*(FZ155^2))+(0.0314*(FZ155))-23.336)</f>
        <v>-23.335954618054998</v>
      </c>
      <c r="GC155" s="209">
        <v>0.1</v>
      </c>
      <c r="GD155" s="239">
        <v>1.9367750000000001</v>
      </c>
      <c r="GE155" s="243">
        <f t="shared" si="224"/>
        <v>1</v>
      </c>
      <c r="GF155" s="244">
        <f t="shared" si="225"/>
        <v>0.2</v>
      </c>
      <c r="GG155" s="167">
        <v>0.79</v>
      </c>
      <c r="GH155" s="167">
        <v>1.21</v>
      </c>
      <c r="GJ155" s="167">
        <f t="shared" si="194"/>
        <v>1.5800000000000005E-2</v>
      </c>
      <c r="GK155" s="178">
        <f t="shared" si="235"/>
        <v>-23.302875000000004</v>
      </c>
      <c r="GL155" s="452">
        <f t="shared" ref="GL155:GL164" si="271">IF(AND(GK154&lt;-23.5,GJ155&lt;0),GJ155*0.5,GJ155)</f>
        <v>1.5800000000000005E-2</v>
      </c>
      <c r="GM155" s="315"/>
      <c r="GN155" s="165">
        <f t="shared" si="250"/>
        <v>1.5800000000000005E-2</v>
      </c>
      <c r="GP155" s="104">
        <f t="shared" si="251"/>
        <v>-23.488329356251626</v>
      </c>
      <c r="GR155" s="186"/>
      <c r="GS155" s="36">
        <v>42397</v>
      </c>
      <c r="GT155" s="109">
        <v>-0.10445000000000015</v>
      </c>
      <c r="GU155" s="109">
        <v>-0.13677500000000012</v>
      </c>
      <c r="GW155" s="180">
        <f t="shared" ref="GW155:GW161" si="272">((0.232*(GU155^2))+(0.0314*(GU155))-23.336)</f>
        <v>-23.335954618054998</v>
      </c>
      <c r="GX155" s="209">
        <v>0.1</v>
      </c>
      <c r="GY155" s="239">
        <v>0.33677500000000005</v>
      </c>
      <c r="GZ155" s="243">
        <f t="shared" si="226"/>
        <v>1</v>
      </c>
      <c r="HA155" s="244">
        <f t="shared" si="227"/>
        <v>-0.5</v>
      </c>
      <c r="HB155" s="167">
        <v>0.79</v>
      </c>
      <c r="HC155" s="167">
        <v>1.21</v>
      </c>
      <c r="HD155" s="165"/>
      <c r="HE155" s="167">
        <f t="shared" si="196"/>
        <v>-3.9500000000000007E-2</v>
      </c>
      <c r="HF155" s="178">
        <f t="shared" si="236"/>
        <v>-23.635437555310094</v>
      </c>
      <c r="HG155" s="452">
        <f t="shared" ref="HG155:HG164" si="273">IF(AND(HF154&lt;-23.5,HE155&lt;0),HE155*0.5,HE155)</f>
        <v>-1.9750000000000004E-2</v>
      </c>
      <c r="HH155" s="315"/>
      <c r="HI155" s="165">
        <f t="shared" si="252"/>
        <v>-1.9750000000000004E-2</v>
      </c>
      <c r="HK155" s="104">
        <f t="shared" si="253"/>
        <v>-24.50844812639199</v>
      </c>
      <c r="HL155" s="187"/>
      <c r="HN155" s="165">
        <v>-0.91322499999999995</v>
      </c>
      <c r="HO155" s="165">
        <f t="shared" si="254"/>
        <v>-24.674876142129676</v>
      </c>
      <c r="HP155" s="165"/>
      <c r="HR155" s="165">
        <v>2.2367750000000002</v>
      </c>
      <c r="HS155" s="165">
        <f t="shared" si="255"/>
        <v>-23.696595465879977</v>
      </c>
      <c r="HT155" s="165"/>
      <c r="HV155" s="165">
        <v>2.0367750000000004</v>
      </c>
      <c r="HW155" s="165">
        <f t="shared" si="256"/>
        <v>-22.9275790226528</v>
      </c>
      <c r="HX155" s="165"/>
      <c r="HZ155" s="165">
        <v>5.3367749999999994</v>
      </c>
      <c r="IA155" s="165">
        <f t="shared" si="257"/>
        <v>-23.265577987023224</v>
      </c>
      <c r="IB155" s="165"/>
      <c r="ID155" s="165">
        <v>1.286775</v>
      </c>
      <c r="IE155" s="165">
        <f t="shared" si="258"/>
        <v>-24.245906686193191</v>
      </c>
      <c r="IF155" s="165"/>
      <c r="IH155" s="165">
        <v>1.9367750000000001</v>
      </c>
      <c r="II155" s="165">
        <f t="shared" si="259"/>
        <v>-23.488329356251626</v>
      </c>
      <c r="IJ155" s="165"/>
      <c r="IL155" s="424">
        <v>0.33677500000000005</v>
      </c>
      <c r="IM155" s="165">
        <f t="shared" si="260"/>
        <v>-24.50844812639199</v>
      </c>
      <c r="IN155" s="165"/>
      <c r="IO155" s="36">
        <v>42397</v>
      </c>
    </row>
    <row r="156" spans="1:249" s="100" customFormat="1" ht="15.75" thickBot="1" x14ac:dyDescent="0.3">
      <c r="A156" s="289">
        <v>41302</v>
      </c>
      <c r="B156" s="287">
        <v>41302</v>
      </c>
      <c r="C156" s="346">
        <v>-1.05</v>
      </c>
      <c r="D156" s="346">
        <v>2.1</v>
      </c>
      <c r="E156" s="346">
        <v>1.9000000000000001</v>
      </c>
      <c r="F156" s="346">
        <v>5.1999999999999993</v>
      </c>
      <c r="G156" s="346">
        <v>1.1499999999999999</v>
      </c>
      <c r="H156" s="346">
        <v>1.8</v>
      </c>
      <c r="I156" s="346">
        <v>0.19999999999999996</v>
      </c>
      <c r="J156" s="106"/>
      <c r="K156" s="36">
        <v>42397</v>
      </c>
      <c r="L156" s="291">
        <v>-0.10445000000000015</v>
      </c>
      <c r="M156" s="98">
        <f t="shared" si="237"/>
        <v>-0.13677500000000012</v>
      </c>
      <c r="N156" s="291">
        <f t="shared" si="238"/>
        <v>-0.16853333333333342</v>
      </c>
      <c r="O156" s="291"/>
      <c r="P156" s="184">
        <v>42397</v>
      </c>
      <c r="Q156" s="346">
        <v>-1.05</v>
      </c>
      <c r="R156" s="240">
        <v>-0.91322499999999995</v>
      </c>
      <c r="S156" s="191"/>
      <c r="T156" s="346">
        <v>2.1</v>
      </c>
      <c r="U156" s="240">
        <v>2.2367750000000002</v>
      </c>
      <c r="V156" s="191"/>
      <c r="W156" s="346">
        <v>1.9000000000000001</v>
      </c>
      <c r="X156" s="240">
        <v>2.0367750000000004</v>
      </c>
      <c r="Y156" s="191"/>
      <c r="Z156" s="346">
        <v>5.1999999999999993</v>
      </c>
      <c r="AA156" s="240">
        <v>5.3367749999999994</v>
      </c>
      <c r="AB156" s="191"/>
      <c r="AC156" s="346">
        <v>1.1499999999999999</v>
      </c>
      <c r="AD156" s="239">
        <v>1.286775</v>
      </c>
      <c r="AE156" s="191"/>
      <c r="AF156" s="346">
        <v>1.8</v>
      </c>
      <c r="AG156" s="239">
        <v>1.9367750000000001</v>
      </c>
      <c r="AH156" s="177"/>
      <c r="AI156" s="346">
        <v>0.19999999999999996</v>
      </c>
      <c r="AJ156" s="239">
        <v>0.33677500000000005</v>
      </c>
      <c r="AK156" s="104"/>
      <c r="AV156" s="36">
        <v>42398</v>
      </c>
      <c r="AW156" s="346">
        <v>-0.9</v>
      </c>
      <c r="AY156" s="346">
        <v>0.20000000000000007</v>
      </c>
      <c r="BA156" s="346">
        <v>1</v>
      </c>
      <c r="BC156" s="346">
        <v>4.25</v>
      </c>
      <c r="BE156" s="346">
        <v>1.4500000000000002</v>
      </c>
      <c r="BG156" s="346">
        <v>4.05</v>
      </c>
      <c r="BI156" s="346">
        <v>-3.75</v>
      </c>
      <c r="BJ156" s="104">
        <v>-24.792027777777776</v>
      </c>
      <c r="BW156" s="36">
        <v>42398</v>
      </c>
      <c r="BX156" s="109">
        <v>-3.8100000000000023E-2</v>
      </c>
      <c r="BY156" s="109">
        <v>-7.1275000000000088E-2</v>
      </c>
      <c r="CA156" s="180">
        <f t="shared" si="261"/>
        <v>-23.337059445854997</v>
      </c>
      <c r="CB156" s="209">
        <v>0.1</v>
      </c>
      <c r="CC156" s="240">
        <v>-0.82872499999999993</v>
      </c>
      <c r="CD156" s="243">
        <f t="shared" si="228"/>
        <v>-1</v>
      </c>
      <c r="CE156" s="244">
        <f t="shared" si="215"/>
        <v>1</v>
      </c>
      <c r="CF156" s="167">
        <v>0.78</v>
      </c>
      <c r="CG156" s="167">
        <v>1.22</v>
      </c>
      <c r="CH156" s="165"/>
      <c r="CI156" s="167">
        <f t="shared" si="229"/>
        <v>-7.8000000000000014E-2</v>
      </c>
      <c r="CJ156" s="178">
        <f t="shared" si="230"/>
        <v>-24.5</v>
      </c>
      <c r="CK156" s="452">
        <f t="shared" si="239"/>
        <v>-3.9000000000000007E-2</v>
      </c>
      <c r="CL156" s="195"/>
      <c r="CM156" s="165">
        <f t="shared" si="240"/>
        <v>-3.9000000000000007E-2</v>
      </c>
      <c r="CO156" s="177">
        <f t="shared" si="241"/>
        <v>-24.713876142129678</v>
      </c>
      <c r="CP156" s="167"/>
      <c r="CQ156" s="115"/>
      <c r="CR156" s="36">
        <v>42398</v>
      </c>
      <c r="CS156" s="109">
        <v>-3.8100000000000023E-2</v>
      </c>
      <c r="CT156" s="109">
        <v>-7.1275000000000088E-2</v>
      </c>
      <c r="CV156" s="180">
        <f t="shared" si="262"/>
        <v>-23.337059445854997</v>
      </c>
      <c r="CW156" s="209">
        <v>0.1</v>
      </c>
      <c r="CX156" s="240">
        <v>0.27127500000000015</v>
      </c>
      <c r="CY156" s="243">
        <f t="shared" si="216"/>
        <v>1</v>
      </c>
      <c r="CZ156" s="244">
        <f t="shared" si="217"/>
        <v>-0.5</v>
      </c>
      <c r="DA156" s="167">
        <v>0.78</v>
      </c>
      <c r="DB156" s="167">
        <v>1.22</v>
      </c>
      <c r="DC156" s="165"/>
      <c r="DD156" s="167">
        <f t="shared" si="186"/>
        <v>-3.9000000000000007E-2</v>
      </c>
      <c r="DE156" s="178">
        <f t="shared" si="231"/>
        <v>-23.900500000000001</v>
      </c>
      <c r="DF156" s="452">
        <f t="shared" si="263"/>
        <v>-1.9500000000000003E-2</v>
      </c>
      <c r="DG156" s="195"/>
      <c r="DH156" s="165">
        <f t="shared" si="242"/>
        <v>-1.9500000000000003E-2</v>
      </c>
      <c r="DJ156" s="177">
        <f t="shared" si="243"/>
        <v>-23.716095465879977</v>
      </c>
      <c r="DK156" s="187"/>
      <c r="DL156" s="186"/>
      <c r="DM156" s="36">
        <v>42398</v>
      </c>
      <c r="DN156" s="109">
        <v>-3.8100000000000023E-2</v>
      </c>
      <c r="DO156" s="109">
        <v>-7.1275000000000088E-2</v>
      </c>
      <c r="DQ156" s="180">
        <f t="shared" si="264"/>
        <v>-23.337059445854997</v>
      </c>
      <c r="DR156" s="209">
        <v>0.1</v>
      </c>
      <c r="DS156" s="240">
        <v>1.071275</v>
      </c>
      <c r="DT156" s="243">
        <f t="shared" si="218"/>
        <v>1</v>
      </c>
      <c r="DU156" s="244">
        <f t="shared" si="219"/>
        <v>0.2</v>
      </c>
      <c r="DV156" s="167">
        <v>0.78</v>
      </c>
      <c r="DW156" s="167">
        <v>1.22</v>
      </c>
      <c r="DX156" s="165"/>
      <c r="DY156" s="167">
        <f t="shared" si="188"/>
        <v>1.5600000000000003E-2</v>
      </c>
      <c r="DZ156" s="178">
        <f t="shared" si="232"/>
        <v>-21.838021442463138</v>
      </c>
      <c r="EA156" s="452">
        <f t="shared" si="265"/>
        <v>1.5600000000000003E-2</v>
      </c>
      <c r="EB156" s="195"/>
      <c r="EC156" s="165">
        <f t="shared" si="244"/>
        <v>1.5600000000000003E-2</v>
      </c>
      <c r="EE156" s="177">
        <f t="shared" si="245"/>
        <v>-22.911979022652801</v>
      </c>
      <c r="EF156" s="187"/>
      <c r="EG156" s="186"/>
      <c r="EH156" s="36">
        <v>42398</v>
      </c>
      <c r="EI156" s="109">
        <v>-3.8100000000000023E-2</v>
      </c>
      <c r="EJ156" s="109">
        <v>-7.1275000000000088E-2</v>
      </c>
      <c r="EL156" s="180">
        <f t="shared" si="266"/>
        <v>-23.337059445854997</v>
      </c>
      <c r="EM156" s="209">
        <v>0.1</v>
      </c>
      <c r="EN156" s="240">
        <v>4.321275</v>
      </c>
      <c r="EO156" s="243">
        <f t="shared" si="220"/>
        <v>1</v>
      </c>
      <c r="EP156" s="244">
        <f t="shared" si="221"/>
        <v>1.1000000000000001</v>
      </c>
      <c r="EQ156" s="167">
        <v>0.78</v>
      </c>
      <c r="ER156" s="167">
        <v>1.22</v>
      </c>
      <c r="ES156" s="165"/>
      <c r="ET156" s="167">
        <f t="shared" si="190"/>
        <v>0.13420000000000001</v>
      </c>
      <c r="EU156" s="178">
        <f t="shared" si="233"/>
        <v>-22.9894</v>
      </c>
      <c r="EV156" s="452">
        <f t="shared" si="267"/>
        <v>0.13420000000000001</v>
      </c>
      <c r="EW156" s="195"/>
      <c r="EX156" s="165">
        <f t="shared" si="246"/>
        <v>0.13420000000000001</v>
      </c>
      <c r="EZ156" s="177">
        <f t="shared" si="247"/>
        <v>-23.131377987023225</v>
      </c>
      <c r="FA156" s="187"/>
      <c r="FB156" s="186"/>
      <c r="FC156" s="36">
        <v>42398</v>
      </c>
      <c r="FD156" s="109">
        <v>-3.8100000000000023E-2</v>
      </c>
      <c r="FE156" s="109">
        <v>-7.1275000000000088E-2</v>
      </c>
      <c r="FG156" s="180">
        <f t="shared" si="268"/>
        <v>-23.337059445854997</v>
      </c>
      <c r="FH156" s="209">
        <v>0.1</v>
      </c>
      <c r="FI156" s="239">
        <v>1.5212750000000002</v>
      </c>
      <c r="FJ156" s="243">
        <f t="shared" si="222"/>
        <v>1</v>
      </c>
      <c r="FK156" s="244">
        <f t="shared" si="223"/>
        <v>0.2</v>
      </c>
      <c r="FL156" s="167">
        <v>0.78</v>
      </c>
      <c r="FM156" s="167">
        <v>1.22</v>
      </c>
      <c r="FN156" s="165"/>
      <c r="FO156" s="167">
        <f t="shared" si="192"/>
        <v>1.5600000000000003E-2</v>
      </c>
      <c r="FP156" s="178">
        <f t="shared" si="234"/>
        <v>-24.118400000000001</v>
      </c>
      <c r="FQ156" s="452">
        <f t="shared" si="269"/>
        <v>1.5600000000000003E-2</v>
      </c>
      <c r="FR156" s="195"/>
      <c r="FS156" s="165">
        <f t="shared" si="248"/>
        <v>1.5600000000000003E-2</v>
      </c>
      <c r="FU156" s="177">
        <f t="shared" si="249"/>
        <v>-24.230306686193192</v>
      </c>
      <c r="FV156" s="187"/>
      <c r="FW156" s="186"/>
      <c r="FX156" s="36">
        <v>42398</v>
      </c>
      <c r="FY156" s="109">
        <v>-3.8100000000000023E-2</v>
      </c>
      <c r="FZ156" s="109">
        <v>-7.1275000000000088E-2</v>
      </c>
      <c r="GB156" s="180">
        <f t="shared" si="270"/>
        <v>-23.337059445854997</v>
      </c>
      <c r="GC156" s="209">
        <v>0.1</v>
      </c>
      <c r="GD156" s="239">
        <v>4.1212749999999998</v>
      </c>
      <c r="GE156" s="243">
        <f t="shared" si="224"/>
        <v>1</v>
      </c>
      <c r="GF156" s="244">
        <f t="shared" si="225"/>
        <v>1.1000000000000001</v>
      </c>
      <c r="GG156" s="167">
        <v>0.78</v>
      </c>
      <c r="GH156" s="167">
        <v>1.22</v>
      </c>
      <c r="GI156" s="165"/>
      <c r="GJ156" s="167">
        <f t="shared" si="194"/>
        <v>0.13420000000000001</v>
      </c>
      <c r="GK156" s="178">
        <f t="shared" si="235"/>
        <v>-23.168675000000004</v>
      </c>
      <c r="GL156" s="452">
        <f t="shared" si="271"/>
        <v>0.13420000000000001</v>
      </c>
      <c r="GM156" s="195"/>
      <c r="GN156" s="165">
        <f t="shared" si="250"/>
        <v>0.13420000000000001</v>
      </c>
      <c r="GP156" s="177">
        <f t="shared" si="251"/>
        <v>-23.354129356251626</v>
      </c>
      <c r="GR156" s="186"/>
      <c r="GS156" s="36">
        <v>42398</v>
      </c>
      <c r="GT156" s="109">
        <v>-3.8100000000000023E-2</v>
      </c>
      <c r="GU156" s="109">
        <v>-7.1275000000000088E-2</v>
      </c>
      <c r="GW156" s="180">
        <f t="shared" si="272"/>
        <v>-23.337059445854997</v>
      </c>
      <c r="GX156" s="209">
        <v>0.1</v>
      </c>
      <c r="GY156" s="239">
        <v>-3.678725</v>
      </c>
      <c r="GZ156" s="243">
        <f t="shared" si="226"/>
        <v>-1.6</v>
      </c>
      <c r="HA156" s="244">
        <f t="shared" si="227"/>
        <v>1</v>
      </c>
      <c r="HB156" s="167">
        <v>0.78</v>
      </c>
      <c r="HC156" s="167">
        <v>1.22</v>
      </c>
      <c r="HD156" s="165"/>
      <c r="HE156" s="167">
        <f t="shared" si="196"/>
        <v>-0.12480000000000002</v>
      </c>
      <c r="HF156" s="178">
        <f t="shared" si="236"/>
        <v>-23.697837555310095</v>
      </c>
      <c r="HG156" s="452">
        <f t="shared" si="273"/>
        <v>-6.2400000000000011E-2</v>
      </c>
      <c r="HH156" s="195"/>
      <c r="HI156" s="165">
        <f t="shared" si="252"/>
        <v>-6.2400000000000011E-2</v>
      </c>
      <c r="HK156" s="293">
        <f t="shared" si="253"/>
        <v>-24.57084812639199</v>
      </c>
      <c r="HL156" s="165">
        <v>-24.792027777777776</v>
      </c>
      <c r="HM156"/>
      <c r="HN156" s="165">
        <v>-0.82872499999999993</v>
      </c>
      <c r="HO156" s="165">
        <f t="shared" si="254"/>
        <v>-24.713876142129678</v>
      </c>
      <c r="HP156" s="165"/>
      <c r="HR156" s="165">
        <v>0.27127500000000015</v>
      </c>
      <c r="HS156" s="165">
        <f t="shared" si="255"/>
        <v>-23.716095465879977</v>
      </c>
      <c r="HT156" s="165"/>
      <c r="HV156" s="165">
        <v>1.071275</v>
      </c>
      <c r="HW156" s="165">
        <f t="shared" si="256"/>
        <v>-22.911979022652801</v>
      </c>
      <c r="HX156" s="165"/>
      <c r="HZ156" s="165">
        <v>4.321275</v>
      </c>
      <c r="IA156" s="165">
        <f t="shared" si="257"/>
        <v>-23.131377987023225</v>
      </c>
      <c r="IB156" s="165"/>
      <c r="ID156" s="165">
        <v>1.5212750000000002</v>
      </c>
      <c r="IE156" s="165">
        <f t="shared" si="258"/>
        <v>-24.230306686193192</v>
      </c>
      <c r="IF156" s="165"/>
      <c r="IH156" s="165">
        <v>4.1212749999999998</v>
      </c>
      <c r="II156" s="165">
        <f t="shared" si="259"/>
        <v>-23.354129356251626</v>
      </c>
      <c r="IJ156" s="165"/>
      <c r="IL156" s="424">
        <v>-3.678725</v>
      </c>
      <c r="IM156" s="165">
        <f t="shared" si="260"/>
        <v>-24.57084812639199</v>
      </c>
      <c r="IN156" s="253">
        <v>-24.792027777777776</v>
      </c>
      <c r="IO156" s="36">
        <v>42398</v>
      </c>
    </row>
    <row r="157" spans="1:249" ht="15.75" thickBot="1" x14ac:dyDescent="0.3">
      <c r="A157" s="289">
        <v>41303</v>
      </c>
      <c r="B157" s="287">
        <v>41303</v>
      </c>
      <c r="C157" s="346">
        <v>-0.9</v>
      </c>
      <c r="D157" s="346">
        <v>0.20000000000000007</v>
      </c>
      <c r="E157" s="346">
        <v>1</v>
      </c>
      <c r="F157" s="346">
        <v>4.25</v>
      </c>
      <c r="G157" s="346">
        <v>1.4500000000000002</v>
      </c>
      <c r="H157" s="346">
        <v>4.05</v>
      </c>
      <c r="I157" s="346">
        <v>-3.75</v>
      </c>
      <c r="J157" s="106"/>
      <c r="K157" s="36">
        <v>42398</v>
      </c>
      <c r="L157" s="291">
        <v>-3.8100000000000023E-2</v>
      </c>
      <c r="M157" s="98">
        <f t="shared" si="237"/>
        <v>-7.1275000000000088E-2</v>
      </c>
      <c r="N157" s="291">
        <f t="shared" si="238"/>
        <v>-0.10388333333333342</v>
      </c>
      <c r="O157" s="291"/>
      <c r="P157" s="184">
        <v>42398</v>
      </c>
      <c r="Q157" s="346">
        <v>-0.9</v>
      </c>
      <c r="R157" s="240">
        <v>-0.82872499999999993</v>
      </c>
      <c r="S157" s="191"/>
      <c r="T157" s="346">
        <v>0.20000000000000007</v>
      </c>
      <c r="U157" s="240">
        <v>0.27127500000000015</v>
      </c>
      <c r="V157" s="191"/>
      <c r="W157" s="346">
        <v>1</v>
      </c>
      <c r="X157" s="240">
        <v>1.071275</v>
      </c>
      <c r="Y157" s="191"/>
      <c r="Z157" s="346">
        <v>4.25</v>
      </c>
      <c r="AA157" s="240">
        <v>4.321275</v>
      </c>
      <c r="AB157" s="191"/>
      <c r="AC157" s="346">
        <v>1.4500000000000002</v>
      </c>
      <c r="AD157" s="239">
        <v>1.5212750000000002</v>
      </c>
      <c r="AE157" s="191"/>
      <c r="AF157" s="346">
        <v>4.05</v>
      </c>
      <c r="AG157" s="239">
        <v>4.1212749999999998</v>
      </c>
      <c r="AH157" s="177"/>
      <c r="AI157" s="346">
        <v>-3.75</v>
      </c>
      <c r="AJ157" s="239">
        <v>-3.678725</v>
      </c>
      <c r="AK157" s="104">
        <v>-24.792027777777776</v>
      </c>
      <c r="AV157" s="36">
        <v>42399</v>
      </c>
      <c r="AW157" s="346">
        <v>0.5</v>
      </c>
      <c r="AY157" s="346">
        <v>-1.1000000000000001</v>
      </c>
      <c r="AZ157" s="98"/>
      <c r="BA157" s="346">
        <v>2.2000000000000002</v>
      </c>
      <c r="BC157" s="346">
        <v>2.75</v>
      </c>
      <c r="BE157" s="346">
        <v>0.45000000000000007</v>
      </c>
      <c r="BG157" s="346">
        <v>4.55</v>
      </c>
      <c r="BH157" s="117">
        <v>-22.853287037037035</v>
      </c>
      <c r="BI157" s="346">
        <v>-4.1500000000000004</v>
      </c>
      <c r="BJ157" s="104"/>
      <c r="BW157" s="36">
        <v>42399</v>
      </c>
      <c r="BX157" s="109">
        <v>2.9950000000000032E-2</v>
      </c>
      <c r="BY157" s="109">
        <v>-4.0749999999999953E-3</v>
      </c>
      <c r="CA157" s="180">
        <f t="shared" si="261"/>
        <v>-23.336124102494999</v>
      </c>
      <c r="CB157" s="209">
        <v>0.1</v>
      </c>
      <c r="CC157" s="240">
        <v>0.50407500000000005</v>
      </c>
      <c r="CD157" s="243">
        <f t="shared" si="228"/>
        <v>1</v>
      </c>
      <c r="CE157" s="244">
        <f t="shared" si="215"/>
        <v>-0.5</v>
      </c>
      <c r="CF157" s="167">
        <v>0.77</v>
      </c>
      <c r="CG157" s="167">
        <v>1.23</v>
      </c>
      <c r="CI157" s="167">
        <f t="shared" si="229"/>
        <v>-3.8500000000000006E-2</v>
      </c>
      <c r="CJ157" s="178">
        <f t="shared" si="230"/>
        <v>-24.5</v>
      </c>
      <c r="CK157" s="452">
        <f t="shared" si="239"/>
        <v>-1.9250000000000003E-2</v>
      </c>
      <c r="CL157" s="188"/>
      <c r="CM157" s="165">
        <f t="shared" si="240"/>
        <v>0.18075000000000002</v>
      </c>
      <c r="CO157" s="104">
        <f t="shared" si="241"/>
        <v>-24.533126142129678</v>
      </c>
      <c r="CR157" s="36">
        <v>42399</v>
      </c>
      <c r="CS157" s="109">
        <v>2.9950000000000032E-2</v>
      </c>
      <c r="CT157" s="109">
        <v>-4.0749999999999953E-3</v>
      </c>
      <c r="CV157" s="180">
        <f t="shared" si="262"/>
        <v>-23.336124102494999</v>
      </c>
      <c r="CW157" s="209">
        <v>0.1</v>
      </c>
      <c r="CX157" s="240">
        <v>-1.095925</v>
      </c>
      <c r="CY157" s="243">
        <f t="shared" si="216"/>
        <v>-1.25</v>
      </c>
      <c r="CZ157" s="244">
        <f t="shared" si="217"/>
        <v>1</v>
      </c>
      <c r="DA157" s="167">
        <v>0.77</v>
      </c>
      <c r="DB157" s="167">
        <v>1.23</v>
      </c>
      <c r="DD157" s="167">
        <f t="shared" si="186"/>
        <v>-9.6250000000000002E-2</v>
      </c>
      <c r="DE157" s="178">
        <f t="shared" si="231"/>
        <v>-23.948625</v>
      </c>
      <c r="DF157" s="452">
        <f t="shared" si="263"/>
        <v>-4.8125000000000001E-2</v>
      </c>
      <c r="DG157" s="315"/>
      <c r="DH157" s="165">
        <f t="shared" si="242"/>
        <v>-4.8125000000000001E-2</v>
      </c>
      <c r="DJ157" s="104">
        <f t="shared" si="243"/>
        <v>-23.764220465879976</v>
      </c>
      <c r="DK157" s="185"/>
      <c r="DL157" s="186"/>
      <c r="DM157" s="36">
        <v>42399</v>
      </c>
      <c r="DN157" s="109">
        <v>2.9950000000000032E-2</v>
      </c>
      <c r="DO157" s="109">
        <v>-4.0749999999999953E-3</v>
      </c>
      <c r="DQ157" s="180">
        <f t="shared" si="264"/>
        <v>-23.336124102494999</v>
      </c>
      <c r="DR157" s="209">
        <v>0.1</v>
      </c>
      <c r="DS157" s="240">
        <v>2.204075</v>
      </c>
      <c r="DT157" s="243">
        <f t="shared" si="218"/>
        <v>1</v>
      </c>
      <c r="DU157" s="244">
        <f t="shared" si="219"/>
        <v>0.5</v>
      </c>
      <c r="DV157" s="167">
        <v>0.77</v>
      </c>
      <c r="DW157" s="167">
        <v>1.23</v>
      </c>
      <c r="DY157" s="167">
        <f t="shared" si="188"/>
        <v>6.1499999999999999E-2</v>
      </c>
      <c r="DZ157" s="178">
        <f t="shared" si="232"/>
        <v>-21.776521442463139</v>
      </c>
      <c r="EA157" s="452">
        <f t="shared" si="265"/>
        <v>6.1499999999999999E-2</v>
      </c>
      <c r="EB157" s="315"/>
      <c r="EC157" s="165">
        <f t="shared" si="244"/>
        <v>6.1499999999999999E-2</v>
      </c>
      <c r="EE157" s="104">
        <f t="shared" si="245"/>
        <v>-22.850479022652802</v>
      </c>
      <c r="EF157" s="185"/>
      <c r="EG157" s="186"/>
      <c r="EH157" s="36">
        <v>42399</v>
      </c>
      <c r="EI157" s="109">
        <v>2.9950000000000032E-2</v>
      </c>
      <c r="EJ157" s="109">
        <v>-4.0749999999999953E-3</v>
      </c>
      <c r="EL157" s="180">
        <f t="shared" si="266"/>
        <v>-23.336124102494999</v>
      </c>
      <c r="EM157" s="209">
        <v>0.1</v>
      </c>
      <c r="EN157" s="240">
        <v>2.7540749999999998</v>
      </c>
      <c r="EO157" s="243">
        <f t="shared" si="220"/>
        <v>1</v>
      </c>
      <c r="EP157" s="244">
        <f t="shared" si="221"/>
        <v>0.5</v>
      </c>
      <c r="EQ157" s="167">
        <v>0.77</v>
      </c>
      <c r="ER157" s="167">
        <v>1.23</v>
      </c>
      <c r="ET157" s="167">
        <f t="shared" si="190"/>
        <v>6.1499999999999999E-2</v>
      </c>
      <c r="EU157" s="178">
        <f t="shared" si="233"/>
        <v>-22.927900000000001</v>
      </c>
      <c r="EV157" s="452">
        <f t="shared" si="267"/>
        <v>6.1499999999999999E-2</v>
      </c>
      <c r="EW157" s="315"/>
      <c r="EX157" s="165">
        <f t="shared" si="246"/>
        <v>6.1499999999999999E-2</v>
      </c>
      <c r="EZ157" s="104">
        <f t="shared" si="247"/>
        <v>-23.069877987023226</v>
      </c>
      <c r="FA157" s="185"/>
      <c r="FB157" s="186"/>
      <c r="FC157" s="36">
        <v>42399</v>
      </c>
      <c r="FD157" s="109">
        <v>2.9950000000000032E-2</v>
      </c>
      <c r="FE157" s="109">
        <v>-4.0749999999999953E-3</v>
      </c>
      <c r="FG157" s="180">
        <f t="shared" si="268"/>
        <v>-23.336124102494999</v>
      </c>
      <c r="FH157" s="209">
        <v>0.1</v>
      </c>
      <c r="FI157" s="239">
        <v>0.45407500000000006</v>
      </c>
      <c r="FJ157" s="243">
        <f t="shared" si="222"/>
        <v>1</v>
      </c>
      <c r="FK157" s="244">
        <f t="shared" si="223"/>
        <v>-0.5</v>
      </c>
      <c r="FL157" s="167">
        <v>0.77</v>
      </c>
      <c r="FM157" s="167">
        <v>1.23</v>
      </c>
      <c r="FO157" s="167">
        <f t="shared" si="192"/>
        <v>-3.8500000000000006E-2</v>
      </c>
      <c r="FP157" s="178">
        <f t="shared" si="234"/>
        <v>-24.137650000000001</v>
      </c>
      <c r="FQ157" s="452">
        <f t="shared" si="269"/>
        <v>-1.9250000000000003E-2</v>
      </c>
      <c r="FR157" s="315"/>
      <c r="FS157" s="165">
        <f t="shared" si="248"/>
        <v>-1.9250000000000003E-2</v>
      </c>
      <c r="FU157" s="104">
        <f t="shared" si="249"/>
        <v>-24.249556686193191</v>
      </c>
      <c r="FV157" s="185"/>
      <c r="FW157" s="186"/>
      <c r="FX157" s="36">
        <v>42399</v>
      </c>
      <c r="FY157" s="109">
        <v>2.9950000000000032E-2</v>
      </c>
      <c r="FZ157" s="109">
        <v>-4.0749999999999953E-3</v>
      </c>
      <c r="GB157" s="180">
        <f t="shared" si="270"/>
        <v>-23.336124102494999</v>
      </c>
      <c r="GC157" s="209">
        <v>0.1</v>
      </c>
      <c r="GD157" s="239">
        <v>4.5540750000000001</v>
      </c>
      <c r="GE157" s="243">
        <f t="shared" si="224"/>
        <v>1</v>
      </c>
      <c r="GF157" s="244">
        <f t="shared" si="225"/>
        <v>1.1000000000000001</v>
      </c>
      <c r="GG157" s="167">
        <v>0.77</v>
      </c>
      <c r="GH157" s="167">
        <v>1.23</v>
      </c>
      <c r="GJ157" s="167">
        <f t="shared" si="194"/>
        <v>0.1353</v>
      </c>
      <c r="GK157" s="178">
        <f t="shared" si="235"/>
        <v>-23.033375000000003</v>
      </c>
      <c r="GL157" s="452">
        <f t="shared" si="271"/>
        <v>0.1353</v>
      </c>
      <c r="GM157" s="315"/>
      <c r="GN157" s="165">
        <f t="shared" si="250"/>
        <v>0.1353</v>
      </c>
      <c r="GP157" s="246">
        <f t="shared" si="251"/>
        <v>-23.218829356251625</v>
      </c>
      <c r="GQ157" s="255">
        <v>-22.853287037037035</v>
      </c>
      <c r="GR157" s="186"/>
      <c r="GS157" s="36">
        <v>42399</v>
      </c>
      <c r="GT157" s="109">
        <v>2.9950000000000032E-2</v>
      </c>
      <c r="GU157" s="109">
        <v>-4.0749999999999953E-3</v>
      </c>
      <c r="GW157" s="180">
        <f t="shared" si="272"/>
        <v>-23.336124102494999</v>
      </c>
      <c r="GX157" s="209">
        <v>0.1</v>
      </c>
      <c r="GY157" s="239">
        <v>-4.1459250000000001</v>
      </c>
      <c r="GZ157" s="243">
        <f t="shared" si="226"/>
        <v>-1.7</v>
      </c>
      <c r="HA157" s="244">
        <f t="shared" si="227"/>
        <v>1</v>
      </c>
      <c r="HB157" s="167">
        <v>0.77</v>
      </c>
      <c r="HC157" s="167">
        <v>1.23</v>
      </c>
      <c r="HD157" s="165"/>
      <c r="HE157" s="167">
        <f t="shared" si="196"/>
        <v>-0.13090000000000002</v>
      </c>
      <c r="HF157" s="178">
        <f t="shared" si="236"/>
        <v>-23.763287555310093</v>
      </c>
      <c r="HG157" s="452">
        <f t="shared" si="273"/>
        <v>-6.5450000000000008E-2</v>
      </c>
      <c r="HH157" s="315"/>
      <c r="HI157" s="165">
        <f t="shared" si="252"/>
        <v>-6.5450000000000008E-2</v>
      </c>
      <c r="HK157" s="104">
        <f t="shared" si="253"/>
        <v>-24.636298126391988</v>
      </c>
      <c r="HL157" s="185"/>
      <c r="HN157" s="165">
        <v>0.50407500000000005</v>
      </c>
      <c r="HO157" s="165">
        <f t="shared" si="254"/>
        <v>-24.533126142129678</v>
      </c>
      <c r="HP157" s="165"/>
      <c r="HR157" s="165">
        <v>-1.095925</v>
      </c>
      <c r="HS157" s="165">
        <f t="shared" si="255"/>
        <v>-23.764220465879976</v>
      </c>
      <c r="HT157" s="165"/>
      <c r="HV157" s="165">
        <v>2.204075</v>
      </c>
      <c r="HW157" s="165">
        <f t="shared" si="256"/>
        <v>-22.850479022652802</v>
      </c>
      <c r="HX157" s="165"/>
      <c r="HZ157" s="165">
        <v>2.7540749999999998</v>
      </c>
      <c r="IA157" s="165">
        <f t="shared" si="257"/>
        <v>-23.069877987023226</v>
      </c>
      <c r="IB157" s="165"/>
      <c r="ID157" s="165">
        <v>0.45407500000000006</v>
      </c>
      <c r="IE157" s="165">
        <f t="shared" si="258"/>
        <v>-24.249556686193191</v>
      </c>
      <c r="IF157" s="165"/>
      <c r="IH157" s="165">
        <v>4.5540750000000001</v>
      </c>
      <c r="II157" s="165">
        <f t="shared" si="259"/>
        <v>-23.218829356251625</v>
      </c>
      <c r="IJ157" s="253">
        <v>-22.853287037037035</v>
      </c>
      <c r="IL157" s="424">
        <v>-4.1459250000000001</v>
      </c>
      <c r="IM157" s="165">
        <f t="shared" si="260"/>
        <v>-24.636298126391988</v>
      </c>
      <c r="IN157" s="165"/>
      <c r="IO157" s="36">
        <v>42399</v>
      </c>
    </row>
    <row r="158" spans="1:249" ht="15.75" thickBot="1" x14ac:dyDescent="0.3">
      <c r="A158" s="95">
        <v>41304</v>
      </c>
      <c r="B158" s="36">
        <v>41304</v>
      </c>
      <c r="C158" s="346">
        <v>0.5</v>
      </c>
      <c r="D158" s="346">
        <v>-1.1000000000000001</v>
      </c>
      <c r="E158" s="346">
        <v>2.2000000000000002</v>
      </c>
      <c r="F158" s="346">
        <v>2.75</v>
      </c>
      <c r="G158" s="346">
        <v>0.45000000000000007</v>
      </c>
      <c r="H158" s="346">
        <v>4.55</v>
      </c>
      <c r="I158" s="346">
        <v>-4.1500000000000004</v>
      </c>
      <c r="J158" s="106"/>
      <c r="K158" s="36">
        <v>42399</v>
      </c>
      <c r="L158" s="109">
        <v>2.9950000000000032E-2</v>
      </c>
      <c r="M158" s="98">
        <f t="shared" si="237"/>
        <v>-4.0749999999999953E-3</v>
      </c>
      <c r="N158" s="109">
        <f t="shared" si="238"/>
        <v>-3.7533333333333384E-2</v>
      </c>
      <c r="O158" s="291"/>
      <c r="P158" s="184">
        <v>42399</v>
      </c>
      <c r="Q158" s="346">
        <v>0.5</v>
      </c>
      <c r="R158" s="240">
        <v>0.50407500000000005</v>
      </c>
      <c r="T158" s="346">
        <v>-1.1000000000000001</v>
      </c>
      <c r="U158" s="240">
        <v>-1.095925</v>
      </c>
      <c r="W158" s="346">
        <v>2.2000000000000002</v>
      </c>
      <c r="X158" s="240">
        <v>2.204075</v>
      </c>
      <c r="Z158" s="346">
        <v>2.75</v>
      </c>
      <c r="AA158" s="240">
        <v>2.7540749999999998</v>
      </c>
      <c r="AC158" s="346">
        <v>0.45000000000000007</v>
      </c>
      <c r="AD158" s="239">
        <v>0.45407500000000006</v>
      </c>
      <c r="AF158" s="346">
        <v>4.55</v>
      </c>
      <c r="AG158" s="239">
        <v>4.5540750000000001</v>
      </c>
      <c r="AH158" s="104">
        <v>-22.853287037037035</v>
      </c>
      <c r="AI158" s="346">
        <v>-4.1500000000000004</v>
      </c>
      <c r="AJ158" s="239">
        <v>-4.1459250000000001</v>
      </c>
      <c r="AK158" s="104"/>
      <c r="AV158" s="36">
        <v>42400</v>
      </c>
      <c r="AW158" s="346">
        <v>0.55000000000000004</v>
      </c>
      <c r="AY158" s="346">
        <v>-3.1999999999999997</v>
      </c>
      <c r="AZ158">
        <v>-23.457222222222221</v>
      </c>
      <c r="BA158" s="346">
        <v>2.25</v>
      </c>
      <c r="BC158" s="346">
        <v>2.1</v>
      </c>
      <c r="BE158" s="346">
        <v>-1.4000000000000001</v>
      </c>
      <c r="BF158">
        <v>-23.580666666666662</v>
      </c>
      <c r="BG158" s="346">
        <v>2.35</v>
      </c>
      <c r="BH158" s="98"/>
      <c r="BI158" s="346">
        <v>-1.75</v>
      </c>
      <c r="BJ158" s="104"/>
      <c r="BL158" s="313">
        <v>2.2999999999999998</v>
      </c>
      <c r="BM158">
        <v>-23.612388888888884</v>
      </c>
      <c r="BN158" s="312"/>
      <c r="BO158" s="312"/>
      <c r="BR158" s="199"/>
      <c r="BW158" s="36">
        <v>42400</v>
      </c>
      <c r="BX158" s="109">
        <v>9.9700000000000011E-2</v>
      </c>
      <c r="BY158" s="109">
        <v>6.4825000000000021E-2</v>
      </c>
      <c r="CA158" s="180">
        <f t="shared" si="261"/>
        <v>-23.332989565894998</v>
      </c>
      <c r="CB158" s="209">
        <v>0.1</v>
      </c>
      <c r="CC158" s="240">
        <v>0.48517500000000002</v>
      </c>
      <c r="CD158" s="243">
        <f t="shared" si="228"/>
        <v>1</v>
      </c>
      <c r="CE158" s="244">
        <f t="shared" si="215"/>
        <v>-0.5</v>
      </c>
      <c r="CF158" s="167">
        <v>0.76</v>
      </c>
      <c r="CG158" s="167">
        <v>1.24</v>
      </c>
      <c r="CI158" s="167">
        <f t="shared" si="229"/>
        <v>-3.8000000000000006E-2</v>
      </c>
      <c r="CJ158" s="178">
        <f t="shared" si="230"/>
        <v>-24.5</v>
      </c>
      <c r="CK158" s="452">
        <f t="shared" si="239"/>
        <v>-1.9000000000000003E-2</v>
      </c>
      <c r="CL158" s="188"/>
      <c r="CM158" s="165">
        <f t="shared" si="240"/>
        <v>0.18099999999999999</v>
      </c>
      <c r="CO158" s="104">
        <f t="shared" si="241"/>
        <v>-24.352126142129677</v>
      </c>
      <c r="CR158" s="36">
        <v>42400</v>
      </c>
      <c r="CS158" s="109">
        <v>9.9700000000000011E-2</v>
      </c>
      <c r="CT158" s="109">
        <v>6.4825000000000021E-2</v>
      </c>
      <c r="CV158" s="180">
        <f t="shared" si="262"/>
        <v>-23.332989565894998</v>
      </c>
      <c r="CW158" s="209">
        <v>0.1</v>
      </c>
      <c r="CX158" s="240">
        <v>-3.2648249999999996</v>
      </c>
      <c r="CY158" s="243">
        <f t="shared" si="216"/>
        <v>-1.6</v>
      </c>
      <c r="CZ158" s="244">
        <f t="shared" si="217"/>
        <v>1</v>
      </c>
      <c r="DA158" s="167">
        <v>0.76</v>
      </c>
      <c r="DB158" s="167">
        <v>1.24</v>
      </c>
      <c r="DD158" s="167">
        <f t="shared" si="186"/>
        <v>-0.12160000000000003</v>
      </c>
      <c r="DE158" s="178">
        <f t="shared" si="231"/>
        <v>-24.009425</v>
      </c>
      <c r="DF158" s="452">
        <f t="shared" si="263"/>
        <v>-6.0800000000000014E-2</v>
      </c>
      <c r="DG158" s="315"/>
      <c r="DH158" s="165">
        <f t="shared" si="242"/>
        <v>-6.0800000000000014E-2</v>
      </c>
      <c r="DJ158" s="246">
        <f t="shared" si="243"/>
        <v>-23.825020465879977</v>
      </c>
      <c r="DK158" s="254">
        <v>-23.457222222222221</v>
      </c>
      <c r="DL158" s="186"/>
      <c r="DM158" s="36">
        <v>42400</v>
      </c>
      <c r="DN158" s="109">
        <v>9.9700000000000011E-2</v>
      </c>
      <c r="DO158" s="109">
        <v>6.4825000000000021E-2</v>
      </c>
      <c r="DQ158" s="180">
        <f t="shared" si="264"/>
        <v>-23.332989565894998</v>
      </c>
      <c r="DR158" s="209">
        <v>0.1</v>
      </c>
      <c r="DS158" s="240">
        <v>2.1851750000000001</v>
      </c>
      <c r="DT158" s="243">
        <f t="shared" si="218"/>
        <v>1</v>
      </c>
      <c r="DU158" s="244">
        <f t="shared" si="219"/>
        <v>0.5</v>
      </c>
      <c r="DV158" s="167">
        <v>0.76</v>
      </c>
      <c r="DW158" s="167">
        <v>1.24</v>
      </c>
      <c r="DY158" s="167">
        <f t="shared" si="188"/>
        <v>6.2E-2</v>
      </c>
      <c r="DZ158" s="178">
        <f t="shared" si="232"/>
        <v>-21.714521442463138</v>
      </c>
      <c r="EA158" s="452">
        <f t="shared" si="265"/>
        <v>6.2E-2</v>
      </c>
      <c r="EB158" s="315"/>
      <c r="EC158" s="165">
        <f t="shared" si="244"/>
        <v>6.2E-2</v>
      </c>
      <c r="EE158" s="176">
        <f t="shared" si="245"/>
        <v>-22.788479022652801</v>
      </c>
      <c r="EF158" s="185"/>
      <c r="EG158" s="186"/>
      <c r="EH158" s="36">
        <v>42400</v>
      </c>
      <c r="EI158" s="109">
        <v>9.9700000000000011E-2</v>
      </c>
      <c r="EJ158" s="109">
        <v>6.4825000000000021E-2</v>
      </c>
      <c r="EL158" s="180">
        <f t="shared" si="266"/>
        <v>-23.332989565894998</v>
      </c>
      <c r="EM158" s="209">
        <v>0.1</v>
      </c>
      <c r="EN158" s="240">
        <v>2.0351750000000002</v>
      </c>
      <c r="EO158" s="243">
        <f t="shared" si="220"/>
        <v>1</v>
      </c>
      <c r="EP158" s="244">
        <f t="shared" si="221"/>
        <v>0.5</v>
      </c>
      <c r="EQ158" s="167">
        <v>0.76</v>
      </c>
      <c r="ER158" s="167">
        <v>1.24</v>
      </c>
      <c r="ET158" s="167">
        <f t="shared" si="190"/>
        <v>6.2E-2</v>
      </c>
      <c r="EU158" s="178">
        <f t="shared" si="233"/>
        <v>-22.8659</v>
      </c>
      <c r="EV158" s="452">
        <f t="shared" si="267"/>
        <v>6.2E-2</v>
      </c>
      <c r="EW158" s="315"/>
      <c r="EX158" s="165">
        <f t="shared" si="246"/>
        <v>6.2E-2</v>
      </c>
      <c r="EZ158" s="176">
        <f t="shared" si="247"/>
        <v>-23.007877987023225</v>
      </c>
      <c r="FA158" s="185"/>
      <c r="FB158" s="186"/>
      <c r="FC158" s="36">
        <v>42400</v>
      </c>
      <c r="FD158" s="109">
        <v>9.9700000000000011E-2</v>
      </c>
      <c r="FE158" s="109">
        <v>6.4825000000000021E-2</v>
      </c>
      <c r="FG158" s="180">
        <f t="shared" si="268"/>
        <v>-23.332989565894998</v>
      </c>
      <c r="FH158" s="209">
        <v>0.1</v>
      </c>
      <c r="FI158" s="239">
        <v>-1.4648250000000003</v>
      </c>
      <c r="FJ158" s="243">
        <f t="shared" si="222"/>
        <v>-1.25</v>
      </c>
      <c r="FK158" s="244">
        <f t="shared" si="223"/>
        <v>1</v>
      </c>
      <c r="FL158" s="167">
        <v>0.76</v>
      </c>
      <c r="FM158" s="167">
        <v>1.24</v>
      </c>
      <c r="FO158" s="167">
        <f t="shared" si="192"/>
        <v>-9.5000000000000001E-2</v>
      </c>
      <c r="FP158" s="178">
        <f t="shared" si="234"/>
        <v>-24.18515</v>
      </c>
      <c r="FQ158" s="452">
        <f t="shared" si="269"/>
        <v>-4.7500000000000001E-2</v>
      </c>
      <c r="FR158" s="315"/>
      <c r="FS158" s="165">
        <f t="shared" si="248"/>
        <v>-4.7500000000000001E-2</v>
      </c>
      <c r="FU158" s="246">
        <f t="shared" si="249"/>
        <v>-24.297056686193191</v>
      </c>
      <c r="FV158" s="254">
        <v>-23.580666666666662</v>
      </c>
      <c r="FW158" s="186"/>
      <c r="FX158" s="36">
        <v>42400</v>
      </c>
      <c r="FY158" s="109">
        <v>9.9700000000000011E-2</v>
      </c>
      <c r="FZ158" s="109">
        <v>6.4825000000000021E-2</v>
      </c>
      <c r="GB158" s="180">
        <f t="shared" si="270"/>
        <v>-23.332989565894998</v>
      </c>
      <c r="GC158" s="209">
        <v>0.1</v>
      </c>
      <c r="GD158" s="239">
        <v>2.2851750000000002</v>
      </c>
      <c r="GE158" s="243">
        <f t="shared" si="224"/>
        <v>1</v>
      </c>
      <c r="GF158" s="244">
        <f t="shared" si="225"/>
        <v>0.5</v>
      </c>
      <c r="GG158" s="167">
        <v>0.76</v>
      </c>
      <c r="GH158" s="167">
        <v>1.24</v>
      </c>
      <c r="GJ158" s="167">
        <f t="shared" si="194"/>
        <v>6.2E-2</v>
      </c>
      <c r="GK158" s="178">
        <f t="shared" si="235"/>
        <v>-22.971375000000002</v>
      </c>
      <c r="GL158" s="452">
        <f t="shared" si="271"/>
        <v>6.2E-2</v>
      </c>
      <c r="GM158" s="315"/>
      <c r="GN158" s="165">
        <f t="shared" si="250"/>
        <v>6.2E-2</v>
      </c>
      <c r="GP158" s="176">
        <f t="shared" si="251"/>
        <v>-23.156829356251624</v>
      </c>
      <c r="GQ158" s="98"/>
      <c r="GR158" s="186"/>
      <c r="GS158" s="36">
        <v>42400</v>
      </c>
      <c r="GT158" s="109">
        <v>9.9700000000000011E-2</v>
      </c>
      <c r="GU158" s="109">
        <v>6.4825000000000021E-2</v>
      </c>
      <c r="GW158" s="180">
        <f t="shared" si="272"/>
        <v>-23.332989565894998</v>
      </c>
      <c r="GX158" s="209">
        <v>0.1</v>
      </c>
      <c r="GY158" s="239">
        <v>-1.8148249999999999</v>
      </c>
      <c r="GZ158" s="243">
        <f t="shared" si="226"/>
        <v>-1.25</v>
      </c>
      <c r="HA158" s="244">
        <f t="shared" si="227"/>
        <v>1</v>
      </c>
      <c r="HB158" s="167">
        <v>0.76</v>
      </c>
      <c r="HC158" s="167">
        <v>1.24</v>
      </c>
      <c r="HD158" s="165"/>
      <c r="HE158" s="167">
        <f t="shared" si="196"/>
        <v>-9.5000000000000001E-2</v>
      </c>
      <c r="HF158" s="178">
        <f t="shared" si="236"/>
        <v>-23.810787555310093</v>
      </c>
      <c r="HG158" s="452">
        <f t="shared" si="273"/>
        <v>-4.7500000000000001E-2</v>
      </c>
      <c r="HH158" s="315"/>
      <c r="HI158" s="165">
        <f t="shared" si="252"/>
        <v>-4.7500000000000001E-2</v>
      </c>
      <c r="HK158" s="176">
        <f t="shared" si="253"/>
        <v>-24.683798126391988</v>
      </c>
      <c r="HL158" s="185"/>
      <c r="HN158" s="165">
        <v>0.48517500000000002</v>
      </c>
      <c r="HO158" s="165">
        <f t="shared" si="254"/>
        <v>-24.352126142129677</v>
      </c>
      <c r="HP158" s="165"/>
      <c r="HR158" s="165">
        <v>-3.2648249999999996</v>
      </c>
      <c r="HS158" s="165">
        <f t="shared" si="255"/>
        <v>-23.825020465879977</v>
      </c>
      <c r="HT158" s="253">
        <v>-23.457222222222221</v>
      </c>
      <c r="HV158" s="165">
        <v>2.1851750000000001</v>
      </c>
      <c r="HW158" s="165">
        <f t="shared" si="256"/>
        <v>-22.788479022652801</v>
      </c>
      <c r="HX158" s="165"/>
      <c r="HZ158" s="165">
        <v>2.0351750000000002</v>
      </c>
      <c r="IA158" s="165">
        <f t="shared" si="257"/>
        <v>-23.007877987023225</v>
      </c>
      <c r="IB158" s="165"/>
      <c r="ID158" s="165">
        <v>-1.4648250000000003</v>
      </c>
      <c r="IE158" s="165">
        <f t="shared" si="258"/>
        <v>-24.297056686193191</v>
      </c>
      <c r="IF158" s="253">
        <v>-23.580666666666662</v>
      </c>
      <c r="IH158" s="165">
        <v>2.2851750000000002</v>
      </c>
      <c r="II158" s="165">
        <f t="shared" si="259"/>
        <v>-23.156829356251624</v>
      </c>
      <c r="IJ158" s="165"/>
      <c r="IL158" s="424">
        <v>-1.8148249999999999</v>
      </c>
      <c r="IM158" s="165">
        <f t="shared" si="260"/>
        <v>-24.683798126391988</v>
      </c>
      <c r="IN158" s="165"/>
      <c r="IO158" s="36">
        <v>42400</v>
      </c>
    </row>
    <row r="159" spans="1:249" ht="15.75" thickBot="1" x14ac:dyDescent="0.3">
      <c r="A159" s="95">
        <v>41305</v>
      </c>
      <c r="B159" s="36">
        <v>41305</v>
      </c>
      <c r="C159" s="346">
        <v>0.55000000000000004</v>
      </c>
      <c r="D159" s="346">
        <v>-3.1999999999999997</v>
      </c>
      <c r="E159" s="346">
        <v>2.25</v>
      </c>
      <c r="F159" s="346">
        <v>2.1</v>
      </c>
      <c r="G159" s="346">
        <v>-1.4000000000000001</v>
      </c>
      <c r="H159" s="346">
        <v>2.35</v>
      </c>
      <c r="I159" s="346">
        <v>-1.75</v>
      </c>
      <c r="J159" s="106"/>
      <c r="K159" s="36">
        <v>42400</v>
      </c>
      <c r="L159" s="109">
        <v>9.9700000000000011E-2</v>
      </c>
      <c r="M159" s="98">
        <f t="shared" si="237"/>
        <v>6.4825000000000021E-2</v>
      </c>
      <c r="N159" s="109">
        <f t="shared" si="238"/>
        <v>3.0516666666666675E-2</v>
      </c>
      <c r="O159" s="291"/>
      <c r="P159" s="184">
        <v>42400</v>
      </c>
      <c r="Q159" s="346">
        <v>0.55000000000000004</v>
      </c>
      <c r="R159" s="240">
        <v>0.48517500000000002</v>
      </c>
      <c r="T159" s="346">
        <v>-3.1999999999999997</v>
      </c>
      <c r="U159" s="240">
        <v>-3.2648249999999996</v>
      </c>
      <c r="V159" s="190">
        <v>-23.457222222222221</v>
      </c>
      <c r="W159" s="346">
        <v>2.25</v>
      </c>
      <c r="X159" s="240">
        <v>2.1851750000000001</v>
      </c>
      <c r="Z159" s="346">
        <v>2.1</v>
      </c>
      <c r="AA159" s="240">
        <v>2.0351750000000002</v>
      </c>
      <c r="AC159" s="346">
        <v>-1.4000000000000001</v>
      </c>
      <c r="AD159" s="239">
        <v>-1.4648250000000003</v>
      </c>
      <c r="AE159" s="190">
        <v>-23.580666666666662</v>
      </c>
      <c r="AF159" s="346">
        <v>2.35</v>
      </c>
      <c r="AG159" s="239">
        <v>2.2851750000000002</v>
      </c>
      <c r="AI159" s="346">
        <v>-1.75</v>
      </c>
      <c r="AJ159" s="239">
        <v>-1.8148249999999999</v>
      </c>
      <c r="AK159" s="104"/>
      <c r="AV159" s="36">
        <v>42401</v>
      </c>
      <c r="AW159" s="346">
        <v>0.85000000000000009</v>
      </c>
      <c r="AX159" s="128">
        <v>-24.3</v>
      </c>
      <c r="AY159" s="346">
        <v>-7.2</v>
      </c>
      <c r="AZ159" s="128">
        <v>-23.4</v>
      </c>
      <c r="BA159" s="346">
        <v>1.95</v>
      </c>
      <c r="BB159" s="129">
        <v>-22.1</v>
      </c>
      <c r="BC159" s="346">
        <v>1.1499999999999999</v>
      </c>
      <c r="BD159" s="129">
        <v>-22.9</v>
      </c>
      <c r="BE159" s="346">
        <v>-4.0999999999999996</v>
      </c>
      <c r="BF159" s="129">
        <v>-23.6</v>
      </c>
      <c r="BG159" s="346">
        <v>1.75</v>
      </c>
      <c r="BH159" s="129">
        <v>-22.9</v>
      </c>
      <c r="BI159" s="346">
        <v>0.44999999999999996</v>
      </c>
      <c r="BJ159" s="130">
        <v>-24.8</v>
      </c>
      <c r="BL159" s="313">
        <v>-3.2</v>
      </c>
      <c r="BM159">
        <v>-23.457222222222221</v>
      </c>
      <c r="BN159" s="199"/>
      <c r="BP159" s="199"/>
      <c r="BR159" s="199"/>
      <c r="BS159" s="98"/>
      <c r="BW159" s="36">
        <v>42401</v>
      </c>
      <c r="BX159" s="109">
        <v>0.17115000000000002</v>
      </c>
      <c r="BY159" s="109">
        <v>0.13542500000000002</v>
      </c>
      <c r="BZ159">
        <v>-23.4</v>
      </c>
      <c r="CA159" s="180">
        <f t="shared" si="261"/>
        <v>-23.327492791094997</v>
      </c>
      <c r="CB159" s="209">
        <v>0.1</v>
      </c>
      <c r="CC159" s="240">
        <v>0.71457500000000007</v>
      </c>
      <c r="CD159" s="243">
        <f t="shared" si="228"/>
        <v>1</v>
      </c>
      <c r="CE159" s="244">
        <f t="shared" si="215"/>
        <v>-0.5</v>
      </c>
      <c r="CF159" s="167">
        <v>0.75</v>
      </c>
      <c r="CG159" s="167">
        <v>1.25</v>
      </c>
      <c r="CI159" s="167">
        <f t="shared" si="229"/>
        <v>-3.7500000000000006E-2</v>
      </c>
      <c r="CJ159" s="178">
        <f t="shared" si="230"/>
        <v>-24.5</v>
      </c>
      <c r="CK159" s="452">
        <f t="shared" si="239"/>
        <v>-1.8750000000000003E-2</v>
      </c>
      <c r="CL159" s="188"/>
      <c r="CM159" s="165">
        <f t="shared" si="240"/>
        <v>-1.8750000000000003E-2</v>
      </c>
      <c r="CO159" s="104">
        <f t="shared" si="241"/>
        <v>-24.370876142129678</v>
      </c>
      <c r="CR159" s="36">
        <v>42401</v>
      </c>
      <c r="CS159" s="109">
        <v>0.17115000000000002</v>
      </c>
      <c r="CT159" s="109">
        <v>0.13542500000000002</v>
      </c>
      <c r="CU159">
        <v>-23.4</v>
      </c>
      <c r="CV159" s="180">
        <f t="shared" si="262"/>
        <v>-23.327492791094997</v>
      </c>
      <c r="CW159" s="209">
        <v>0.1</v>
      </c>
      <c r="CX159" s="240">
        <v>-7.3354249999999999</v>
      </c>
      <c r="CY159" s="243">
        <f t="shared" si="216"/>
        <v>-1.7</v>
      </c>
      <c r="CZ159" s="244">
        <f t="shared" si="217"/>
        <v>1</v>
      </c>
      <c r="DA159" s="167">
        <v>0.75</v>
      </c>
      <c r="DB159" s="167">
        <v>1.25</v>
      </c>
      <c r="DD159" s="167">
        <f t="shared" si="186"/>
        <v>-0.1275</v>
      </c>
      <c r="DE159" s="178">
        <f t="shared" si="231"/>
        <v>-24.073174999999999</v>
      </c>
      <c r="DF159" s="452">
        <f t="shared" si="263"/>
        <v>-6.3750000000000001E-2</v>
      </c>
      <c r="DG159" s="315"/>
      <c r="DH159" s="165">
        <f t="shared" si="242"/>
        <v>-6.3750000000000001E-2</v>
      </c>
      <c r="DJ159" s="104">
        <f t="shared" si="243"/>
        <v>-23.888770465879976</v>
      </c>
      <c r="DK159" s="185"/>
      <c r="DL159" s="186"/>
      <c r="DM159" s="36">
        <v>42401</v>
      </c>
      <c r="DN159" s="109">
        <v>0.17115000000000002</v>
      </c>
      <c r="DO159" s="109">
        <v>0.13542500000000002</v>
      </c>
      <c r="DP159">
        <v>-23.4</v>
      </c>
      <c r="DQ159" s="180">
        <f t="shared" si="264"/>
        <v>-23.327492791094997</v>
      </c>
      <c r="DR159" s="209">
        <v>0.1</v>
      </c>
      <c r="DS159" s="240">
        <v>1.814575</v>
      </c>
      <c r="DT159" s="243">
        <f t="shared" si="218"/>
        <v>1</v>
      </c>
      <c r="DU159" s="244">
        <f t="shared" si="219"/>
        <v>0.2</v>
      </c>
      <c r="DV159" s="167">
        <v>0.75</v>
      </c>
      <c r="DW159" s="167">
        <v>1.25</v>
      </c>
      <c r="DY159" s="167">
        <f t="shared" si="188"/>
        <v>1.5000000000000003E-2</v>
      </c>
      <c r="DZ159" s="178">
        <f t="shared" si="232"/>
        <v>-21.699521442463137</v>
      </c>
      <c r="EA159" s="452">
        <f t="shared" si="265"/>
        <v>1.5000000000000003E-2</v>
      </c>
      <c r="EB159" s="315"/>
      <c r="EC159" s="165">
        <f t="shared" si="244"/>
        <v>1.5000000000000003E-2</v>
      </c>
      <c r="EE159" s="104">
        <f t="shared" si="245"/>
        <v>-22.773479022652801</v>
      </c>
      <c r="EF159" s="185"/>
      <c r="EG159" s="186"/>
      <c r="EH159" s="36">
        <v>42401</v>
      </c>
      <c r="EI159" s="109">
        <v>0.17115000000000002</v>
      </c>
      <c r="EJ159" s="109">
        <v>0.13542500000000002</v>
      </c>
      <c r="EK159">
        <v>-23.4</v>
      </c>
      <c r="EL159" s="180">
        <f t="shared" si="266"/>
        <v>-23.327492791094997</v>
      </c>
      <c r="EM159" s="209">
        <v>0.1</v>
      </c>
      <c r="EN159" s="240">
        <v>1.0145749999999998</v>
      </c>
      <c r="EO159" s="243">
        <f t="shared" si="220"/>
        <v>1</v>
      </c>
      <c r="EP159" s="244">
        <f t="shared" si="221"/>
        <v>0.2</v>
      </c>
      <c r="EQ159" s="167">
        <v>0.75</v>
      </c>
      <c r="ER159" s="167">
        <v>1.25</v>
      </c>
      <c r="ET159" s="167">
        <f t="shared" si="190"/>
        <v>1.5000000000000003E-2</v>
      </c>
      <c r="EU159" s="178">
        <f t="shared" si="233"/>
        <v>-22.850899999999999</v>
      </c>
      <c r="EV159" s="452">
        <f t="shared" si="267"/>
        <v>1.5000000000000003E-2</v>
      </c>
      <c r="EW159" s="315"/>
      <c r="EX159" s="165">
        <f t="shared" si="246"/>
        <v>1.5000000000000003E-2</v>
      </c>
      <c r="EZ159" s="104">
        <f t="shared" si="247"/>
        <v>-22.992877987023224</v>
      </c>
      <c r="FA159" s="185"/>
      <c r="FB159" s="186"/>
      <c r="FC159" s="36">
        <v>42401</v>
      </c>
      <c r="FD159" s="109">
        <v>0.17115000000000002</v>
      </c>
      <c r="FE159" s="109">
        <v>0.13542500000000002</v>
      </c>
      <c r="FF159">
        <v>-23.4</v>
      </c>
      <c r="FG159" s="180">
        <f t="shared" si="268"/>
        <v>-23.327492791094997</v>
      </c>
      <c r="FH159" s="209">
        <v>0.1</v>
      </c>
      <c r="FI159" s="239">
        <v>-4.2354249999999993</v>
      </c>
      <c r="FJ159" s="243">
        <f t="shared" si="222"/>
        <v>-1.7</v>
      </c>
      <c r="FK159" s="244">
        <f t="shared" si="223"/>
        <v>1</v>
      </c>
      <c r="FL159" s="167">
        <v>0.75</v>
      </c>
      <c r="FM159" s="167">
        <v>1.25</v>
      </c>
      <c r="FO159" s="167">
        <f t="shared" si="192"/>
        <v>-0.1275</v>
      </c>
      <c r="FP159" s="178">
        <f t="shared" si="234"/>
        <v>-24.248899999999999</v>
      </c>
      <c r="FQ159" s="452">
        <f t="shared" si="269"/>
        <v>-6.3750000000000001E-2</v>
      </c>
      <c r="FR159" s="315"/>
      <c r="FS159" s="165">
        <f t="shared" si="248"/>
        <v>-6.3750000000000001E-2</v>
      </c>
      <c r="FU159" s="104">
        <f t="shared" si="249"/>
        <v>-24.36080668619319</v>
      </c>
      <c r="FV159" s="185"/>
      <c r="FW159" s="186"/>
      <c r="FX159" s="36">
        <v>42401</v>
      </c>
      <c r="FY159" s="109">
        <v>0.17115000000000002</v>
      </c>
      <c r="FZ159" s="109">
        <v>0.13542500000000002</v>
      </c>
      <c r="GA159">
        <v>-23.4</v>
      </c>
      <c r="GB159" s="180">
        <f t="shared" si="270"/>
        <v>-23.327492791094997</v>
      </c>
      <c r="GC159" s="209">
        <v>0.1</v>
      </c>
      <c r="GD159" s="239">
        <v>1.6145749999999999</v>
      </c>
      <c r="GE159" s="243">
        <f t="shared" si="224"/>
        <v>1</v>
      </c>
      <c r="GF159" s="244">
        <f t="shared" si="225"/>
        <v>0.2</v>
      </c>
      <c r="GG159" s="167">
        <v>0.75</v>
      </c>
      <c r="GH159" s="167">
        <v>1.25</v>
      </c>
      <c r="GJ159" s="167">
        <f t="shared" si="194"/>
        <v>1.5000000000000003E-2</v>
      </c>
      <c r="GK159" s="178">
        <f t="shared" si="235"/>
        <v>-22.956375000000001</v>
      </c>
      <c r="GL159" s="452">
        <f t="shared" si="271"/>
        <v>1.5000000000000003E-2</v>
      </c>
      <c r="GM159" s="315"/>
      <c r="GN159" s="165">
        <f t="shared" si="250"/>
        <v>1.5000000000000003E-2</v>
      </c>
      <c r="GP159" s="104">
        <f t="shared" si="251"/>
        <v>-23.141829356251623</v>
      </c>
      <c r="GR159" s="186"/>
      <c r="GS159" s="36">
        <v>42401</v>
      </c>
      <c r="GT159" s="109">
        <v>0.17115000000000002</v>
      </c>
      <c r="GU159" s="109">
        <v>0.13542500000000002</v>
      </c>
      <c r="GV159">
        <v>-23.4</v>
      </c>
      <c r="GW159" s="180">
        <f t="shared" si="272"/>
        <v>-23.327492791094997</v>
      </c>
      <c r="GX159" s="209">
        <v>0.1</v>
      </c>
      <c r="GY159" s="239">
        <v>0.31457499999999994</v>
      </c>
      <c r="GZ159" s="243">
        <f t="shared" si="226"/>
        <v>1</v>
      </c>
      <c r="HA159" s="244">
        <f t="shared" si="227"/>
        <v>-0.5</v>
      </c>
      <c r="HB159" s="167">
        <v>0.75</v>
      </c>
      <c r="HC159" s="167">
        <v>1.25</v>
      </c>
      <c r="HD159" s="165"/>
      <c r="HE159" s="167">
        <f t="shared" si="196"/>
        <v>-3.7500000000000006E-2</v>
      </c>
      <c r="HF159" s="178">
        <f t="shared" si="236"/>
        <v>-23.829537555310093</v>
      </c>
      <c r="HG159" s="452">
        <f t="shared" si="273"/>
        <v>-1.8750000000000003E-2</v>
      </c>
      <c r="HH159" s="315"/>
      <c r="HI159" s="165">
        <f t="shared" si="252"/>
        <v>0.18125000000000002</v>
      </c>
      <c r="HK159" s="104">
        <f t="shared" si="253"/>
        <v>-24.502548126391989</v>
      </c>
      <c r="HL159" s="185"/>
      <c r="HN159" s="165">
        <v>0.71457500000000007</v>
      </c>
      <c r="HO159" s="165">
        <f t="shared" si="254"/>
        <v>-24.370876142129678</v>
      </c>
      <c r="HP159" s="165"/>
      <c r="HR159" s="165">
        <v>-7.3354249999999999</v>
      </c>
      <c r="HS159" s="165">
        <f t="shared" si="255"/>
        <v>-23.888770465879976</v>
      </c>
      <c r="HT159" s="165"/>
      <c r="HV159" s="165">
        <v>1.814575</v>
      </c>
      <c r="HW159" s="165">
        <f t="shared" si="256"/>
        <v>-22.773479022652801</v>
      </c>
      <c r="HX159" s="165"/>
      <c r="HZ159" s="165">
        <v>1.0145749999999998</v>
      </c>
      <c r="IA159" s="165">
        <f t="shared" si="257"/>
        <v>-22.992877987023224</v>
      </c>
      <c r="IB159" s="165"/>
      <c r="ID159" s="165">
        <v>-4.2354249999999993</v>
      </c>
      <c r="IE159" s="165">
        <f t="shared" si="258"/>
        <v>-24.36080668619319</v>
      </c>
      <c r="IF159" s="165"/>
      <c r="IH159" s="165">
        <v>1.6145749999999999</v>
      </c>
      <c r="II159" s="165">
        <f t="shared" si="259"/>
        <v>-23.141829356251623</v>
      </c>
      <c r="IJ159" s="165"/>
      <c r="IL159" s="424">
        <v>0.31457499999999994</v>
      </c>
      <c r="IM159" s="165">
        <f t="shared" si="260"/>
        <v>-24.502548126391989</v>
      </c>
      <c r="IN159" s="165"/>
      <c r="IO159" s="36">
        <v>42401</v>
      </c>
    </row>
    <row r="160" spans="1:249" ht="15.75" thickBot="1" x14ac:dyDescent="0.3">
      <c r="A160" s="95">
        <v>41306</v>
      </c>
      <c r="B160" s="36">
        <v>41306</v>
      </c>
      <c r="C160" s="346">
        <v>0.85000000000000009</v>
      </c>
      <c r="D160" s="346">
        <v>-7.2</v>
      </c>
      <c r="E160" s="346">
        <v>1.95</v>
      </c>
      <c r="F160" s="346">
        <v>1.1499999999999999</v>
      </c>
      <c r="G160" s="346">
        <v>-4.0999999999999996</v>
      </c>
      <c r="H160" s="346">
        <v>1.75</v>
      </c>
      <c r="I160" s="346">
        <v>0.44999999999999996</v>
      </c>
      <c r="J160" s="106"/>
      <c r="K160" s="36">
        <v>42401</v>
      </c>
      <c r="L160" s="109">
        <v>0.17115000000000002</v>
      </c>
      <c r="M160" s="98">
        <f t="shared" si="237"/>
        <v>0.13542500000000002</v>
      </c>
      <c r="N160" s="109">
        <f t="shared" si="238"/>
        <v>0.10026666666666668</v>
      </c>
      <c r="O160" s="291"/>
      <c r="P160" s="184">
        <v>42401</v>
      </c>
      <c r="Q160" s="346">
        <v>0.85000000000000009</v>
      </c>
      <c r="R160" s="240">
        <v>0.71457500000000007</v>
      </c>
      <c r="T160" s="346">
        <v>-7.2</v>
      </c>
      <c r="U160" s="240">
        <v>-7.3354249999999999</v>
      </c>
      <c r="W160" s="346">
        <v>1.95</v>
      </c>
      <c r="X160" s="240">
        <v>1.814575</v>
      </c>
      <c r="Z160" s="346">
        <v>1.1499999999999999</v>
      </c>
      <c r="AA160" s="240">
        <v>1.0145749999999998</v>
      </c>
      <c r="AC160" s="346">
        <v>-4.0999999999999996</v>
      </c>
      <c r="AD160" s="239">
        <v>-4.2354249999999993</v>
      </c>
      <c r="AF160" s="346">
        <v>1.75</v>
      </c>
      <c r="AG160" s="239">
        <v>1.6145749999999999</v>
      </c>
      <c r="AI160" s="346">
        <v>0.44999999999999996</v>
      </c>
      <c r="AJ160" s="239">
        <v>0.31457499999999994</v>
      </c>
      <c r="AK160" s="104"/>
      <c r="AV160" s="36">
        <v>42402</v>
      </c>
      <c r="AW160" s="346">
        <v>-0.65</v>
      </c>
      <c r="AY160" s="346">
        <v>-7.1000000000000005</v>
      </c>
      <c r="BA160" s="346">
        <v>2.15</v>
      </c>
      <c r="BB160">
        <v>-22.166666666666668</v>
      </c>
      <c r="BC160" s="346">
        <v>-0.79999999999999993</v>
      </c>
      <c r="BD160">
        <v>-22.844055555555556</v>
      </c>
      <c r="BE160" s="346">
        <v>-7.25</v>
      </c>
      <c r="BG160" s="346">
        <v>2.25</v>
      </c>
      <c r="BI160" s="346">
        <v>0.44999999999999996</v>
      </c>
      <c r="BJ160" s="104"/>
      <c r="BL160" s="199">
        <v>2.2000000000000002</v>
      </c>
      <c r="BM160">
        <v>-22.166666666666668</v>
      </c>
      <c r="BN160" s="199"/>
      <c r="BP160" s="199"/>
      <c r="BW160" s="36">
        <v>42402</v>
      </c>
      <c r="BX160" s="109">
        <v>0.24429999999999985</v>
      </c>
      <c r="BY160" s="109">
        <v>0.20772499999999994</v>
      </c>
      <c r="CA160" s="180">
        <f t="shared" si="261"/>
        <v>-23.319466710255</v>
      </c>
      <c r="CB160" s="209">
        <v>0.1</v>
      </c>
      <c r="CC160" s="240">
        <v>-0.85772499999999996</v>
      </c>
      <c r="CD160" s="243">
        <f t="shared" si="228"/>
        <v>-1</v>
      </c>
      <c r="CE160" s="244">
        <f t="shared" si="215"/>
        <v>1</v>
      </c>
      <c r="CF160" s="167">
        <v>0.74</v>
      </c>
      <c r="CG160" s="167">
        <v>1.26</v>
      </c>
      <c r="CI160" s="167">
        <f t="shared" si="229"/>
        <v>-7.3999999999999996E-2</v>
      </c>
      <c r="CJ160" s="178">
        <f t="shared" si="230"/>
        <v>-24.5</v>
      </c>
      <c r="CK160" s="452">
        <f t="shared" si="239"/>
        <v>-3.6999999999999998E-2</v>
      </c>
      <c r="CL160" s="188"/>
      <c r="CM160" s="165">
        <f t="shared" si="240"/>
        <v>-3.6999999999999998E-2</v>
      </c>
      <c r="CO160" s="104">
        <f t="shared" si="241"/>
        <v>-24.407876142129677</v>
      </c>
      <c r="CR160" s="36">
        <v>42402</v>
      </c>
      <c r="CS160" s="109">
        <v>0.24429999999999985</v>
      </c>
      <c r="CT160" s="109">
        <v>0.20772499999999994</v>
      </c>
      <c r="CV160" s="180">
        <f t="shared" si="262"/>
        <v>-23.319466710255</v>
      </c>
      <c r="CW160" s="209">
        <v>0.1</v>
      </c>
      <c r="CX160" s="240">
        <v>-7.3077250000000005</v>
      </c>
      <c r="CY160" s="243">
        <f t="shared" si="216"/>
        <v>-1.7</v>
      </c>
      <c r="CZ160" s="244">
        <f t="shared" si="217"/>
        <v>1</v>
      </c>
      <c r="DA160" s="167">
        <v>0.74</v>
      </c>
      <c r="DB160" s="167">
        <v>1.26</v>
      </c>
      <c r="DD160" s="167">
        <f t="shared" si="186"/>
        <v>-0.1258</v>
      </c>
      <c r="DE160" s="178">
        <f t="shared" si="231"/>
        <v>-24.136074999999998</v>
      </c>
      <c r="DF160" s="452">
        <f t="shared" si="263"/>
        <v>-6.2899999999999998E-2</v>
      </c>
      <c r="DG160" s="315"/>
      <c r="DH160" s="165">
        <f t="shared" si="242"/>
        <v>-6.2899999999999998E-2</v>
      </c>
      <c r="DJ160" s="104">
        <f t="shared" si="243"/>
        <v>-23.951670465879975</v>
      </c>
      <c r="DK160" s="185"/>
      <c r="DL160" s="186"/>
      <c r="DM160" s="36">
        <v>42402</v>
      </c>
      <c r="DN160" s="109">
        <v>0.24429999999999985</v>
      </c>
      <c r="DO160" s="109">
        <v>0.20772499999999994</v>
      </c>
      <c r="DQ160" s="180">
        <f t="shared" si="264"/>
        <v>-23.319466710255</v>
      </c>
      <c r="DR160" s="209">
        <v>0.1</v>
      </c>
      <c r="DS160" s="240">
        <v>1.942275</v>
      </c>
      <c r="DT160" s="243">
        <f t="shared" si="218"/>
        <v>1</v>
      </c>
      <c r="DU160" s="244">
        <f t="shared" si="219"/>
        <v>0.2</v>
      </c>
      <c r="DV160" s="167">
        <v>0.74</v>
      </c>
      <c r="DW160" s="167">
        <v>1.26</v>
      </c>
      <c r="DY160" s="167">
        <f t="shared" si="188"/>
        <v>1.4800000000000002E-2</v>
      </c>
      <c r="DZ160" s="178">
        <f t="shared" si="232"/>
        <v>-21.684721442463136</v>
      </c>
      <c r="EA160" s="452">
        <f t="shared" si="265"/>
        <v>1.4800000000000002E-2</v>
      </c>
      <c r="EB160" s="315"/>
      <c r="EC160" s="165">
        <f t="shared" si="244"/>
        <v>1.4800000000000002E-2</v>
      </c>
      <c r="EE160" s="246">
        <f t="shared" si="245"/>
        <v>-22.7586790226528</v>
      </c>
      <c r="EF160" s="254">
        <v>-22.166666666666668</v>
      </c>
      <c r="EG160" s="186"/>
      <c r="EH160" s="36">
        <v>42402</v>
      </c>
      <c r="EI160" s="109">
        <v>0.24429999999999985</v>
      </c>
      <c r="EJ160" s="109">
        <v>0.20772499999999994</v>
      </c>
      <c r="EL160" s="180">
        <f t="shared" si="266"/>
        <v>-23.319466710255</v>
      </c>
      <c r="EM160" s="209">
        <v>0.1</v>
      </c>
      <c r="EN160" s="240">
        <v>-1.0077249999999998</v>
      </c>
      <c r="EO160" s="243">
        <f t="shared" si="220"/>
        <v>-1.25</v>
      </c>
      <c r="EP160" s="244">
        <f t="shared" si="221"/>
        <v>1</v>
      </c>
      <c r="EQ160" s="167">
        <v>0.74</v>
      </c>
      <c r="ER160" s="167">
        <v>1.26</v>
      </c>
      <c r="ET160" s="167">
        <f t="shared" si="190"/>
        <v>-9.2499999999999999E-2</v>
      </c>
      <c r="EU160" s="178">
        <f t="shared" si="233"/>
        <v>-22.9434</v>
      </c>
      <c r="EV160" s="452">
        <f t="shared" si="267"/>
        <v>-9.2499999999999999E-2</v>
      </c>
      <c r="EW160" s="315"/>
      <c r="EX160" s="165">
        <f t="shared" si="246"/>
        <v>-9.2499999999999999E-2</v>
      </c>
      <c r="EZ160" s="246">
        <f t="shared" si="247"/>
        <v>-23.085377987023225</v>
      </c>
      <c r="FA160" s="254">
        <v>-22.844055555555556</v>
      </c>
      <c r="FB160" s="186"/>
      <c r="FC160" s="36">
        <v>42402</v>
      </c>
      <c r="FD160" s="109">
        <v>0.24429999999999985</v>
      </c>
      <c r="FE160" s="109">
        <v>0.20772499999999994</v>
      </c>
      <c r="FG160" s="180">
        <f t="shared" si="268"/>
        <v>-23.319466710255</v>
      </c>
      <c r="FH160" s="209">
        <v>0.1</v>
      </c>
      <c r="FI160" s="239">
        <v>-7.4577249999999999</v>
      </c>
      <c r="FJ160" s="243">
        <f t="shared" si="222"/>
        <v>-1.7</v>
      </c>
      <c r="FK160" s="244">
        <f t="shared" si="223"/>
        <v>1</v>
      </c>
      <c r="FL160" s="167">
        <v>0.74</v>
      </c>
      <c r="FM160" s="167">
        <v>1.26</v>
      </c>
      <c r="FO160" s="167">
        <f t="shared" si="192"/>
        <v>-0.1258</v>
      </c>
      <c r="FP160" s="178">
        <f t="shared" si="234"/>
        <v>-24.311799999999998</v>
      </c>
      <c r="FQ160" s="452">
        <f t="shared" si="269"/>
        <v>-6.2899999999999998E-2</v>
      </c>
      <c r="FR160" s="315"/>
      <c r="FS160" s="165">
        <f t="shared" si="248"/>
        <v>-6.2899999999999998E-2</v>
      </c>
      <c r="FU160" s="104">
        <f t="shared" si="249"/>
        <v>-24.423706686193189</v>
      </c>
      <c r="FV160" s="185"/>
      <c r="FW160" s="186"/>
      <c r="FX160" s="36">
        <v>42402</v>
      </c>
      <c r="FY160" s="109">
        <v>0.24429999999999985</v>
      </c>
      <c r="FZ160" s="109">
        <v>0.20772499999999994</v>
      </c>
      <c r="GB160" s="180">
        <f t="shared" si="270"/>
        <v>-23.319466710255</v>
      </c>
      <c r="GC160" s="209">
        <v>0.1</v>
      </c>
      <c r="GD160" s="239">
        <v>2.0422750000000001</v>
      </c>
      <c r="GE160" s="243">
        <f t="shared" si="224"/>
        <v>1</v>
      </c>
      <c r="GF160" s="244">
        <f t="shared" si="225"/>
        <v>0.5</v>
      </c>
      <c r="GG160" s="167">
        <v>0.74</v>
      </c>
      <c r="GH160" s="167">
        <v>1.26</v>
      </c>
      <c r="GJ160" s="167">
        <f t="shared" si="194"/>
        <v>6.3E-2</v>
      </c>
      <c r="GK160" s="178">
        <f t="shared" si="235"/>
        <v>-22.893375000000002</v>
      </c>
      <c r="GL160" s="452">
        <f t="shared" si="271"/>
        <v>6.3E-2</v>
      </c>
      <c r="GM160" s="315"/>
      <c r="GN160" s="165">
        <f t="shared" si="250"/>
        <v>6.3E-2</v>
      </c>
      <c r="GP160" s="104">
        <f t="shared" si="251"/>
        <v>-23.078829356251624</v>
      </c>
      <c r="GR160" s="186"/>
      <c r="GS160" s="36">
        <v>42402</v>
      </c>
      <c r="GT160" s="109">
        <v>0.24429999999999985</v>
      </c>
      <c r="GU160" s="109">
        <v>0.20772499999999994</v>
      </c>
      <c r="GW160" s="180">
        <f t="shared" si="272"/>
        <v>-23.319466710255</v>
      </c>
      <c r="GX160" s="209">
        <v>0.1</v>
      </c>
      <c r="GY160" s="239">
        <v>0.24227500000000002</v>
      </c>
      <c r="GZ160" s="243">
        <f t="shared" si="226"/>
        <v>1</v>
      </c>
      <c r="HA160" s="244">
        <f t="shared" si="227"/>
        <v>-0.5</v>
      </c>
      <c r="HB160" s="167">
        <v>0.74</v>
      </c>
      <c r="HC160" s="167">
        <v>1.26</v>
      </c>
      <c r="HD160" s="165"/>
      <c r="HE160" s="167">
        <f t="shared" si="196"/>
        <v>-3.6999999999999998E-2</v>
      </c>
      <c r="HF160" s="178">
        <f t="shared" si="236"/>
        <v>-23.848037555310093</v>
      </c>
      <c r="HG160" s="452">
        <f t="shared" si="273"/>
        <v>-1.8499999999999999E-2</v>
      </c>
      <c r="HH160" s="315"/>
      <c r="HI160" s="165">
        <f t="shared" si="252"/>
        <v>0.18150000000000002</v>
      </c>
      <c r="HK160" s="104">
        <f t="shared" si="253"/>
        <v>-24.32104812639199</v>
      </c>
      <c r="HL160" s="185"/>
      <c r="HN160" s="165">
        <v>-0.85772499999999996</v>
      </c>
      <c r="HO160" s="165">
        <f t="shared" si="254"/>
        <v>-24.407876142129677</v>
      </c>
      <c r="HP160" s="165"/>
      <c r="HR160" s="165">
        <v>-7.3077250000000005</v>
      </c>
      <c r="HS160" s="165">
        <f t="shared" si="255"/>
        <v>-23.951670465879975</v>
      </c>
      <c r="HT160" s="165"/>
      <c r="HV160" s="165">
        <v>1.942275</v>
      </c>
      <c r="HW160" s="165">
        <f t="shared" si="256"/>
        <v>-22.7586790226528</v>
      </c>
      <c r="HX160" s="253">
        <v>-22.166666666666668</v>
      </c>
      <c r="HZ160" s="165">
        <v>-1.0077249999999998</v>
      </c>
      <c r="IA160" s="165">
        <f t="shared" si="257"/>
        <v>-23.085377987023225</v>
      </c>
      <c r="IB160" s="253">
        <v>-22.844055555555556</v>
      </c>
      <c r="ID160" s="165">
        <v>-7.4577249999999999</v>
      </c>
      <c r="IE160" s="165">
        <f t="shared" si="258"/>
        <v>-24.423706686193189</v>
      </c>
      <c r="IF160" s="165"/>
      <c r="IH160" s="165">
        <v>2.0422750000000001</v>
      </c>
      <c r="II160" s="165">
        <f t="shared" si="259"/>
        <v>-23.078829356251624</v>
      </c>
      <c r="IJ160" s="165"/>
      <c r="IL160" s="424">
        <v>0.24227500000000002</v>
      </c>
      <c r="IM160" s="165">
        <f t="shared" si="260"/>
        <v>-24.32104812639199</v>
      </c>
      <c r="IN160" s="165"/>
      <c r="IO160" s="36">
        <v>42402</v>
      </c>
    </row>
    <row r="161" spans="1:249" x14ac:dyDescent="0.25">
      <c r="A161" s="95">
        <v>41307</v>
      </c>
      <c r="B161" s="36">
        <v>41307</v>
      </c>
      <c r="C161" s="346">
        <v>-0.65</v>
      </c>
      <c r="D161" s="346">
        <v>-7.1000000000000005</v>
      </c>
      <c r="E161" s="346">
        <v>2.15</v>
      </c>
      <c r="F161" s="346">
        <v>-0.79999999999999993</v>
      </c>
      <c r="G161" s="346">
        <v>-7.25</v>
      </c>
      <c r="H161" s="346">
        <v>2.25</v>
      </c>
      <c r="I161" s="346">
        <v>0.44999999999999996</v>
      </c>
      <c r="J161" s="106"/>
      <c r="K161" s="36">
        <v>42402</v>
      </c>
      <c r="L161" s="109">
        <v>0.24429999999999985</v>
      </c>
      <c r="M161" s="98">
        <f t="shared" si="237"/>
        <v>0.20772499999999994</v>
      </c>
      <c r="N161" s="109">
        <f t="shared" si="238"/>
        <v>0.17171666666666663</v>
      </c>
      <c r="O161" s="291"/>
      <c r="P161" s="184">
        <v>42402</v>
      </c>
      <c r="Q161" s="346">
        <v>-0.65</v>
      </c>
      <c r="R161" s="240">
        <v>-0.85772499999999996</v>
      </c>
      <c r="T161" s="346">
        <v>-7.1000000000000005</v>
      </c>
      <c r="U161" s="240">
        <v>-7.3077250000000005</v>
      </c>
      <c r="W161" s="346">
        <v>2.15</v>
      </c>
      <c r="X161" s="240">
        <v>1.942275</v>
      </c>
      <c r="Y161" s="190">
        <v>-22.166666666666668</v>
      </c>
      <c r="Z161" s="346">
        <v>-0.79999999999999993</v>
      </c>
      <c r="AA161" s="240">
        <v>-1.0077249999999998</v>
      </c>
      <c r="AB161" s="190">
        <v>-22.844055555555556</v>
      </c>
      <c r="AC161" s="346">
        <v>-7.25</v>
      </c>
      <c r="AD161" s="239">
        <v>-7.4577249999999999</v>
      </c>
      <c r="AF161" s="346">
        <v>2.25</v>
      </c>
      <c r="AG161" s="239">
        <v>2.0422750000000001</v>
      </c>
      <c r="AI161" s="346">
        <v>0.44999999999999996</v>
      </c>
      <c r="AJ161" s="239">
        <v>0.24227500000000002</v>
      </c>
      <c r="AK161" s="104"/>
      <c r="AV161" s="36">
        <v>42403</v>
      </c>
      <c r="AW161" s="346">
        <v>-0.95000000000000007</v>
      </c>
      <c r="AY161" s="346">
        <v>-5.6</v>
      </c>
      <c r="BA161" s="346">
        <v>1.95</v>
      </c>
      <c r="BC161" s="346">
        <v>-2.8499999999999996</v>
      </c>
      <c r="BE161" s="346">
        <v>-8.9</v>
      </c>
      <c r="BG161" s="346">
        <v>3.7</v>
      </c>
      <c r="BI161" s="346">
        <v>-3.25</v>
      </c>
      <c r="BJ161" s="104"/>
      <c r="BL161" s="313">
        <v>-0.8</v>
      </c>
      <c r="BM161">
        <v>-22.844055555555556</v>
      </c>
      <c r="BN161" s="199"/>
      <c r="BP161" s="199"/>
      <c r="BR161" s="199"/>
      <c r="BW161" s="36">
        <v>42403</v>
      </c>
      <c r="BX161" s="109">
        <v>0.31914999999999993</v>
      </c>
      <c r="BY161" s="109">
        <v>0.28172499999999989</v>
      </c>
      <c r="CA161" s="180">
        <f t="shared" si="261"/>
        <v>-23.308740232654998</v>
      </c>
      <c r="CB161" s="209">
        <v>0.1</v>
      </c>
      <c r="CC161" s="240">
        <v>-1.231725</v>
      </c>
      <c r="CD161" s="243">
        <f t="shared" si="228"/>
        <v>-1.25</v>
      </c>
      <c r="CE161" s="244">
        <f t="shared" si="215"/>
        <v>1</v>
      </c>
      <c r="CF161" s="167">
        <v>0.73</v>
      </c>
      <c r="CG161" s="167">
        <v>1.27</v>
      </c>
      <c r="CI161" s="167">
        <f t="shared" si="229"/>
        <v>-9.1249999999999998E-2</v>
      </c>
      <c r="CJ161" s="178">
        <f t="shared" si="230"/>
        <v>-24.5</v>
      </c>
      <c r="CK161" s="452">
        <f t="shared" si="239"/>
        <v>-4.5624999999999999E-2</v>
      </c>
      <c r="CL161" s="188"/>
      <c r="CM161" s="165">
        <f t="shared" si="240"/>
        <v>-4.5624999999999999E-2</v>
      </c>
      <c r="CO161" s="104">
        <f t="shared" si="241"/>
        <v>-24.453501142129678</v>
      </c>
      <c r="CR161" s="36">
        <v>42403</v>
      </c>
      <c r="CS161" s="109">
        <v>0.31914999999999993</v>
      </c>
      <c r="CT161" s="109">
        <v>0.28172499999999989</v>
      </c>
      <c r="CV161" s="180">
        <f t="shared" si="262"/>
        <v>-23.308740232654998</v>
      </c>
      <c r="CW161" s="209">
        <v>0.1</v>
      </c>
      <c r="CX161" s="240">
        <v>-5.8817249999999994</v>
      </c>
      <c r="CY161" s="243">
        <f t="shared" si="216"/>
        <v>-1.7</v>
      </c>
      <c r="CZ161" s="244">
        <f t="shared" si="217"/>
        <v>1</v>
      </c>
      <c r="DA161" s="167">
        <v>0.73</v>
      </c>
      <c r="DB161" s="167">
        <v>1.27</v>
      </c>
      <c r="DD161" s="167">
        <f t="shared" si="186"/>
        <v>-0.1241</v>
      </c>
      <c r="DE161" s="178">
        <f t="shared" si="231"/>
        <v>-24.198124999999997</v>
      </c>
      <c r="DF161" s="452">
        <f t="shared" si="263"/>
        <v>-6.2050000000000001E-2</v>
      </c>
      <c r="DG161" s="315"/>
      <c r="DH161" s="165">
        <f t="shared" si="242"/>
        <v>-6.2050000000000001E-2</v>
      </c>
      <c r="DJ161" s="104">
        <f t="shared" si="243"/>
        <v>-24.013720465879974</v>
      </c>
      <c r="DK161" s="185"/>
      <c r="DL161" s="186"/>
      <c r="DM161" s="36">
        <v>42403</v>
      </c>
      <c r="DN161" s="109">
        <v>0.31914999999999993</v>
      </c>
      <c r="DO161" s="109">
        <v>0.28172499999999989</v>
      </c>
      <c r="DQ161" s="180">
        <f t="shared" si="264"/>
        <v>-23.308740232654998</v>
      </c>
      <c r="DR161" s="209">
        <v>0.1</v>
      </c>
      <c r="DS161" s="240">
        <v>1.668275</v>
      </c>
      <c r="DT161" s="243">
        <f t="shared" si="218"/>
        <v>1</v>
      </c>
      <c r="DU161" s="244">
        <f t="shared" si="219"/>
        <v>0.2</v>
      </c>
      <c r="DV161" s="167">
        <v>0.73</v>
      </c>
      <c r="DW161" s="167">
        <v>1.27</v>
      </c>
      <c r="DY161" s="167">
        <f t="shared" si="188"/>
        <v>1.4600000000000002E-2</v>
      </c>
      <c r="DZ161" s="178">
        <f t="shared" si="232"/>
        <v>-21.670121442463135</v>
      </c>
      <c r="EA161" s="452">
        <f t="shared" si="265"/>
        <v>1.4600000000000002E-2</v>
      </c>
      <c r="EB161" s="315"/>
      <c r="EC161" s="165">
        <f t="shared" si="244"/>
        <v>1.4600000000000002E-2</v>
      </c>
      <c r="EE161" s="104">
        <f t="shared" si="245"/>
        <v>-22.744079022652798</v>
      </c>
      <c r="EF161" s="185"/>
      <c r="EG161" s="186"/>
      <c r="EH161" s="36">
        <v>42403</v>
      </c>
      <c r="EI161" s="109">
        <v>0.31914999999999993</v>
      </c>
      <c r="EJ161" s="109">
        <v>0.28172499999999989</v>
      </c>
      <c r="EL161" s="180">
        <f t="shared" si="266"/>
        <v>-23.308740232654998</v>
      </c>
      <c r="EM161" s="209">
        <v>0.1</v>
      </c>
      <c r="EN161" s="240">
        <v>-3.1317249999999994</v>
      </c>
      <c r="EO161" s="243">
        <f t="shared" si="220"/>
        <v>-1.6</v>
      </c>
      <c r="EP161" s="244">
        <f t="shared" si="221"/>
        <v>1</v>
      </c>
      <c r="EQ161" s="167">
        <v>0.73</v>
      </c>
      <c r="ER161" s="167">
        <v>1.27</v>
      </c>
      <c r="ET161" s="167">
        <f t="shared" si="190"/>
        <v>-0.11680000000000001</v>
      </c>
      <c r="EU161" s="178">
        <f t="shared" si="233"/>
        <v>-23.060200000000002</v>
      </c>
      <c r="EV161" s="452">
        <f t="shared" si="267"/>
        <v>-0.11680000000000001</v>
      </c>
      <c r="EW161" s="315"/>
      <c r="EX161" s="165">
        <f t="shared" si="246"/>
        <v>-0.11680000000000001</v>
      </c>
      <c r="EZ161" s="104">
        <f t="shared" si="247"/>
        <v>-23.202177987023227</v>
      </c>
      <c r="FA161" s="185"/>
      <c r="FB161" s="186"/>
      <c r="FC161" s="36">
        <v>42403</v>
      </c>
      <c r="FD161" s="109">
        <v>0.31914999999999993</v>
      </c>
      <c r="FE161" s="109">
        <v>0.28172499999999989</v>
      </c>
      <c r="FG161" s="180">
        <f t="shared" si="268"/>
        <v>-23.308740232654998</v>
      </c>
      <c r="FH161" s="209">
        <v>0.1</v>
      </c>
      <c r="FI161" s="239">
        <v>-9.1817250000000001</v>
      </c>
      <c r="FJ161" s="243">
        <f t="shared" si="222"/>
        <v>-1.7</v>
      </c>
      <c r="FK161" s="244">
        <f t="shared" si="223"/>
        <v>1</v>
      </c>
      <c r="FL161" s="167">
        <v>0.73</v>
      </c>
      <c r="FM161" s="167">
        <v>1.27</v>
      </c>
      <c r="FO161" s="167">
        <f t="shared" si="192"/>
        <v>-0.1241</v>
      </c>
      <c r="FP161" s="178">
        <f t="shared" si="234"/>
        <v>-24.373849999999997</v>
      </c>
      <c r="FQ161" s="452">
        <f t="shared" si="269"/>
        <v>-6.2050000000000001E-2</v>
      </c>
      <c r="FR161" s="315"/>
      <c r="FS161" s="165">
        <f t="shared" si="248"/>
        <v>-6.2050000000000001E-2</v>
      </c>
      <c r="FU161" s="104">
        <f t="shared" si="249"/>
        <v>-24.485756686193188</v>
      </c>
      <c r="FV161" s="185"/>
      <c r="FW161" s="186"/>
      <c r="FX161" s="36">
        <v>42403</v>
      </c>
      <c r="FY161" s="109">
        <v>0.31914999999999993</v>
      </c>
      <c r="FZ161" s="109">
        <v>0.28172499999999989</v>
      </c>
      <c r="GB161" s="180">
        <f t="shared" si="270"/>
        <v>-23.308740232654998</v>
      </c>
      <c r="GC161" s="209">
        <v>0.1</v>
      </c>
      <c r="GD161" s="239">
        <v>3.4182750000000004</v>
      </c>
      <c r="GE161" s="243">
        <f t="shared" si="224"/>
        <v>1</v>
      </c>
      <c r="GF161" s="244">
        <f t="shared" si="225"/>
        <v>0.8</v>
      </c>
      <c r="GG161" s="167">
        <v>0.73</v>
      </c>
      <c r="GH161" s="167">
        <v>1.27</v>
      </c>
      <c r="GJ161" s="167">
        <f t="shared" si="194"/>
        <v>0.10160000000000002</v>
      </c>
      <c r="GK161" s="178">
        <f t="shared" si="235"/>
        <v>-22.791775000000001</v>
      </c>
      <c r="GL161" s="452">
        <f t="shared" si="271"/>
        <v>0.10160000000000002</v>
      </c>
      <c r="GM161" s="315"/>
      <c r="GN161" s="165">
        <f t="shared" si="250"/>
        <v>0.10160000000000002</v>
      </c>
      <c r="GP161" s="104">
        <f t="shared" si="251"/>
        <v>-22.977229356251623</v>
      </c>
      <c r="GR161" s="186"/>
      <c r="GS161" s="36">
        <v>42403</v>
      </c>
      <c r="GT161" s="109">
        <v>0.31914999999999993</v>
      </c>
      <c r="GU161" s="109">
        <v>0.28172499999999989</v>
      </c>
      <c r="GW161" s="180">
        <f t="shared" si="272"/>
        <v>-23.308740232654998</v>
      </c>
      <c r="GX161" s="209">
        <v>0.1</v>
      </c>
      <c r="GY161" s="239">
        <v>-3.5317249999999998</v>
      </c>
      <c r="GZ161" s="243">
        <f t="shared" si="226"/>
        <v>-1.6</v>
      </c>
      <c r="HA161" s="244">
        <f t="shared" si="227"/>
        <v>1</v>
      </c>
      <c r="HB161" s="167">
        <v>0.73</v>
      </c>
      <c r="HC161" s="167">
        <v>1.27</v>
      </c>
      <c r="HD161" s="165"/>
      <c r="HE161" s="167">
        <f t="shared" si="196"/>
        <v>-0.11680000000000001</v>
      </c>
      <c r="HF161" s="178">
        <f t="shared" si="236"/>
        <v>-23.906437555310092</v>
      </c>
      <c r="HG161" s="452">
        <f t="shared" si="273"/>
        <v>-5.8400000000000007E-2</v>
      </c>
      <c r="HH161" s="315"/>
      <c r="HI161" s="165">
        <f t="shared" si="252"/>
        <v>-5.8400000000000007E-2</v>
      </c>
      <c r="HK161" s="104">
        <f t="shared" si="253"/>
        <v>-24.379448126391988</v>
      </c>
      <c r="HL161" s="185"/>
      <c r="HN161" s="165">
        <v>-1.231725</v>
      </c>
      <c r="HO161" s="165">
        <f t="shared" si="254"/>
        <v>-24.453501142129678</v>
      </c>
      <c r="HP161" s="165"/>
      <c r="HR161" s="165">
        <v>-5.8817249999999994</v>
      </c>
      <c r="HS161" s="165">
        <f t="shared" si="255"/>
        <v>-24.013720465879974</v>
      </c>
      <c r="HT161" s="165"/>
      <c r="HV161" s="165">
        <v>1.668275</v>
      </c>
      <c r="HW161" s="165">
        <f t="shared" si="256"/>
        <v>-22.744079022652798</v>
      </c>
      <c r="HX161" s="165"/>
      <c r="HZ161" s="165">
        <v>-3.1317249999999994</v>
      </c>
      <c r="IA161" s="165">
        <f t="shared" si="257"/>
        <v>-23.202177987023227</v>
      </c>
      <c r="IB161" s="165"/>
      <c r="ID161" s="165">
        <v>-9.1817250000000001</v>
      </c>
      <c r="IE161" s="165">
        <f t="shared" si="258"/>
        <v>-24.485756686193188</v>
      </c>
      <c r="IF161" s="165"/>
      <c r="IH161" s="165">
        <v>3.4182750000000004</v>
      </c>
      <c r="II161" s="165">
        <f t="shared" si="259"/>
        <v>-22.977229356251623</v>
      </c>
      <c r="IJ161" s="165"/>
      <c r="IL161" s="424">
        <v>-3.5317249999999998</v>
      </c>
      <c r="IM161" s="165">
        <f t="shared" si="260"/>
        <v>-24.379448126391988</v>
      </c>
      <c r="IN161" s="165"/>
      <c r="IO161" s="36">
        <v>42403</v>
      </c>
    </row>
    <row r="162" spans="1:249" x14ac:dyDescent="0.25">
      <c r="A162" s="95">
        <v>41308</v>
      </c>
      <c r="B162" s="36">
        <v>41308</v>
      </c>
      <c r="C162" s="346">
        <v>-0.95000000000000007</v>
      </c>
      <c r="D162" s="346">
        <v>-5.6</v>
      </c>
      <c r="E162" s="346">
        <v>1.95</v>
      </c>
      <c r="F162" s="346">
        <v>-2.8499999999999996</v>
      </c>
      <c r="G162" s="346">
        <v>-8.9</v>
      </c>
      <c r="H162" s="346">
        <v>3.7</v>
      </c>
      <c r="I162" s="346">
        <v>-3.25</v>
      </c>
      <c r="J162" s="106"/>
      <c r="K162" s="36">
        <v>42403</v>
      </c>
      <c r="L162" s="109">
        <v>0.31914999999999993</v>
      </c>
      <c r="M162" s="98">
        <f t="shared" si="237"/>
        <v>0.28172499999999989</v>
      </c>
      <c r="N162" s="109">
        <f t="shared" si="238"/>
        <v>0.24486666666666659</v>
      </c>
      <c r="O162" s="291"/>
      <c r="P162" s="184">
        <v>42403</v>
      </c>
      <c r="Q162" s="346">
        <v>-0.95000000000000007</v>
      </c>
      <c r="R162" s="240">
        <v>-1.231725</v>
      </c>
      <c r="T162" s="346">
        <v>-5.6</v>
      </c>
      <c r="U162" s="240">
        <v>-5.8817249999999994</v>
      </c>
      <c r="W162" s="346">
        <v>1.95</v>
      </c>
      <c r="X162" s="240">
        <v>1.668275</v>
      </c>
      <c r="Z162" s="346">
        <v>-2.8499999999999996</v>
      </c>
      <c r="AA162" s="240">
        <v>-3.1317249999999994</v>
      </c>
      <c r="AC162" s="346">
        <v>-8.9</v>
      </c>
      <c r="AD162" s="239">
        <v>-9.1817250000000001</v>
      </c>
      <c r="AF162" s="346">
        <v>3.7</v>
      </c>
      <c r="AG162" s="239">
        <v>3.4182750000000004</v>
      </c>
      <c r="AI162" s="346">
        <v>-3.25</v>
      </c>
      <c r="AJ162" s="239">
        <v>-3.5317249999999998</v>
      </c>
      <c r="AK162" s="104"/>
      <c r="AV162" s="36">
        <v>42404</v>
      </c>
      <c r="AW162" s="346">
        <v>0.65</v>
      </c>
      <c r="AY162" s="346">
        <v>-7</v>
      </c>
      <c r="BA162" s="346">
        <v>2</v>
      </c>
      <c r="BC162" s="346">
        <v>-0.7</v>
      </c>
      <c r="BE162" s="346">
        <v>-6.85</v>
      </c>
      <c r="BG162" s="346">
        <v>4.05</v>
      </c>
      <c r="BI162" s="346">
        <v>-9.3000000000000007</v>
      </c>
      <c r="BJ162" s="104"/>
      <c r="BL162" s="313">
        <v>-1.4</v>
      </c>
      <c r="BM162">
        <v>-23.580666666666662</v>
      </c>
      <c r="BN162" s="199"/>
      <c r="BP162" s="199"/>
      <c r="BR162" s="199"/>
      <c r="BW162" s="36">
        <v>42404</v>
      </c>
      <c r="BX162" s="109">
        <v>0.39570000000000005</v>
      </c>
      <c r="BY162" s="109">
        <v>0.35742499999999999</v>
      </c>
      <c r="CA162" s="180">
        <f>((0.232*(BY162^2))+(0.0314*(BY162))-23.336)</f>
        <v>-23.295138244695</v>
      </c>
      <c r="CB162" s="209">
        <v>0.1</v>
      </c>
      <c r="CC162" s="240">
        <v>0.29257500000000003</v>
      </c>
      <c r="CD162" s="243">
        <f t="shared" si="228"/>
        <v>1</v>
      </c>
      <c r="CE162" s="244">
        <f t="shared" si="215"/>
        <v>-0.5</v>
      </c>
      <c r="CF162" s="167">
        <v>0.72</v>
      </c>
      <c r="CG162" s="167">
        <v>1.28</v>
      </c>
      <c r="CI162" s="167">
        <f t="shared" si="229"/>
        <v>-3.5999999999999997E-2</v>
      </c>
      <c r="CJ162" s="178">
        <f t="shared" si="230"/>
        <v>-24.5</v>
      </c>
      <c r="CK162" s="452">
        <f t="shared" si="239"/>
        <v>-1.7999999999999999E-2</v>
      </c>
      <c r="CL162" s="188"/>
      <c r="CM162" s="165">
        <f t="shared" si="240"/>
        <v>-1.7999999999999999E-2</v>
      </c>
      <c r="CO162" s="104">
        <f t="shared" si="241"/>
        <v>-24.471501142129679</v>
      </c>
      <c r="CR162" s="36">
        <v>42404</v>
      </c>
      <c r="CS162" s="109">
        <v>0.39570000000000005</v>
      </c>
      <c r="CT162" s="109">
        <v>0.35742499999999999</v>
      </c>
      <c r="CV162" s="180">
        <f>((0.232*(CT162^2))+(0.0314*(CT162))-23.336)</f>
        <v>-23.295138244695</v>
      </c>
      <c r="CW162" s="209">
        <v>0.1</v>
      </c>
      <c r="CX162" s="240">
        <v>-7.3574250000000001</v>
      </c>
      <c r="CY162" s="243">
        <f t="shared" si="216"/>
        <v>-1.7</v>
      </c>
      <c r="CZ162" s="244">
        <f t="shared" si="217"/>
        <v>1</v>
      </c>
      <c r="DA162" s="167">
        <v>0.72</v>
      </c>
      <c r="DB162" s="167">
        <v>1.28</v>
      </c>
      <c r="DD162" s="167">
        <f t="shared" si="186"/>
        <v>-0.12240000000000001</v>
      </c>
      <c r="DE162" s="178">
        <f t="shared" si="231"/>
        <v>-24.259324999999997</v>
      </c>
      <c r="DF162" s="452">
        <f t="shared" si="263"/>
        <v>-6.1200000000000004E-2</v>
      </c>
      <c r="DG162" s="315"/>
      <c r="DH162" s="165">
        <f t="shared" si="242"/>
        <v>-6.1200000000000004E-2</v>
      </c>
      <c r="DJ162" s="104">
        <f t="shared" si="243"/>
        <v>-24.074920465879973</v>
      </c>
      <c r="DK162" s="185"/>
      <c r="DL162" s="186"/>
      <c r="DM162" s="36">
        <v>42404</v>
      </c>
      <c r="DN162" s="109">
        <v>0.39570000000000005</v>
      </c>
      <c r="DO162" s="109">
        <v>0.35742499999999999</v>
      </c>
      <c r="DQ162" s="180">
        <f>((0.232*(DO162^2))+(0.0314*(DO162))-23.336)</f>
        <v>-23.295138244695</v>
      </c>
      <c r="DR162" s="209">
        <v>0.1</v>
      </c>
      <c r="DS162" s="240">
        <v>1.6425749999999999</v>
      </c>
      <c r="DT162" s="243">
        <f t="shared" si="218"/>
        <v>1</v>
      </c>
      <c r="DU162" s="244">
        <f t="shared" si="219"/>
        <v>0.2</v>
      </c>
      <c r="DV162" s="167">
        <v>0.72</v>
      </c>
      <c r="DW162" s="167">
        <v>1.28</v>
      </c>
      <c r="DY162" s="167">
        <f t="shared" si="188"/>
        <v>1.4400000000000003E-2</v>
      </c>
      <c r="DZ162" s="178">
        <f t="shared" si="232"/>
        <v>-21.655721442463136</v>
      </c>
      <c r="EA162" s="452">
        <f t="shared" si="265"/>
        <v>1.4400000000000003E-2</v>
      </c>
      <c r="EB162" s="315"/>
      <c r="EC162" s="165">
        <f t="shared" si="244"/>
        <v>1.4400000000000003E-2</v>
      </c>
      <c r="EE162" s="104">
        <f t="shared" si="245"/>
        <v>-22.7296790226528</v>
      </c>
      <c r="EF162" s="185"/>
      <c r="EG162" s="186"/>
      <c r="EH162" s="36">
        <v>42404</v>
      </c>
      <c r="EI162" s="109">
        <v>0.39570000000000005</v>
      </c>
      <c r="EJ162" s="109">
        <v>0.35742499999999999</v>
      </c>
      <c r="EL162" s="180">
        <f>((0.232*(EJ162^2))+(0.0314*(EJ162))-23.336)</f>
        <v>-23.295138244695</v>
      </c>
      <c r="EM162" s="209">
        <v>0.1</v>
      </c>
      <c r="EN162" s="240">
        <v>-1.0574249999999998</v>
      </c>
      <c r="EO162" s="243">
        <f t="shared" si="220"/>
        <v>-1.25</v>
      </c>
      <c r="EP162" s="244">
        <f t="shared" si="221"/>
        <v>1</v>
      </c>
      <c r="EQ162" s="167">
        <v>0.72</v>
      </c>
      <c r="ER162" s="167">
        <v>1.28</v>
      </c>
      <c r="ET162" s="167">
        <f t="shared" si="190"/>
        <v>-0.09</v>
      </c>
      <c r="EU162" s="178">
        <f t="shared" si="233"/>
        <v>-23.150200000000002</v>
      </c>
      <c r="EV162" s="452">
        <f t="shared" si="267"/>
        <v>-0.09</v>
      </c>
      <c r="EW162" s="315"/>
      <c r="EX162" s="165">
        <f t="shared" si="246"/>
        <v>-0.09</v>
      </c>
      <c r="EZ162" s="104">
        <f t="shared" si="247"/>
        <v>-23.292177987023226</v>
      </c>
      <c r="FA162" s="185"/>
      <c r="FB162" s="186"/>
      <c r="FC162" s="36">
        <v>42404</v>
      </c>
      <c r="FD162" s="109">
        <v>0.39570000000000005</v>
      </c>
      <c r="FE162" s="109">
        <v>0.35742499999999999</v>
      </c>
      <c r="FG162" s="180">
        <f>((0.232*(FE162^2))+(0.0314*(FE162))-23.336)</f>
        <v>-23.295138244695</v>
      </c>
      <c r="FH162" s="209">
        <v>0.1</v>
      </c>
      <c r="FI162" s="239">
        <v>-7.2074249999999997</v>
      </c>
      <c r="FJ162" s="243">
        <f t="shared" si="222"/>
        <v>-1.7</v>
      </c>
      <c r="FK162" s="244">
        <f t="shared" si="223"/>
        <v>1</v>
      </c>
      <c r="FL162" s="167">
        <v>0.72</v>
      </c>
      <c r="FM162" s="167">
        <v>1.28</v>
      </c>
      <c r="FO162" s="167">
        <f t="shared" si="192"/>
        <v>-0.12240000000000001</v>
      </c>
      <c r="FP162" s="178">
        <f t="shared" si="234"/>
        <v>-24.435049999999997</v>
      </c>
      <c r="FQ162" s="452">
        <f t="shared" si="269"/>
        <v>-6.1200000000000004E-2</v>
      </c>
      <c r="FR162" s="315"/>
      <c r="FS162" s="165">
        <f t="shared" si="248"/>
        <v>-6.1200000000000004E-2</v>
      </c>
      <c r="FU162" s="104">
        <f t="shared" si="249"/>
        <v>-24.546956686193187</v>
      </c>
      <c r="FV162" s="185"/>
      <c r="FW162" s="186"/>
      <c r="FX162" s="36">
        <v>42404</v>
      </c>
      <c r="FY162" s="109">
        <v>0.39570000000000005</v>
      </c>
      <c r="FZ162" s="109">
        <v>0.35742499999999999</v>
      </c>
      <c r="GB162" s="180">
        <f>((0.232*(FZ162^2))+(0.0314*(FZ162))-23.336)</f>
        <v>-23.295138244695</v>
      </c>
      <c r="GC162" s="209">
        <v>0.1</v>
      </c>
      <c r="GD162" s="239">
        <v>3.6925749999999997</v>
      </c>
      <c r="GE162" s="243">
        <f t="shared" si="224"/>
        <v>1</v>
      </c>
      <c r="GF162" s="244">
        <f t="shared" si="225"/>
        <v>0.8</v>
      </c>
      <c r="GG162" s="167">
        <v>0.72</v>
      </c>
      <c r="GH162" s="167">
        <v>1.28</v>
      </c>
      <c r="GJ162" s="167">
        <f t="shared" si="194"/>
        <v>0.10240000000000002</v>
      </c>
      <c r="GK162" s="178">
        <f t="shared" si="235"/>
        <v>-22.689375000000002</v>
      </c>
      <c r="GL162" s="452">
        <f t="shared" si="271"/>
        <v>0.10240000000000002</v>
      </c>
      <c r="GM162" s="315"/>
      <c r="GN162" s="165">
        <f t="shared" si="250"/>
        <v>0.10240000000000002</v>
      </c>
      <c r="GP162" s="104">
        <f t="shared" si="251"/>
        <v>-22.874829356251624</v>
      </c>
      <c r="GR162" s="186"/>
      <c r="GS162" s="36">
        <v>42404</v>
      </c>
      <c r="GT162" s="109">
        <v>0.39570000000000005</v>
      </c>
      <c r="GU162" s="109">
        <v>0.35742499999999999</v>
      </c>
      <c r="GW162" s="180">
        <f>((0.232*(GU162^2))+(0.0314*(GU162))-23.336)</f>
        <v>-23.295138244695</v>
      </c>
      <c r="GX162" s="209">
        <v>0.1</v>
      </c>
      <c r="GY162" s="239">
        <v>-9.6574249999999999</v>
      </c>
      <c r="GZ162" s="243">
        <f t="shared" si="226"/>
        <v>-1.7</v>
      </c>
      <c r="HA162" s="244">
        <f t="shared" si="227"/>
        <v>1</v>
      </c>
      <c r="HB162" s="167">
        <v>0.72</v>
      </c>
      <c r="HC162" s="167">
        <v>1.28</v>
      </c>
      <c r="HD162" s="165"/>
      <c r="HE162" s="167">
        <f t="shared" si="196"/>
        <v>-0.12240000000000001</v>
      </c>
      <c r="HF162" s="178">
        <f t="shared" si="236"/>
        <v>-23.967637555310091</v>
      </c>
      <c r="HG162" s="452">
        <f t="shared" si="273"/>
        <v>-6.1200000000000004E-2</v>
      </c>
      <c r="HH162" s="315"/>
      <c r="HI162" s="165">
        <f t="shared" si="252"/>
        <v>-6.1200000000000004E-2</v>
      </c>
      <c r="HK162" s="104">
        <f t="shared" si="253"/>
        <v>-24.440648126391988</v>
      </c>
      <c r="HL162" s="185"/>
      <c r="HN162" s="165">
        <v>0.29257500000000003</v>
      </c>
      <c r="HO162" s="165">
        <f t="shared" si="254"/>
        <v>-24.471501142129679</v>
      </c>
      <c r="HP162" s="165"/>
      <c r="HR162" s="165">
        <v>-7.3574250000000001</v>
      </c>
      <c r="HS162" s="165">
        <f t="shared" si="255"/>
        <v>-24.074920465879973</v>
      </c>
      <c r="HT162" s="165"/>
      <c r="HV162" s="165">
        <v>1.6425749999999999</v>
      </c>
      <c r="HW162" s="165">
        <f t="shared" si="256"/>
        <v>-22.7296790226528</v>
      </c>
      <c r="HX162" s="165"/>
      <c r="HZ162" s="165">
        <v>-1.0574249999999998</v>
      </c>
      <c r="IA162" s="165">
        <f t="shared" si="257"/>
        <v>-23.292177987023226</v>
      </c>
      <c r="IB162" s="165"/>
      <c r="ID162" s="165">
        <v>-7.2074249999999997</v>
      </c>
      <c r="IE162" s="165">
        <f t="shared" si="258"/>
        <v>-24.546956686193187</v>
      </c>
      <c r="IF162" s="165"/>
      <c r="IH162" s="165">
        <v>3.6925749999999997</v>
      </c>
      <c r="II162" s="165">
        <f t="shared" si="259"/>
        <v>-22.874829356251624</v>
      </c>
      <c r="IJ162" s="165"/>
      <c r="IL162" s="424">
        <v>-9.6574249999999999</v>
      </c>
      <c r="IM162" s="165">
        <f t="shared" si="260"/>
        <v>-24.440648126391988</v>
      </c>
      <c r="IN162" s="165"/>
      <c r="IO162" s="36">
        <v>42404</v>
      </c>
    </row>
    <row r="163" spans="1:249" x14ac:dyDescent="0.25">
      <c r="A163" s="95">
        <v>41309</v>
      </c>
      <c r="B163" s="36">
        <v>41309</v>
      </c>
      <c r="C163" s="346">
        <v>0.65</v>
      </c>
      <c r="D163" s="346">
        <v>-7</v>
      </c>
      <c r="E163" s="346">
        <v>2</v>
      </c>
      <c r="F163" s="346">
        <v>-0.7</v>
      </c>
      <c r="G163" s="346">
        <v>-6.85</v>
      </c>
      <c r="H163" s="346">
        <v>4.05</v>
      </c>
      <c r="I163" s="346">
        <v>-9.3000000000000007</v>
      </c>
      <c r="J163" s="106"/>
      <c r="K163" s="36">
        <v>42404</v>
      </c>
      <c r="L163" s="109">
        <v>0.39570000000000005</v>
      </c>
      <c r="M163" s="98">
        <f t="shared" si="237"/>
        <v>0.35742499999999999</v>
      </c>
      <c r="N163" s="109">
        <f t="shared" si="238"/>
        <v>0.31971666666666659</v>
      </c>
      <c r="O163" s="291"/>
      <c r="P163" s="184">
        <v>42404</v>
      </c>
      <c r="Q163" s="346">
        <v>0.65</v>
      </c>
      <c r="R163" s="240">
        <v>0.29257500000000003</v>
      </c>
      <c r="T163" s="346">
        <v>-7</v>
      </c>
      <c r="U163" s="240">
        <v>-7.3574250000000001</v>
      </c>
      <c r="W163" s="346">
        <v>2</v>
      </c>
      <c r="X163" s="240">
        <v>1.6425749999999999</v>
      </c>
      <c r="Z163" s="346">
        <v>-0.7</v>
      </c>
      <c r="AA163" s="240">
        <v>-1.0574249999999998</v>
      </c>
      <c r="AC163" s="346">
        <v>-6.85</v>
      </c>
      <c r="AD163" s="239">
        <v>-7.2074249999999997</v>
      </c>
      <c r="AF163" s="346">
        <v>4.05</v>
      </c>
      <c r="AG163" s="239">
        <v>3.6925749999999997</v>
      </c>
      <c r="AI163" s="346">
        <v>-9.3000000000000007</v>
      </c>
      <c r="AJ163" s="239">
        <v>-9.6574249999999999</v>
      </c>
      <c r="AK163" s="104"/>
      <c r="AV163" s="36">
        <v>42405</v>
      </c>
      <c r="AW163" s="346">
        <v>2.5</v>
      </c>
      <c r="AY163" s="346">
        <v>-10.35</v>
      </c>
      <c r="BA163" s="346">
        <v>3.45</v>
      </c>
      <c r="BC163" s="346">
        <v>3.05</v>
      </c>
      <c r="BE163" s="346">
        <v>-4.6500000000000004</v>
      </c>
      <c r="BG163" s="346">
        <v>2.4500000000000002</v>
      </c>
      <c r="BI163" s="346">
        <v>-12.15</v>
      </c>
      <c r="BJ163" s="104"/>
      <c r="BL163" s="313">
        <v>4.5999999999999996</v>
      </c>
      <c r="BM163" s="117">
        <v>-22.853287037037035</v>
      </c>
      <c r="BN163" s="199"/>
      <c r="BP163" s="199"/>
      <c r="BR163" s="199"/>
      <c r="BW163" s="36">
        <v>42405</v>
      </c>
      <c r="BX163" s="109">
        <v>0.47394999999999998</v>
      </c>
      <c r="BY163" s="109">
        <v>0.43482500000000002</v>
      </c>
      <c r="CA163" s="180">
        <f t="shared" ref="CA163:CA216" si="274">((0.232*(BY163^2))+(0.0314*(BY163))-23.336)</f>
        <v>-23.278481609895</v>
      </c>
      <c r="CB163" s="209">
        <v>0.1</v>
      </c>
      <c r="CC163" s="240">
        <v>2.065175</v>
      </c>
      <c r="CD163" s="243">
        <f t="shared" si="228"/>
        <v>1</v>
      </c>
      <c r="CE163" s="244">
        <f t="shared" si="215"/>
        <v>0.5</v>
      </c>
      <c r="CF163" s="167">
        <v>0.71</v>
      </c>
      <c r="CG163" s="167">
        <v>1.29</v>
      </c>
      <c r="CI163" s="167">
        <f t="shared" si="229"/>
        <v>6.4500000000000002E-2</v>
      </c>
      <c r="CJ163" s="178">
        <f t="shared" si="230"/>
        <v>-24.435500000000001</v>
      </c>
      <c r="CK163" s="452">
        <f t="shared" si="239"/>
        <v>6.4500000000000002E-2</v>
      </c>
      <c r="CL163" s="188"/>
      <c r="CM163" s="165">
        <f t="shared" si="240"/>
        <v>6.4500000000000002E-2</v>
      </c>
      <c r="CO163" s="104">
        <f t="shared" si="241"/>
        <v>-24.40700114212968</v>
      </c>
      <c r="CR163" s="36">
        <v>42405</v>
      </c>
      <c r="CS163" s="109">
        <v>0.47394999999999998</v>
      </c>
      <c r="CT163" s="109">
        <v>0.43482500000000002</v>
      </c>
      <c r="CV163" s="180">
        <f t="shared" ref="CV163:CV216" si="275">((0.232*(CT163^2))+(0.0314*(CT163))-23.336)</f>
        <v>-23.278481609895</v>
      </c>
      <c r="CW163" s="209">
        <v>0.1</v>
      </c>
      <c r="CX163" s="240">
        <v>-10.784825</v>
      </c>
      <c r="CY163" s="243">
        <f t="shared" si="216"/>
        <v>-1.7</v>
      </c>
      <c r="CZ163" s="244">
        <f t="shared" si="217"/>
        <v>1</v>
      </c>
      <c r="DA163" s="167">
        <v>0.71</v>
      </c>
      <c r="DB163" s="167">
        <v>1.29</v>
      </c>
      <c r="DD163" s="167">
        <f t="shared" si="186"/>
        <v>-0.1207</v>
      </c>
      <c r="DE163" s="178">
        <f t="shared" si="231"/>
        <v>-24.319674999999997</v>
      </c>
      <c r="DF163" s="452">
        <f t="shared" si="263"/>
        <v>-6.0350000000000001E-2</v>
      </c>
      <c r="DG163" s="315"/>
      <c r="DH163" s="165">
        <f t="shared" si="242"/>
        <v>-6.0350000000000001E-2</v>
      </c>
      <c r="DJ163" s="104">
        <f t="shared" si="243"/>
        <v>-24.135270465879973</v>
      </c>
      <c r="DK163" s="185"/>
      <c r="DL163" s="186"/>
      <c r="DM163" s="36">
        <v>42405</v>
      </c>
      <c r="DN163" s="109">
        <v>0.47394999999999998</v>
      </c>
      <c r="DO163" s="109">
        <v>0.43482500000000002</v>
      </c>
      <c r="DQ163" s="180">
        <f t="shared" ref="DQ163:DQ216" si="276">((0.232*(DO163^2))+(0.0314*(DO163))-23.336)</f>
        <v>-23.278481609895</v>
      </c>
      <c r="DR163" s="209">
        <v>0.1</v>
      </c>
      <c r="DS163" s="240">
        <v>3.0151750000000002</v>
      </c>
      <c r="DT163" s="243">
        <f t="shared" si="218"/>
        <v>1</v>
      </c>
      <c r="DU163" s="244">
        <f t="shared" si="219"/>
        <v>0.8</v>
      </c>
      <c r="DV163" s="167">
        <v>0.71</v>
      </c>
      <c r="DW163" s="167">
        <v>1.29</v>
      </c>
      <c r="DY163" s="167">
        <f t="shared" si="188"/>
        <v>0.10320000000000003</v>
      </c>
      <c r="DZ163" s="178">
        <f t="shared" si="232"/>
        <v>-21.552521442463135</v>
      </c>
      <c r="EA163" s="452">
        <f t="shared" si="265"/>
        <v>0.10320000000000003</v>
      </c>
      <c r="EB163" s="315"/>
      <c r="EC163" s="165">
        <f t="shared" si="244"/>
        <v>0.10320000000000003</v>
      </c>
      <c r="EE163" s="104">
        <f t="shared" si="245"/>
        <v>-22.626479022652799</v>
      </c>
      <c r="EF163" s="185"/>
      <c r="EG163" s="186"/>
      <c r="EH163" s="36">
        <v>42405</v>
      </c>
      <c r="EI163" s="109">
        <v>0.47394999999999998</v>
      </c>
      <c r="EJ163" s="109">
        <v>0.43482500000000002</v>
      </c>
      <c r="EL163" s="180">
        <f t="shared" ref="EL163:EL216" si="277">((0.232*(EJ163^2))+(0.0314*(EJ163))-23.336)</f>
        <v>-23.278481609895</v>
      </c>
      <c r="EM163" s="209">
        <v>0.1</v>
      </c>
      <c r="EN163" s="240">
        <v>2.6151749999999998</v>
      </c>
      <c r="EO163" s="243">
        <f t="shared" si="220"/>
        <v>1</v>
      </c>
      <c r="EP163" s="244">
        <f t="shared" si="221"/>
        <v>0.5</v>
      </c>
      <c r="EQ163" s="167">
        <v>0.71</v>
      </c>
      <c r="ER163" s="167">
        <v>1.29</v>
      </c>
      <c r="ET163" s="167">
        <f t="shared" si="190"/>
        <v>6.4500000000000002E-2</v>
      </c>
      <c r="EU163" s="178">
        <f t="shared" si="233"/>
        <v>-23.085700000000003</v>
      </c>
      <c r="EV163" s="452">
        <f t="shared" si="267"/>
        <v>6.4500000000000002E-2</v>
      </c>
      <c r="EW163" s="315"/>
      <c r="EX163" s="165">
        <f t="shared" si="246"/>
        <v>6.4500000000000002E-2</v>
      </c>
      <c r="EZ163" s="104">
        <f t="shared" si="247"/>
        <v>-23.227677987023228</v>
      </c>
      <c r="FA163" s="185"/>
      <c r="FB163" s="186"/>
      <c r="FC163" s="36">
        <v>42405</v>
      </c>
      <c r="FD163" s="109">
        <v>0.47394999999999998</v>
      </c>
      <c r="FE163" s="109">
        <v>0.43482500000000002</v>
      </c>
      <c r="FG163" s="180">
        <f t="shared" ref="FG163:FG216" si="278">((0.232*(FE163^2))+(0.0314*(FE163))-23.336)</f>
        <v>-23.278481609895</v>
      </c>
      <c r="FH163" s="209">
        <v>0.1</v>
      </c>
      <c r="FI163" s="239">
        <v>-5.0848250000000004</v>
      </c>
      <c r="FJ163" s="243">
        <f t="shared" si="222"/>
        <v>-1.7</v>
      </c>
      <c r="FK163" s="244">
        <f t="shared" si="223"/>
        <v>1</v>
      </c>
      <c r="FL163" s="167">
        <v>0.71</v>
      </c>
      <c r="FM163" s="167">
        <v>1.29</v>
      </c>
      <c r="FO163" s="167">
        <f t="shared" si="192"/>
        <v>-0.1207</v>
      </c>
      <c r="FP163" s="178">
        <f t="shared" si="234"/>
        <v>-24.5</v>
      </c>
      <c r="FQ163" s="452">
        <f t="shared" si="269"/>
        <v>-6.0350000000000001E-2</v>
      </c>
      <c r="FR163" s="315"/>
      <c r="FS163" s="165">
        <f t="shared" si="248"/>
        <v>-6.0350000000000001E-2</v>
      </c>
      <c r="FU163" s="104">
        <f t="shared" si="249"/>
        <v>-24.607306686193187</v>
      </c>
      <c r="FV163" s="185"/>
      <c r="FW163" s="186"/>
      <c r="FX163" s="36">
        <v>42405</v>
      </c>
      <c r="FY163" s="109">
        <v>0.47394999999999998</v>
      </c>
      <c r="FZ163" s="109">
        <v>0.43482500000000002</v>
      </c>
      <c r="GB163" s="180">
        <f t="shared" ref="GB163:GB216" si="279">((0.232*(FZ163^2))+(0.0314*(FZ163))-23.336)</f>
        <v>-23.278481609895</v>
      </c>
      <c r="GC163" s="209">
        <v>0.1</v>
      </c>
      <c r="GD163" s="239">
        <v>2.0151750000000002</v>
      </c>
      <c r="GE163" s="243">
        <f t="shared" si="224"/>
        <v>1</v>
      </c>
      <c r="GF163" s="244">
        <f t="shared" si="225"/>
        <v>0.5</v>
      </c>
      <c r="GG163" s="167">
        <v>0.71</v>
      </c>
      <c r="GH163" s="167">
        <v>1.29</v>
      </c>
      <c r="GJ163" s="167">
        <f t="shared" si="194"/>
        <v>6.4500000000000002E-2</v>
      </c>
      <c r="GK163" s="178">
        <f t="shared" si="235"/>
        <v>-22.624875000000003</v>
      </c>
      <c r="GL163" s="452">
        <f t="shared" si="271"/>
        <v>6.4500000000000002E-2</v>
      </c>
      <c r="GM163" s="315"/>
      <c r="GN163" s="165">
        <f t="shared" si="250"/>
        <v>6.4500000000000002E-2</v>
      </c>
      <c r="GP163" s="104">
        <f t="shared" si="251"/>
        <v>-22.810329356251625</v>
      </c>
      <c r="GR163" s="186"/>
      <c r="GS163" s="36">
        <v>42405</v>
      </c>
      <c r="GT163" s="109">
        <v>0.47394999999999998</v>
      </c>
      <c r="GU163" s="109">
        <v>0.43482500000000002</v>
      </c>
      <c r="GW163" s="180">
        <f t="shared" ref="GW163:GW216" si="280">((0.232*(GU163^2))+(0.0314*(GU163))-23.336)</f>
        <v>-23.278481609895</v>
      </c>
      <c r="GX163" s="209">
        <v>0.1</v>
      </c>
      <c r="GY163" s="239">
        <v>-12.584825</v>
      </c>
      <c r="GZ163" s="243">
        <f t="shared" si="226"/>
        <v>-1.7</v>
      </c>
      <c r="HA163" s="244">
        <f t="shared" si="227"/>
        <v>1</v>
      </c>
      <c r="HB163" s="167">
        <v>0.71</v>
      </c>
      <c r="HC163" s="167">
        <v>1.29</v>
      </c>
      <c r="HD163" s="165"/>
      <c r="HE163" s="167">
        <f t="shared" si="196"/>
        <v>-0.1207</v>
      </c>
      <c r="HF163" s="178">
        <f t="shared" si="236"/>
        <v>-24.027987555310091</v>
      </c>
      <c r="HG163" s="452">
        <f t="shared" si="273"/>
        <v>-6.0350000000000001E-2</v>
      </c>
      <c r="HH163" s="315"/>
      <c r="HI163" s="165">
        <f t="shared" si="252"/>
        <v>-6.0350000000000001E-2</v>
      </c>
      <c r="HK163" s="104">
        <f t="shared" si="253"/>
        <v>-24.500998126391988</v>
      </c>
      <c r="HL163" s="185"/>
      <c r="HN163" s="165">
        <v>2.065175</v>
      </c>
      <c r="HO163" s="165">
        <f t="shared" si="254"/>
        <v>-24.40700114212968</v>
      </c>
      <c r="HP163" s="165"/>
      <c r="HR163" s="165">
        <v>-10.784825</v>
      </c>
      <c r="HS163" s="165">
        <f t="shared" si="255"/>
        <v>-24.135270465879973</v>
      </c>
      <c r="HT163" s="165"/>
      <c r="HV163" s="165">
        <v>3.0151750000000002</v>
      </c>
      <c r="HW163" s="165">
        <f t="shared" si="256"/>
        <v>-22.626479022652799</v>
      </c>
      <c r="HX163" s="165"/>
      <c r="HZ163" s="165">
        <v>2.6151749999999998</v>
      </c>
      <c r="IA163" s="165">
        <f t="shared" si="257"/>
        <v>-23.227677987023228</v>
      </c>
      <c r="IB163" s="165"/>
      <c r="ID163" s="165">
        <v>-5.0848250000000004</v>
      </c>
      <c r="IE163" s="165">
        <f t="shared" si="258"/>
        <v>-24.607306686193187</v>
      </c>
      <c r="IF163" s="165"/>
      <c r="IH163" s="165">
        <v>2.0151750000000002</v>
      </c>
      <c r="II163" s="165">
        <f t="shared" si="259"/>
        <v>-22.810329356251625</v>
      </c>
      <c r="IJ163" s="165"/>
      <c r="IL163" s="424">
        <v>-12.584825</v>
      </c>
      <c r="IM163" s="165">
        <f t="shared" si="260"/>
        <v>-24.500998126391988</v>
      </c>
      <c r="IN163" s="165"/>
      <c r="IO163" s="36">
        <v>42405</v>
      </c>
    </row>
    <row r="164" spans="1:249" ht="15.75" thickBot="1" x14ac:dyDescent="0.3">
      <c r="A164" s="95">
        <v>41310</v>
      </c>
      <c r="B164" s="36">
        <v>41310</v>
      </c>
      <c r="C164" s="346">
        <v>2.5</v>
      </c>
      <c r="D164" s="346">
        <v>-10.35</v>
      </c>
      <c r="E164" s="346">
        <v>3.45</v>
      </c>
      <c r="F164" s="346">
        <v>3.05</v>
      </c>
      <c r="G164" s="346">
        <v>-4.6500000000000004</v>
      </c>
      <c r="H164" s="346">
        <v>2.4500000000000002</v>
      </c>
      <c r="I164" s="346">
        <v>-12.15</v>
      </c>
      <c r="J164" s="106"/>
      <c r="K164" s="36">
        <v>42405</v>
      </c>
      <c r="L164" s="109">
        <v>0.47394999999999998</v>
      </c>
      <c r="M164" s="98">
        <f t="shared" si="237"/>
        <v>0.43482500000000002</v>
      </c>
      <c r="N164" s="109">
        <f t="shared" si="238"/>
        <v>0.39626666666666671</v>
      </c>
      <c r="O164" s="291"/>
      <c r="P164" s="184">
        <v>42405</v>
      </c>
      <c r="Q164" s="346">
        <v>2.5</v>
      </c>
      <c r="R164" s="240">
        <v>2.065175</v>
      </c>
      <c r="T164" s="346">
        <v>-10.35</v>
      </c>
      <c r="U164" s="240">
        <v>-10.784825</v>
      </c>
      <c r="W164" s="346">
        <v>3.45</v>
      </c>
      <c r="X164" s="240">
        <v>3.0151750000000002</v>
      </c>
      <c r="Z164" s="346">
        <v>3.05</v>
      </c>
      <c r="AA164" s="240">
        <v>2.6151749999999998</v>
      </c>
      <c r="AC164" s="346">
        <v>-4.6500000000000004</v>
      </c>
      <c r="AD164" s="239">
        <v>-5.0848250000000004</v>
      </c>
      <c r="AF164" s="346">
        <v>2.4500000000000002</v>
      </c>
      <c r="AG164" s="239">
        <v>2.0151750000000002</v>
      </c>
      <c r="AI164" s="346">
        <v>-12.15</v>
      </c>
      <c r="AJ164" s="239">
        <v>-12.584825</v>
      </c>
      <c r="AK164" s="104"/>
      <c r="AV164" s="36">
        <v>42406</v>
      </c>
      <c r="AW164" s="346">
        <v>3.7</v>
      </c>
      <c r="AX164" s="98"/>
      <c r="AY164" s="346">
        <v>-13.05</v>
      </c>
      <c r="BA164" s="346">
        <v>6.95</v>
      </c>
      <c r="BC164" s="346">
        <v>3</v>
      </c>
      <c r="BE164" s="346">
        <v>-5.8</v>
      </c>
      <c r="BG164" s="346">
        <v>1.4</v>
      </c>
      <c r="BI164" s="346">
        <v>-11.100000000000001</v>
      </c>
      <c r="BJ164" s="104"/>
      <c r="BN164" s="199"/>
      <c r="BO164" s="98"/>
      <c r="BP164" s="199"/>
      <c r="BR164" s="199"/>
      <c r="BW164" s="349">
        <v>42406</v>
      </c>
      <c r="BX164" s="350">
        <v>0.55389999999999995</v>
      </c>
      <c r="BY164" s="350">
        <v>0.51392499999999997</v>
      </c>
      <c r="BZ164" s="219"/>
      <c r="CA164" s="180">
        <f t="shared" si="274"/>
        <v>-23.258587168894998</v>
      </c>
      <c r="CB164" s="209">
        <v>0.1</v>
      </c>
      <c r="CC164" s="351">
        <v>3.1860750000000002</v>
      </c>
      <c r="CD164" s="243">
        <f t="shared" si="228"/>
        <v>1</v>
      </c>
      <c r="CE164" s="244">
        <f t="shared" si="215"/>
        <v>0.8</v>
      </c>
      <c r="CF164" s="286">
        <v>0.7</v>
      </c>
      <c r="CG164" s="286">
        <v>1.3</v>
      </c>
      <c r="CI164" s="167">
        <f t="shared" si="229"/>
        <v>0.10400000000000002</v>
      </c>
      <c r="CJ164" s="178">
        <f t="shared" si="230"/>
        <v>-24.331500000000002</v>
      </c>
      <c r="CK164" s="452">
        <f t="shared" si="239"/>
        <v>0.10400000000000002</v>
      </c>
      <c r="CL164" s="193"/>
      <c r="CM164" s="224">
        <f t="shared" si="240"/>
        <v>0.10400000000000002</v>
      </c>
      <c r="CO164" s="221">
        <f t="shared" si="241"/>
        <v>-24.303001142129681</v>
      </c>
      <c r="CP164" s="224"/>
      <c r="CQ164" s="225"/>
      <c r="CR164" s="349">
        <v>42406</v>
      </c>
      <c r="CS164" s="350">
        <v>0.55389999999999995</v>
      </c>
      <c r="CT164" s="350">
        <v>0.51392499999999997</v>
      </c>
      <c r="CU164" s="219"/>
      <c r="CV164" s="180">
        <f t="shared" si="275"/>
        <v>-23.258587168894998</v>
      </c>
      <c r="CW164" s="209">
        <v>0.1</v>
      </c>
      <c r="CX164" s="351">
        <v>-13.563925000000001</v>
      </c>
      <c r="CY164" s="243">
        <f t="shared" si="216"/>
        <v>-1.7</v>
      </c>
      <c r="CZ164" s="244">
        <f t="shared" si="217"/>
        <v>1</v>
      </c>
      <c r="DA164" s="286">
        <v>0.7</v>
      </c>
      <c r="DB164" s="286">
        <v>1.3</v>
      </c>
      <c r="DD164" s="167">
        <f t="shared" si="186"/>
        <v>-0.11899999999999999</v>
      </c>
      <c r="DE164" s="178">
        <f t="shared" si="231"/>
        <v>-24.379174999999996</v>
      </c>
      <c r="DF164" s="452">
        <f t="shared" si="263"/>
        <v>-5.9499999999999997E-2</v>
      </c>
      <c r="DG164" s="193"/>
      <c r="DH164" s="224">
        <f t="shared" si="242"/>
        <v>-5.9499999999999997E-2</v>
      </c>
      <c r="DJ164" s="221">
        <f t="shared" si="243"/>
        <v>-24.194770465879973</v>
      </c>
      <c r="DK164" s="226"/>
      <c r="DL164" s="227"/>
      <c r="DM164" s="349">
        <v>42406</v>
      </c>
      <c r="DN164" s="350">
        <v>0.55389999999999995</v>
      </c>
      <c r="DO164" s="350">
        <v>0.51392499999999997</v>
      </c>
      <c r="DP164" s="219"/>
      <c r="DQ164" s="180">
        <f t="shared" si="276"/>
        <v>-23.258587168894998</v>
      </c>
      <c r="DR164" s="209">
        <v>0.1</v>
      </c>
      <c r="DS164" s="351">
        <v>6.4360750000000007</v>
      </c>
      <c r="DT164" s="243">
        <f t="shared" si="218"/>
        <v>1</v>
      </c>
      <c r="DU164" s="244">
        <f t="shared" si="219"/>
        <v>1.3</v>
      </c>
      <c r="DV164" s="286">
        <v>0.7</v>
      </c>
      <c r="DW164" s="286">
        <v>1.3</v>
      </c>
      <c r="DY164" s="167">
        <f t="shared" si="188"/>
        <v>0.16900000000000001</v>
      </c>
      <c r="DZ164" s="178">
        <f t="shared" si="232"/>
        <v>-21.383521442463135</v>
      </c>
      <c r="EA164" s="452">
        <f t="shared" si="265"/>
        <v>0.16900000000000001</v>
      </c>
      <c r="EB164" s="193"/>
      <c r="EC164" s="224">
        <f t="shared" si="244"/>
        <v>0.16900000000000001</v>
      </c>
      <c r="EE164" s="221">
        <f t="shared" si="245"/>
        <v>-22.457479022652798</v>
      </c>
      <c r="EF164" s="226"/>
      <c r="EG164" s="227"/>
      <c r="EH164" s="349">
        <v>42406</v>
      </c>
      <c r="EI164" s="350">
        <v>0.55389999999999995</v>
      </c>
      <c r="EJ164" s="350">
        <v>0.51392499999999997</v>
      </c>
      <c r="EK164" s="219"/>
      <c r="EL164" s="180">
        <f t="shared" si="277"/>
        <v>-23.258587168894998</v>
      </c>
      <c r="EM164" s="209">
        <v>0.1</v>
      </c>
      <c r="EN164" s="351">
        <v>2.486075</v>
      </c>
      <c r="EO164" s="243">
        <f t="shared" si="220"/>
        <v>1</v>
      </c>
      <c r="EP164" s="244">
        <f t="shared" si="221"/>
        <v>0.5</v>
      </c>
      <c r="EQ164" s="286">
        <v>0.7</v>
      </c>
      <c r="ER164" s="286">
        <v>1.3</v>
      </c>
      <c r="ET164" s="167">
        <f t="shared" si="190"/>
        <v>6.5000000000000002E-2</v>
      </c>
      <c r="EU164" s="178">
        <f t="shared" si="233"/>
        <v>-23.020700000000001</v>
      </c>
      <c r="EV164" s="452">
        <f t="shared" si="267"/>
        <v>6.5000000000000002E-2</v>
      </c>
      <c r="EW164" s="193"/>
      <c r="EX164" s="224">
        <f t="shared" si="246"/>
        <v>6.5000000000000002E-2</v>
      </c>
      <c r="EZ164" s="221">
        <f t="shared" si="247"/>
        <v>-23.162677987023226</v>
      </c>
      <c r="FA164" s="226"/>
      <c r="FB164" s="227"/>
      <c r="FC164" s="349">
        <v>42406</v>
      </c>
      <c r="FD164" s="350">
        <v>0.55389999999999995</v>
      </c>
      <c r="FE164" s="350">
        <v>0.51392499999999997</v>
      </c>
      <c r="FF164" s="219"/>
      <c r="FG164" s="180">
        <f t="shared" si="278"/>
        <v>-23.258587168894998</v>
      </c>
      <c r="FH164" s="209">
        <v>0.1</v>
      </c>
      <c r="FI164" s="352">
        <v>-6.3139249999999993</v>
      </c>
      <c r="FJ164" s="243">
        <f t="shared" si="222"/>
        <v>-1.7</v>
      </c>
      <c r="FK164" s="244">
        <f t="shared" si="223"/>
        <v>1</v>
      </c>
      <c r="FL164" s="286">
        <v>0.7</v>
      </c>
      <c r="FM164" s="286">
        <v>1.3</v>
      </c>
      <c r="FO164" s="167">
        <f t="shared" si="192"/>
        <v>-0.11899999999999999</v>
      </c>
      <c r="FP164" s="178">
        <f t="shared" si="234"/>
        <v>-24.5</v>
      </c>
      <c r="FQ164" s="452">
        <f t="shared" si="269"/>
        <v>-5.9499999999999997E-2</v>
      </c>
      <c r="FR164" s="193"/>
      <c r="FS164" s="224">
        <f t="shared" si="248"/>
        <v>-5.9499999999999997E-2</v>
      </c>
      <c r="FU164" s="221">
        <f t="shared" si="249"/>
        <v>-24.666806686193187</v>
      </c>
      <c r="FV164" s="226"/>
      <c r="FW164" s="227"/>
      <c r="FX164" s="349">
        <v>42406</v>
      </c>
      <c r="FY164" s="350">
        <v>0.55389999999999995</v>
      </c>
      <c r="FZ164" s="350">
        <v>0.51392499999999997</v>
      </c>
      <c r="GA164" s="219"/>
      <c r="GB164" s="180">
        <f t="shared" si="279"/>
        <v>-23.258587168894998</v>
      </c>
      <c r="GC164" s="209">
        <v>0.1</v>
      </c>
      <c r="GD164" s="352">
        <v>0.88607499999999995</v>
      </c>
      <c r="GE164" s="243">
        <f t="shared" si="224"/>
        <v>1</v>
      </c>
      <c r="GF164" s="244">
        <f t="shared" si="225"/>
        <v>-0.5</v>
      </c>
      <c r="GG164" s="286">
        <v>0.7</v>
      </c>
      <c r="GH164" s="286">
        <v>1.3</v>
      </c>
      <c r="GJ164" s="167">
        <f t="shared" si="194"/>
        <v>-3.4999999999999996E-2</v>
      </c>
      <c r="GK164" s="178">
        <f t="shared" si="235"/>
        <v>-22.659875000000003</v>
      </c>
      <c r="GL164" s="452">
        <f t="shared" si="271"/>
        <v>-3.4999999999999996E-2</v>
      </c>
      <c r="GM164" s="193"/>
      <c r="GN164" s="224">
        <f t="shared" si="250"/>
        <v>-3.4999999999999996E-2</v>
      </c>
      <c r="GP164" s="221">
        <f t="shared" si="251"/>
        <v>-22.845329356251625</v>
      </c>
      <c r="GQ164" s="219"/>
      <c r="GR164" s="227"/>
      <c r="GS164" s="349">
        <v>42406</v>
      </c>
      <c r="GT164" s="350">
        <v>0.55389999999999995</v>
      </c>
      <c r="GU164" s="350">
        <v>0.51392499999999997</v>
      </c>
      <c r="GV164" s="219"/>
      <c r="GW164" s="180">
        <f t="shared" si="280"/>
        <v>-23.258587168894998</v>
      </c>
      <c r="GX164" s="209">
        <v>0.1</v>
      </c>
      <c r="GY164" s="352">
        <v>-11.613925000000002</v>
      </c>
      <c r="GZ164" s="243">
        <f t="shared" si="226"/>
        <v>-1.7</v>
      </c>
      <c r="HA164" s="244">
        <f t="shared" si="227"/>
        <v>1</v>
      </c>
      <c r="HB164" s="286">
        <v>0.7</v>
      </c>
      <c r="HC164" s="286">
        <v>1.3</v>
      </c>
      <c r="HD164" s="165"/>
      <c r="HE164" s="167">
        <f t="shared" si="196"/>
        <v>-0.11899999999999999</v>
      </c>
      <c r="HF164" s="178">
        <f t="shared" si="236"/>
        <v>-24.087487555310091</v>
      </c>
      <c r="HG164" s="452">
        <f t="shared" si="273"/>
        <v>-5.9499999999999997E-2</v>
      </c>
      <c r="HH164" s="193"/>
      <c r="HI164" s="224">
        <f t="shared" si="252"/>
        <v>-5.9499999999999997E-2</v>
      </c>
      <c r="HK164" s="221">
        <f t="shared" si="253"/>
        <v>-24.560498126391987</v>
      </c>
      <c r="HL164" s="185"/>
      <c r="HN164" s="224">
        <v>3.1860750000000002</v>
      </c>
      <c r="HO164" s="165">
        <f t="shared" si="254"/>
        <v>-24.303001142129681</v>
      </c>
      <c r="HP164" s="252"/>
      <c r="HQ164" s="219"/>
      <c r="HR164" s="224">
        <v>-13.563925000000001</v>
      </c>
      <c r="HS164" s="165">
        <f t="shared" si="255"/>
        <v>-24.194770465879973</v>
      </c>
      <c r="HT164" s="224"/>
      <c r="HU164" s="219"/>
      <c r="HV164" s="224">
        <v>6.4360750000000007</v>
      </c>
      <c r="HW164" s="165">
        <f t="shared" si="256"/>
        <v>-22.457479022652798</v>
      </c>
      <c r="HX164" s="224"/>
      <c r="HY164" s="219"/>
      <c r="HZ164" s="224">
        <v>2.486075</v>
      </c>
      <c r="IA164" s="165">
        <f t="shared" si="257"/>
        <v>-23.162677987023226</v>
      </c>
      <c r="IB164" s="224"/>
      <c r="IC164" s="219"/>
      <c r="ID164" s="224">
        <v>-6.3139249999999993</v>
      </c>
      <c r="IE164" s="165">
        <f t="shared" si="258"/>
        <v>-24.666806686193187</v>
      </c>
      <c r="IF164" s="224"/>
      <c r="IG164" s="219"/>
      <c r="IH164" s="224">
        <v>0.88607499999999995</v>
      </c>
      <c r="II164" s="165">
        <f t="shared" si="259"/>
        <v>-22.845329356251625</v>
      </c>
      <c r="IJ164" s="224"/>
      <c r="IK164" s="219"/>
      <c r="IL164" s="426">
        <v>-11.613925000000002</v>
      </c>
      <c r="IM164" s="165">
        <f t="shared" si="260"/>
        <v>-24.560498126391987</v>
      </c>
      <c r="IN164" s="224"/>
      <c r="IO164" s="349">
        <v>42406</v>
      </c>
    </row>
    <row r="165" spans="1:249" ht="15.75" thickBot="1" x14ac:dyDescent="0.3">
      <c r="A165" s="95">
        <v>41311</v>
      </c>
      <c r="B165" s="36">
        <v>41311</v>
      </c>
      <c r="C165" s="346">
        <v>3.7</v>
      </c>
      <c r="D165" s="346">
        <v>-13.05</v>
      </c>
      <c r="E165" s="346">
        <v>6.95</v>
      </c>
      <c r="F165" s="346">
        <v>3</v>
      </c>
      <c r="G165" s="346">
        <v>-5.8</v>
      </c>
      <c r="H165" s="346">
        <v>1.4</v>
      </c>
      <c r="I165" s="346">
        <v>-11.100000000000001</v>
      </c>
      <c r="J165" s="106"/>
      <c r="K165" s="36">
        <v>42406</v>
      </c>
      <c r="L165" s="109">
        <v>0.55389999999999995</v>
      </c>
      <c r="M165" s="98">
        <f t="shared" si="237"/>
        <v>0.51392499999999997</v>
      </c>
      <c r="N165" s="109">
        <f t="shared" si="238"/>
        <v>0.4745166666666667</v>
      </c>
      <c r="O165" s="291"/>
      <c r="P165" s="184">
        <v>42406</v>
      </c>
      <c r="Q165" s="346">
        <v>3.7</v>
      </c>
      <c r="R165" s="240">
        <v>3.1860750000000002</v>
      </c>
      <c r="T165" s="346">
        <v>-13.05</v>
      </c>
      <c r="U165" s="240">
        <v>-13.563925000000001</v>
      </c>
      <c r="W165" s="346">
        <v>6.95</v>
      </c>
      <c r="X165" s="240">
        <v>6.4360750000000007</v>
      </c>
      <c r="Z165" s="346">
        <v>3</v>
      </c>
      <c r="AA165" s="240">
        <v>2.486075</v>
      </c>
      <c r="AC165" s="346">
        <v>-5.8</v>
      </c>
      <c r="AD165" s="239">
        <v>-6.3139249999999993</v>
      </c>
      <c r="AF165" s="346">
        <v>1.4</v>
      </c>
      <c r="AG165" s="239">
        <v>0.88607499999999995</v>
      </c>
      <c r="AI165" s="346">
        <v>-11.100000000000001</v>
      </c>
      <c r="AJ165" s="239">
        <v>-11.613925000000002</v>
      </c>
      <c r="AK165" s="104"/>
      <c r="AV165" s="36">
        <v>42407</v>
      </c>
      <c r="AW165" s="346">
        <v>2.2999999999999998</v>
      </c>
      <c r="AX165">
        <v>-23.612388888888884</v>
      </c>
      <c r="AY165" s="346">
        <v>-11.3</v>
      </c>
      <c r="BA165" s="346">
        <v>9.1999999999999993</v>
      </c>
      <c r="BC165" s="346">
        <v>0.6</v>
      </c>
      <c r="BE165" s="346">
        <v>-8.3000000000000007</v>
      </c>
      <c r="BG165" s="346">
        <v>2.35</v>
      </c>
      <c r="BI165" s="346">
        <v>-10.350000000000001</v>
      </c>
      <c r="BJ165" s="104"/>
      <c r="BP165" s="199"/>
      <c r="BR165" s="199"/>
      <c r="BT165" s="199"/>
      <c r="BU165" s="347"/>
      <c r="BV165" s="312"/>
      <c r="BW165" s="36">
        <v>42407</v>
      </c>
      <c r="BX165" s="109">
        <v>0.63554999999999995</v>
      </c>
      <c r="BY165" s="109">
        <v>0.59472499999999995</v>
      </c>
      <c r="BZ165" s="123"/>
      <c r="CA165" s="180">
        <f t="shared" si="274"/>
        <v>-23.235267739454997</v>
      </c>
      <c r="CB165" s="209">
        <v>0.1</v>
      </c>
      <c r="CC165" s="240">
        <v>1.7052749999999999</v>
      </c>
      <c r="CD165" s="165">
        <f>IF(CC165&lt;-9,CB165*-1.5,IF(CC165&lt;-7,CB165*-1.3,IF(CC165&lt;-5,CB165*-1.1,IF(CC165&lt;-4,CB165*-1,IF(CC165&lt;-3,CB165*-0.5,IF(CC165&lt;-2,CB165*0.2,IF(CC165&lt;-1,CB165*1.1,1)))))))</f>
        <v>1</v>
      </c>
      <c r="CE165" s="252">
        <f>IF(CC165&gt;4,CB165*2,IF(CC165&gt;3,CB165*1.7,IF(CC165&gt;2,CB165*1.6,IF(CC165&gt;1.5,CB165*1.3,IF(CC165&gt;0,CB165*1.1,IF(CC165&gt;-1,CB165*1.1,1))))))</f>
        <v>0.13</v>
      </c>
      <c r="CF165" s="201">
        <f t="shared" ref="CF165:CF186" si="281">IF(AND(BY165&gt;3,CD165&lt;0),0,(CD165*CE165))</f>
        <v>0.13</v>
      </c>
      <c r="CG165" s="167">
        <f>IF(AND(CO164&lt;-23.5,CF165&lt;0),CF165*0.1,IF(AND(CO164&lt;-22.5,CF165&lt;0),CF165*0.4,IF(AND(CO164&lt;-21.5,CF165&lt;0),CF165*0.7,1)))</f>
        <v>1</v>
      </c>
      <c r="CH165" s="167">
        <f t="shared" ref="CH165:CH186" si="282">IF(AND(CO164&lt;-23.5,CF165&gt;0),CF165*1.2,IF(AND(CO164&lt;-22.5,CF165&gt;0),CF165*1.1,IF(AND(CO164&lt;-21.5,CF165&gt;0),CF165*1.05,1)))</f>
        <v>0.156</v>
      </c>
      <c r="CI165" s="167">
        <f>IF(CH165*CG165=1,CF165,(CG165*CH165))</f>
        <v>0.156</v>
      </c>
      <c r="CJ165" s="178">
        <f t="shared" si="230"/>
        <v>-24.175500000000003</v>
      </c>
      <c r="CK165" s="453">
        <f t="shared" si="239"/>
        <v>0.156</v>
      </c>
      <c r="CL165" s="453"/>
      <c r="CM165" s="165">
        <f t="shared" ref="CM165:CM187" si="283">IF(AND(CO164&lt;-24.5,CC165&gt;-2),(CK165+0.2),CK165)</f>
        <v>0.156</v>
      </c>
      <c r="CN165" s="165">
        <f>IF(CO164&gt;-11,(CM165*0.5),CM165)</f>
        <v>0.156</v>
      </c>
      <c r="CO165" s="176">
        <f t="shared" ref="CO165:CO223" si="284">(CO164+CN165)</f>
        <v>-24.147001142129682</v>
      </c>
      <c r="CP165" s="285">
        <v>-23.612388888888884</v>
      </c>
      <c r="CR165" s="36">
        <v>42407</v>
      </c>
      <c r="CS165" s="109">
        <v>0.63554999999999995</v>
      </c>
      <c r="CT165" s="109">
        <v>0.59472499999999995</v>
      </c>
      <c r="CU165" s="123"/>
      <c r="CV165" s="180">
        <f t="shared" si="275"/>
        <v>-23.235267739454997</v>
      </c>
      <c r="CW165" s="209">
        <v>0.1</v>
      </c>
      <c r="CX165" s="240">
        <v>-11.894725000000001</v>
      </c>
      <c r="CY165" s="165">
        <f>IF(CX165&lt;-9,CW165*-1.5,IF(CX165&lt;-7,CW165*-1.3,IF(CX165&lt;-5,CW165*-1.1,IF(CX165&lt;-4,CW165*-1,IF(CX165&lt;-3,CW165*-0.5,IF(CX165&lt;-2,CW165*0.2,IF(CX165&lt;-1,CW165*1.1,1)))))))</f>
        <v>-0.15000000000000002</v>
      </c>
      <c r="CZ165" s="252">
        <f>IF(CX165&gt;4,CW165*2,IF(CX165&gt;3,CW165*1.7,IF(CX165&gt;2,CW165*1.6,IF(CX165&gt;1.5,CW165*1.3,IF(CX165&gt;0,CW165*1.1,IF(CX165&gt;-1,CW165*1.1,1))))))</f>
        <v>1</v>
      </c>
      <c r="DA165" s="201">
        <f>IF(AND(CT165&gt;3,CY165&lt;0),0,(CY165*CZ165))</f>
        <v>-0.15000000000000002</v>
      </c>
      <c r="DB165" s="167">
        <f>IF(AND(DJ164&lt;-23.5,DA165&lt;0),DA165*0.1,IF(AND(DJ164&lt;-22.5,DA165&lt;0),DA165*0.4,IF(AND(DJ164&lt;-21.5,DA165&lt;0),DA165*0.7,1)))</f>
        <v>-1.5000000000000003E-2</v>
      </c>
      <c r="DC165" s="167">
        <f>IF(AND(DJ164&lt;-23.5,DA165&gt;0),DA165*1.2,IF(AND(DJ164&lt;-22.5,DA165&gt;0),DA165*1.1,IF(AND(DJ164&lt;-21.5,DA165&gt;0),DA165*1.05,1)))</f>
        <v>1</v>
      </c>
      <c r="DD165" s="167">
        <f>IF(DC165*DB165=1,DA165,(DB165*DC165))</f>
        <v>-1.5000000000000003E-2</v>
      </c>
      <c r="DE165" s="178">
        <f t="shared" si="231"/>
        <v>-24.386674999999997</v>
      </c>
      <c r="DF165" s="453">
        <f>IF(AND(DE164&lt;-23.5,DD165&lt;0),DD165*0.5,DD165)</f>
        <v>-7.5000000000000015E-3</v>
      </c>
      <c r="DG165" s="453"/>
      <c r="DH165" s="165">
        <f>IF(AND(DJ164&lt;-24.5,CX165&gt;-2),(DF165+0.2),DF165)</f>
        <v>-7.5000000000000015E-3</v>
      </c>
      <c r="DI165" s="165">
        <f>IF(DJ164&gt;-11,(DH165*0.5),DH165)</f>
        <v>-7.5000000000000015E-3</v>
      </c>
      <c r="DJ165" s="176">
        <f t="shared" ref="DJ165:DJ186" si="285">(DJ164+DI165)</f>
        <v>-24.202270465879973</v>
      </c>
      <c r="DK165" s="185"/>
      <c r="DL165" s="186"/>
      <c r="DM165" s="36">
        <v>42407</v>
      </c>
      <c r="DN165" s="109">
        <v>0.63554999999999995</v>
      </c>
      <c r="DO165" s="109">
        <v>0.59472499999999995</v>
      </c>
      <c r="DP165" s="123"/>
      <c r="DQ165" s="180">
        <f t="shared" si="276"/>
        <v>-23.235267739454997</v>
      </c>
      <c r="DR165" s="209">
        <v>0.1</v>
      </c>
      <c r="DS165" s="240">
        <v>8.6052749999999989</v>
      </c>
      <c r="DT165" s="165">
        <f>IF(DS165&lt;-9,DR165*-1.5,IF(DS165&lt;-7,DR165*-1.3,IF(DS165&lt;-5,DR165*-1.1,IF(DS165&lt;-4,DR165*-1,IF(DS165&lt;-3,DR165*-0.5,IF(DS165&lt;-2,DR165*0.2,IF(DS165&lt;-1,DR165*1.1,1)))))))</f>
        <v>1</v>
      </c>
      <c r="DU165" s="252">
        <f>IF(DS165&gt;4,DR165*2,IF(DS165&gt;3,DR165*1.7,IF(DS165&gt;2,DR165*1.6,IF(DS165&gt;1.5,DR165*1.3,IF(DS165&gt;0,DR165*1.1,IF(DS165&gt;-1,DR165*1.1,1))))))</f>
        <v>0.2</v>
      </c>
      <c r="DV165" s="201">
        <f t="shared" ref="DV165:DV186" si="286">IF(AND(DO165&gt;3,DT165&lt;0),0,(DT165*DU165))</f>
        <v>0.2</v>
      </c>
      <c r="DW165" s="167">
        <f t="shared" ref="DW165:DW186" si="287">IF(AND(EE164&lt;-23.5,DV165&lt;0),DV165*0.1,IF(AND(EE164&lt;-22.5,DV165&lt;0),DV165*0.4,IF(AND(EE164&lt;-21.5,DV165&lt;0),DV165*0.7,1)))</f>
        <v>1</v>
      </c>
      <c r="DX165" s="167">
        <f t="shared" ref="DX165:DX186" si="288">IF(AND(EE164&lt;-23.5,DV165&gt;0),DV165*1.2,IF(AND(EE164&lt;-22.5,DV165&gt;0),DV165*1.1,IF(AND(EE164&lt;-21.5,DV165&gt;0),DV165*1.05,1)))</f>
        <v>0.21000000000000002</v>
      </c>
      <c r="DY165" s="167">
        <f>IF(DX165*DW165=1,DV165,(DW165*DX165))</f>
        <v>0.21000000000000002</v>
      </c>
      <c r="DZ165" s="178">
        <f t="shared" si="232"/>
        <v>-21.173521442463134</v>
      </c>
      <c r="EA165" s="453">
        <f>IF(AND(DZ164&lt;-23.5,DY165&lt;0),DY165*0.5,DY165)</f>
        <v>0.21000000000000002</v>
      </c>
      <c r="EB165" s="453"/>
      <c r="EC165" s="165">
        <f>IF(AND(EE164&lt;-24.5,DS165&gt;-2),(EA165+0.2),EA165)</f>
        <v>0.21000000000000002</v>
      </c>
      <c r="ED165" s="165">
        <f>IF(EE164&gt;-11,(EC165*0.5),EC165)</f>
        <v>0.21000000000000002</v>
      </c>
      <c r="EE165" s="176">
        <f t="shared" ref="EE165:EE186" si="289">(EE164+ED165)</f>
        <v>-22.247479022652797</v>
      </c>
      <c r="EF165" s="185"/>
      <c r="EG165" s="186"/>
      <c r="EH165" s="36">
        <v>42407</v>
      </c>
      <c r="EI165" s="109">
        <v>0.63554999999999995</v>
      </c>
      <c r="EJ165" s="109">
        <v>0.59472499999999995</v>
      </c>
      <c r="EK165" s="123"/>
      <c r="EL165" s="180">
        <f t="shared" si="277"/>
        <v>-23.235267739454997</v>
      </c>
      <c r="EM165" s="209">
        <v>0.1</v>
      </c>
      <c r="EN165" s="240">
        <v>5.2750000000000297E-3</v>
      </c>
      <c r="EO165" s="165">
        <f>IF(EN165&lt;-9,EM165*-1.5,IF(EN165&lt;-7,EM165*-1.3,IF(EN165&lt;-5,EM165*-1.1,IF(EN165&lt;-4,EM165*-1,IF(EN165&lt;-3,EM165*-0.5,IF(EN165&lt;-2,EM165*0.2,IF(EN165&lt;-1,EM165*1.1,1)))))))</f>
        <v>1</v>
      </c>
      <c r="EP165" s="252">
        <f>IF(EN165&gt;4,EM165*2,IF(EN165&gt;3,EM165*1.7,IF(EN165&gt;2,EM165*1.6,IF(EN165&gt;1.5,EM165*1.3,IF(EN165&gt;0,EM165*1.1,IF(EN165&gt;-1,EM165*1.1,1))))))</f>
        <v>0.11000000000000001</v>
      </c>
      <c r="EQ165" s="201">
        <f t="shared" ref="EQ165:EQ186" si="290">IF(AND(EJ165&gt;3,EO165&lt;0),0,(EO165*EP165))</f>
        <v>0.11000000000000001</v>
      </c>
      <c r="ER165" s="167">
        <f t="shared" ref="ER165:ER189" si="291">IF(AND(EZ164&lt;-23.5,EQ165&lt;0),EQ165*0.1,IF(AND(EZ164&lt;-22.5,EQ165&lt;0),EQ165*0.4,IF(AND(EZ164&lt;-21.5,EQ165&lt;0),EQ165*0.7,1)))</f>
        <v>1</v>
      </c>
      <c r="ES165" s="167">
        <f t="shared" ref="ES165:ES223" si="292">IF(AND(EZ164&lt;-23.5,EQ165&gt;0),EQ165*1.2,IF(AND(EZ164&lt;-22.5,EQ165&gt;0),EQ165*1.1,IF(AND(EZ164&lt;-21.5,EQ165&gt;0),EQ165*1.05,1)))</f>
        <v>0.12100000000000002</v>
      </c>
      <c r="ET165" s="167">
        <f>IF(ES165*ER165=1,EQ165,(ER165*ES165))</f>
        <v>0.12100000000000002</v>
      </c>
      <c r="EU165" s="178">
        <f t="shared" si="233"/>
        <v>-22.899700000000003</v>
      </c>
      <c r="EV165" s="452">
        <f>IF(AND(EU164&lt;-23.5,ET165&lt;0),ET165*0.5,ET165)</f>
        <v>0.12100000000000002</v>
      </c>
      <c r="EW165" s="315"/>
      <c r="EX165" s="165">
        <f>IF(AND(EZ164&lt;-24.5,EN165&gt;-2),(EV165+0.2),EV165)</f>
        <v>0.12100000000000002</v>
      </c>
      <c r="EY165" s="165">
        <f>IF(EZ164&gt;-11,(EX165*0.5),EX165)</f>
        <v>0.12100000000000002</v>
      </c>
      <c r="EZ165" s="176">
        <f>(EZ164+EY165)</f>
        <v>-23.041677987023228</v>
      </c>
      <c r="FA165" s="185"/>
      <c r="FB165" s="186"/>
      <c r="FC165" s="36">
        <v>42407</v>
      </c>
      <c r="FD165" s="109">
        <v>0.63554999999999995</v>
      </c>
      <c r="FE165" s="109">
        <v>0.59472499999999995</v>
      </c>
      <c r="FF165" s="123"/>
      <c r="FG165" s="180">
        <f t="shared" si="278"/>
        <v>-23.235267739454997</v>
      </c>
      <c r="FH165" s="209">
        <v>0.1</v>
      </c>
      <c r="FI165" s="239">
        <v>-8.8947250000000011</v>
      </c>
      <c r="FJ165" s="165">
        <f>IF(FI165&lt;-9,FH165*-1.5,IF(FI165&lt;-7,FH165*-1.3,IF(FI165&lt;-5,FH165*-1.1,IF(FI165&lt;-4,FH165*-1,IF(FI165&lt;-3,FH165*-0.5,IF(FI165&lt;-2,FH165*0.2,IF(FI165&lt;-1,FH165*1.1,1)))))))</f>
        <v>-0.13</v>
      </c>
      <c r="FK165" s="252">
        <f>IF(FI165&gt;4,FH165*2,IF(FI165&gt;3,FH165*1.7,IF(FI165&gt;2,FH165*1.6,IF(FI165&gt;1.5,FH165*1.3,IF(FI165&gt;0,FH165*1.1,IF(FI165&gt;-1,FH165*1.1,1))))))</f>
        <v>1</v>
      </c>
      <c r="FL165" s="201">
        <f t="shared" ref="FL165:FL186" si="293">IF(AND(FE165&gt;3,FJ165&lt;0),0,(FJ165*FK165))</f>
        <v>-0.13</v>
      </c>
      <c r="FM165" s="167">
        <f t="shared" ref="FM165:FM186" si="294">IF(AND(FU164&lt;-23.5,FL165&lt;0),FL165*0.1,IF(AND(FU164&lt;-22.5,FL165&lt;0),FL165*0.4,IF(AND(FU164&lt;-21.5,FL165&lt;0),FL165*0.7,1)))</f>
        <v>-1.3000000000000001E-2</v>
      </c>
      <c r="FN165" s="167">
        <f t="shared" ref="FN165:FN186" si="295">IF(AND(FU164&lt;-23.5,FL165&gt;0),FL165*1.2,IF(AND(FU164&lt;-22.5,FL165&gt;0),FL165*1.1,IF(AND(FU164&lt;-21.5,FL165&gt;0),FL165*1.05,1)))</f>
        <v>1</v>
      </c>
      <c r="FO165" s="167">
        <f>IF(FN165*FM165=1,FL165,(FM165*FN165))</f>
        <v>-1.3000000000000001E-2</v>
      </c>
      <c r="FP165" s="178">
        <f t="shared" si="234"/>
        <v>-24.5</v>
      </c>
      <c r="FQ165" s="453">
        <f>IF(AND(FP164&lt;-23.5,FO165&lt;0),FO165*0.5,FO165)</f>
        <v>-6.5000000000000006E-3</v>
      </c>
      <c r="FR165" s="453"/>
      <c r="FS165" s="165">
        <f>IF(AND(FU164&lt;-24.5,FI165&gt;-2),(FQ165+0.2),FQ165)</f>
        <v>-6.5000000000000006E-3</v>
      </c>
      <c r="FT165" s="165">
        <f>IF(FU164&gt;-11,(FS165*0.5),FS165)</f>
        <v>-6.5000000000000006E-3</v>
      </c>
      <c r="FU165" s="176">
        <f t="shared" ref="FU165:FU186" si="296">(FU164+FT165)</f>
        <v>-24.673306686193186</v>
      </c>
      <c r="FV165" s="185"/>
      <c r="FW165" s="186"/>
      <c r="FX165" s="36">
        <v>42407</v>
      </c>
      <c r="FY165" s="109">
        <v>0.63554999999999995</v>
      </c>
      <c r="FZ165" s="109">
        <v>0.59472499999999995</v>
      </c>
      <c r="GA165" s="123"/>
      <c r="GB165" s="180">
        <f t="shared" si="279"/>
        <v>-23.235267739454997</v>
      </c>
      <c r="GC165" s="209">
        <v>0.1</v>
      </c>
      <c r="GD165" s="239">
        <v>1.7552750000000001</v>
      </c>
      <c r="GE165" s="165">
        <f>IF(GD165&lt;-9,GC165*-1.5,IF(GD165&lt;-7,GC165*-1.3,IF(GD165&lt;-5,GC165*-1.1,IF(GD165&lt;-4,GC165*-1,IF(GD165&lt;-3,GC165*-0.5,IF(GD165&lt;-2,GC165*0.2,IF(GD165&lt;-1,GC165*1.1,1)))))))</f>
        <v>1</v>
      </c>
      <c r="GF165" s="252">
        <f>IF(GD165&gt;4,GC165*2,IF(GD165&gt;3,GC165*1.7,IF(GD165&gt;2,GC165*1.6,IF(GD165&gt;1.5,GC165*1.3,IF(GD165&gt;0,GC165*1.1,IF(GD165&gt;-1,GC165*1.1,1))))))</f>
        <v>0.13</v>
      </c>
      <c r="GG165" s="201">
        <f t="shared" ref="GG165:GG186" si="297">IF(AND(FZ165&gt;3,GE165&lt;0),0,(GE165*GF165))</f>
        <v>0.13</v>
      </c>
      <c r="GH165" s="167">
        <f t="shared" ref="GH165:GH186" si="298">IF(AND(GP164&lt;-23.5,GG165&lt;0),GG165*0.1,IF(AND(GP164&lt;-22.5,GG165&lt;0),GG165*0.4,IF(AND(GP164&lt;-21.5,GG165&lt;0),GG165*0.7,1)))</f>
        <v>1</v>
      </c>
      <c r="GI165" s="167">
        <f t="shared" ref="GI165:GI186" si="299">IF(AND(GP164&lt;-23.5,GG165&gt;0),GG165*1.2,IF(AND(GP164&lt;-22.5,GG165&gt;0),GG165*1.1,IF(AND(GP164&lt;-21.5,GG165&gt;0),GG165*1.05,1)))</f>
        <v>0.14300000000000002</v>
      </c>
      <c r="GJ165" s="167">
        <f>IF(GI165*GH165=1,GG165,(GH165*GI165))</f>
        <v>0.14300000000000002</v>
      </c>
      <c r="GK165" s="178">
        <f t="shared" si="235"/>
        <v>-22.516875000000002</v>
      </c>
      <c r="GL165" s="453">
        <f>IF(AND(GK164&lt;-23.5,GJ165&lt;0),GJ165*0.5,GJ165)</f>
        <v>0.14300000000000002</v>
      </c>
      <c r="GM165" s="453"/>
      <c r="GN165" s="165">
        <f>IF(AND(GP164&lt;-24.5,GD165&gt;-2),(GL165+0.2),GL165)</f>
        <v>0.14300000000000002</v>
      </c>
      <c r="GO165" s="165">
        <f>IF(GP164&gt;-11,(GN165*0.5),GN165)</f>
        <v>0.14300000000000002</v>
      </c>
      <c r="GP165" s="176">
        <f t="shared" ref="GP165:GP186" si="300">(GP164+GO165)</f>
        <v>-22.702329356251624</v>
      </c>
      <c r="GR165" s="186"/>
      <c r="GS165" s="36">
        <v>42407</v>
      </c>
      <c r="GT165" s="109">
        <v>0.63554999999999995</v>
      </c>
      <c r="GU165" s="109">
        <v>0.59472499999999995</v>
      </c>
      <c r="GV165" s="123"/>
      <c r="GW165" s="180">
        <f t="shared" si="280"/>
        <v>-23.235267739454997</v>
      </c>
      <c r="GX165" s="209">
        <v>0.1</v>
      </c>
      <c r="GY165" s="239">
        <v>-10.944725000000002</v>
      </c>
      <c r="GZ165" s="165">
        <f t="shared" ref="GZ165" si="301">IF(GY165&lt;-9,GX165*-1.5,IF(GY165&lt;-7,GX165*-1.3,IF(GY165&lt;-5,GX165*-1.1,IF(GY165&lt;-4,GX165*-1,IF(GY165&lt;-3,GX165*-0.5,IF(GY165&lt;-2,GX165*0.2,IF(GY165&lt;-1,GX165*1.1,1)))))))</f>
        <v>-0.15000000000000002</v>
      </c>
      <c r="HA165" s="252">
        <f>IF(GY165&gt;4,GX165*2,IF(GY165&gt;3,GX165*1.7,IF(GY165&gt;2,GX165*1.6,IF(GY165&gt;1.5,GX165*1.3,IF(GY165&gt;0,GX165*1.1,IF(GY165&gt;-1,GX165*1.1,1))))))</f>
        <v>1</v>
      </c>
      <c r="HB165" s="201">
        <f t="shared" ref="HB165:HB185" si="302">IF(AND(GU165&gt;3,GZ165&lt;0),0,(GZ165*HA165))</f>
        <v>-0.15000000000000002</v>
      </c>
      <c r="HC165" s="167">
        <f>IF(AND(HK164&lt;-23.5,HB165&lt;0),HB165*0.5,IF(AND(HK164&lt;-22.5,HB165&lt;0),HB165*0.7,IF(AND(HK164&lt;-21.5,HB165&lt;0),HB165*1,1)))</f>
        <v>-7.5000000000000011E-2</v>
      </c>
      <c r="HD165" s="167">
        <f t="shared" ref="HD165:HD186" si="303">IF(AND(HK164&lt;-23.5,HB165&gt;0),HB165*1.2,IF(AND(HK164&lt;-22.5,HB165&gt;0),HB165*1.1,IF(AND(HK164&lt;-21.5,HB165&gt;0),HB165*1.05,1)))</f>
        <v>1</v>
      </c>
      <c r="HE165" s="167">
        <f>IF(HD165*HC165=1,HB165,(HC165*HD165))</f>
        <v>-7.5000000000000011E-2</v>
      </c>
      <c r="HF165" s="178">
        <f t="shared" si="236"/>
        <v>-24.124987555310092</v>
      </c>
      <c r="HG165" s="453">
        <f>IF(AND(HF164&lt;-23.5,HE165&lt;0),HE165*0.5,HE165)</f>
        <v>-3.7500000000000006E-2</v>
      </c>
      <c r="HH165" s="453"/>
      <c r="HI165" s="165">
        <f>IF(AND(HK164&lt;-24.5,GY165&gt;-2),(HG165+0.2),HG165)</f>
        <v>-3.7500000000000006E-2</v>
      </c>
      <c r="HJ165" s="165">
        <f>IF(HK164&gt;-11,(HI165*0.5),HI165)</f>
        <v>-3.7500000000000006E-2</v>
      </c>
      <c r="HK165" s="176">
        <f t="shared" ref="HK165:HK186" si="304">(HK164+HJ165)</f>
        <v>-24.597998126391989</v>
      </c>
      <c r="HL165" s="185"/>
      <c r="HM165">
        <v>8</v>
      </c>
      <c r="HN165" s="165">
        <v>1.7052749999999999</v>
      </c>
      <c r="HO165" s="165">
        <f t="shared" si="254"/>
        <v>-24.147001142129682</v>
      </c>
      <c r="HP165" s="253">
        <v>-23.612388888888884</v>
      </c>
      <c r="HR165" s="165">
        <v>-11.894725000000001</v>
      </c>
      <c r="HS165" s="165">
        <f t="shared" si="255"/>
        <v>-24.202270465879973</v>
      </c>
      <c r="HT165" s="165"/>
      <c r="HV165" s="165">
        <v>8.6052749999999989</v>
      </c>
      <c r="HW165" s="165">
        <f t="shared" si="256"/>
        <v>-22.247479022652797</v>
      </c>
      <c r="HX165" s="165"/>
      <c r="HZ165" s="165">
        <v>5.2750000000000297E-3</v>
      </c>
      <c r="IA165" s="165">
        <f t="shared" si="257"/>
        <v>-23.041677987023228</v>
      </c>
      <c r="IB165" s="165"/>
      <c r="ID165" s="165">
        <v>-8.8947250000000011</v>
      </c>
      <c r="IE165" s="165">
        <f t="shared" si="258"/>
        <v>-24.673306686193186</v>
      </c>
      <c r="IF165" s="165"/>
      <c r="IH165" s="165">
        <v>1.7552750000000001</v>
      </c>
      <c r="II165" s="165">
        <f t="shared" si="259"/>
        <v>-22.702329356251624</v>
      </c>
      <c r="IJ165" s="165"/>
      <c r="IL165" s="424">
        <v>-10.944725000000002</v>
      </c>
      <c r="IM165" s="165">
        <f t="shared" si="260"/>
        <v>-24.597998126391989</v>
      </c>
      <c r="IN165" s="165"/>
      <c r="IO165" s="36">
        <v>42407</v>
      </c>
    </row>
    <row r="166" spans="1:249" x14ac:dyDescent="0.25">
      <c r="A166" s="95">
        <v>41312</v>
      </c>
      <c r="B166" s="36">
        <v>41312</v>
      </c>
      <c r="C166" s="346">
        <v>2.2999999999999998</v>
      </c>
      <c r="D166" s="346">
        <v>-11.3</v>
      </c>
      <c r="E166" s="346">
        <v>9.1999999999999993</v>
      </c>
      <c r="F166" s="346">
        <v>0.6</v>
      </c>
      <c r="G166" s="346">
        <v>-8.3000000000000007</v>
      </c>
      <c r="H166" s="346">
        <v>2.35</v>
      </c>
      <c r="I166" s="346">
        <v>-10.350000000000001</v>
      </c>
      <c r="J166" s="106"/>
      <c r="K166" s="36">
        <v>42407</v>
      </c>
      <c r="L166" s="109">
        <v>0.63554999999999995</v>
      </c>
      <c r="M166" s="98">
        <f t="shared" si="237"/>
        <v>0.59472499999999995</v>
      </c>
      <c r="N166" s="109">
        <f t="shared" si="238"/>
        <v>0.55446666666666655</v>
      </c>
      <c r="O166" s="291"/>
      <c r="P166" s="184">
        <v>42407</v>
      </c>
      <c r="Q166" s="346">
        <v>2.2999999999999998</v>
      </c>
      <c r="R166" s="240">
        <v>1.7052749999999999</v>
      </c>
      <c r="S166" s="190">
        <v>-23.612388888888884</v>
      </c>
      <c r="T166" s="346">
        <v>-11.3</v>
      </c>
      <c r="U166" s="240">
        <v>-11.894725000000001</v>
      </c>
      <c r="W166" s="346">
        <v>9.1999999999999993</v>
      </c>
      <c r="X166" s="240">
        <v>8.6052749999999989</v>
      </c>
      <c r="Z166" s="346">
        <v>0.6</v>
      </c>
      <c r="AA166" s="240">
        <v>5.2750000000000297E-3</v>
      </c>
      <c r="AC166" s="346">
        <v>-8.3000000000000007</v>
      </c>
      <c r="AD166" s="239">
        <v>-8.8947250000000011</v>
      </c>
      <c r="AF166" s="346">
        <v>2.35</v>
      </c>
      <c r="AG166" s="239">
        <v>1.7552750000000001</v>
      </c>
      <c r="AI166" s="346">
        <v>-10.350000000000001</v>
      </c>
      <c r="AJ166" s="239">
        <v>-10.944725000000002</v>
      </c>
      <c r="AK166" s="104"/>
      <c r="AV166" s="36">
        <v>42408</v>
      </c>
      <c r="AW166" s="346">
        <v>0.5</v>
      </c>
      <c r="AY166" s="346">
        <v>-9.3000000000000007</v>
      </c>
      <c r="BA166" s="346">
        <v>9.1999999999999993</v>
      </c>
      <c r="BC166" s="346">
        <v>-0.3</v>
      </c>
      <c r="BE166" s="346">
        <v>-9.8000000000000007</v>
      </c>
      <c r="BG166" s="346">
        <v>5.95</v>
      </c>
      <c r="BI166" s="346">
        <v>-7.75</v>
      </c>
      <c r="BJ166" s="104"/>
      <c r="BW166" s="36">
        <v>42408</v>
      </c>
      <c r="BX166" s="109">
        <v>0.71889999999999998</v>
      </c>
      <c r="BY166" s="109">
        <v>0.67722499999999997</v>
      </c>
      <c r="BZ166" s="123"/>
      <c r="CA166" s="180">
        <f t="shared" si="274"/>
        <v>-23.208332116454997</v>
      </c>
      <c r="CB166" s="284">
        <v>0.1</v>
      </c>
      <c r="CC166" s="240">
        <v>-0.17722499999999997</v>
      </c>
      <c r="CD166" s="165">
        <f>IF(CC166&lt;-9,CB166*-1.5,IF(CC166&lt;-7,CB166*-1.3,IF(CC166&lt;-5,CB166*-1.1,IF(CC166&lt;-4,CB166*-1,IF(CC166&lt;-3,CB166*-0.5,IF(CC166&lt;-2,CB166*0.2,IF(CC166&lt;-1,CB166*1.1,1)))))))</f>
        <v>1</v>
      </c>
      <c r="CE166" s="252">
        <f>IF(CC166&gt;4,CB166*2,IF(CC166&gt;3,CB166*1.7,IF(CC166&gt;2,CB166*1.6,IF(CC166&gt;1.5,CB166*1.3,IF(CC166&gt;0,CB166*1.1,IF(CC166&gt;-1,CB166*1.1,1))))))</f>
        <v>0.11000000000000001</v>
      </c>
      <c r="CF166" s="201">
        <f t="shared" si="281"/>
        <v>0.11000000000000001</v>
      </c>
      <c r="CG166" s="167">
        <f t="shared" ref="CG166:CG186" si="305">IF(AND(CO165&lt;-23.5,CF166&lt;0),CF166*0.1,IF(AND(CO165&lt;-22.5,CF166&lt;0),CF166*0.4,IF(AND(CO165&lt;-21.5,CF166&lt;0),CF166*0.7,1)))</f>
        <v>1</v>
      </c>
      <c r="CH166" s="167">
        <f t="shared" si="282"/>
        <v>0.13200000000000001</v>
      </c>
      <c r="CI166" s="167">
        <f>IF(CH166*CG166=1,CF166,(CG166*CH166))</f>
        <v>0.13200000000000001</v>
      </c>
      <c r="CJ166" s="178">
        <f t="shared" si="230"/>
        <v>-24.043500000000002</v>
      </c>
      <c r="CK166" s="453">
        <f t="shared" si="239"/>
        <v>0.13200000000000001</v>
      </c>
      <c r="CL166" s="453"/>
      <c r="CM166" s="165">
        <f t="shared" si="283"/>
        <v>0.13200000000000001</v>
      </c>
      <c r="CN166" s="165">
        <f t="shared" ref="CN166:CN223" si="306">IF(CO165&gt;-11,(CM166*0.5),CM166)</f>
        <v>0.13200000000000001</v>
      </c>
      <c r="CO166" s="176">
        <f t="shared" si="284"/>
        <v>-24.01500114212968</v>
      </c>
      <c r="CR166" s="36">
        <v>42408</v>
      </c>
      <c r="CS166" s="109">
        <v>0.71889999999999998</v>
      </c>
      <c r="CT166" s="109">
        <v>0.67722499999999997</v>
      </c>
      <c r="CU166" s="123"/>
      <c r="CV166" s="180">
        <f t="shared" si="275"/>
        <v>-23.208332116454997</v>
      </c>
      <c r="CW166" s="284">
        <v>0.1</v>
      </c>
      <c r="CX166" s="240">
        <v>-9.9772250000000007</v>
      </c>
      <c r="CY166" s="165">
        <f t="shared" ref="CY166:CY186" si="307">IF(CX166&lt;-9,CW166*-1.5,IF(CX166&lt;-7,CW166*-1.3,IF(CX166&lt;-5,CW166*-1.1,IF(CX166&lt;-4,CW166*-1,IF(CX166&lt;-3,CW166*-0.5,IF(CX166&lt;-2,CW166*0.2,IF(CX166&lt;-1,CW166*1.1,1)))))))</f>
        <v>-0.15000000000000002</v>
      </c>
      <c r="CZ166" s="252">
        <f t="shared" ref="CZ166:CZ229" si="308">IF(CX166&gt;4,CW166*2,IF(CX166&gt;3,CW166*1.7,IF(CX166&gt;2,CW166*1.6,IF(CX166&gt;1.5,CW166*1.3,IF(CX166&gt;0,CW166*1.1,IF(CX166&gt;-1,CW166*1.1,1))))))</f>
        <v>1</v>
      </c>
      <c r="DA166" s="201">
        <f t="shared" ref="DA166:DA186" si="309">IF(AND(CT166&gt;3,CY166&lt;0),0,(CY166*CZ166))</f>
        <v>-0.15000000000000002</v>
      </c>
      <c r="DB166" s="167">
        <f t="shared" ref="DB166:DB186" si="310">IF(AND(DJ165&lt;-23.5,DA166&lt;0),DA166*0.1,IF(AND(DJ165&lt;-22.5,DA166&lt;0),DA166*0.4,IF(AND(DJ165&lt;-21.5,DA166&lt;0),DA166*0.7,1)))</f>
        <v>-1.5000000000000003E-2</v>
      </c>
      <c r="DC166" s="167">
        <f t="shared" ref="DC166:DC186" si="311">IF(AND(DJ165&lt;-23.5,DA166&gt;0),DA166*1.2,IF(AND(DJ165&lt;-22.5,DA166&gt;0),DA166*1.1,IF(AND(DJ165&lt;-21.5,DA166&gt;0),DA166*1.05,1)))</f>
        <v>1</v>
      </c>
      <c r="DD166" s="167">
        <f t="shared" ref="DD166:DD186" si="312">IF(DC166*DB166=1,DA166,(DB166*DC166))</f>
        <v>-1.5000000000000003E-2</v>
      </c>
      <c r="DE166" s="178">
        <f t="shared" si="231"/>
        <v>-24.394174999999997</v>
      </c>
      <c r="DF166" s="453">
        <f t="shared" ref="DF166:DF187" si="313">IF(AND(DE165&lt;-23.5,DD166&lt;0),DD166*0.5,DD166)</f>
        <v>-7.5000000000000015E-3</v>
      </c>
      <c r="DG166" s="453"/>
      <c r="DH166" s="165">
        <f t="shared" ref="DH166:DH186" si="314">IF(AND(DJ165&lt;-24.5,CX166&gt;-2),(DF166+0.2),DF166)</f>
        <v>-7.5000000000000015E-3</v>
      </c>
      <c r="DI166" s="165">
        <f t="shared" ref="DI166:DI223" si="315">IF(DJ165&gt;-11,(DH166*0.5),DH166)</f>
        <v>-7.5000000000000015E-3</v>
      </c>
      <c r="DJ166" s="176">
        <f t="shared" si="285"/>
        <v>-24.209770465879974</v>
      </c>
      <c r="DK166" s="185"/>
      <c r="DL166" s="186"/>
      <c r="DM166" s="36">
        <v>42408</v>
      </c>
      <c r="DN166" s="109">
        <v>0.71889999999999998</v>
      </c>
      <c r="DO166" s="109">
        <v>0.67722499999999997</v>
      </c>
      <c r="DP166" s="123"/>
      <c r="DQ166" s="180">
        <f t="shared" si="276"/>
        <v>-23.208332116454997</v>
      </c>
      <c r="DR166" s="284">
        <v>0.1</v>
      </c>
      <c r="DS166" s="240">
        <v>8.5227749999999993</v>
      </c>
      <c r="DT166" s="165">
        <f t="shared" ref="DT166:DT186" si="316">IF(DS166&lt;-9,DR166*-1.5,IF(DS166&lt;-7,DR166*-1.3,IF(DS166&lt;-5,DR166*-1.1,IF(DS166&lt;-4,DR166*-1,IF(DS166&lt;-3,DR166*-0.5,IF(DS166&lt;-2,DR166*0.2,IF(DS166&lt;-1,DR166*1.1,1)))))))</f>
        <v>1</v>
      </c>
      <c r="DU166" s="252">
        <f t="shared" ref="DU166:DU229" si="317">IF(DS166&gt;4,DR166*2,IF(DS166&gt;3,DR166*1.7,IF(DS166&gt;2,DR166*1.6,IF(DS166&gt;1.5,DR166*1.3,IF(DS166&gt;0,DR166*1.1,IF(DS166&gt;-1,DR166*1.1,1))))))</f>
        <v>0.2</v>
      </c>
      <c r="DV166" s="201">
        <f t="shared" si="286"/>
        <v>0.2</v>
      </c>
      <c r="DW166" s="167">
        <f t="shared" si="287"/>
        <v>1</v>
      </c>
      <c r="DX166" s="167">
        <f t="shared" si="288"/>
        <v>0.21000000000000002</v>
      </c>
      <c r="DY166" s="167">
        <f t="shared" ref="DY166:DY186" si="318">IF(DX166*DW166=1,DV166,(DW166*DX166))</f>
        <v>0.21000000000000002</v>
      </c>
      <c r="DZ166" s="178">
        <f t="shared" si="232"/>
        <v>-20.963521442463133</v>
      </c>
      <c r="EA166" s="453">
        <f t="shared" ref="EA166:EA223" si="319">IF(AND(DZ165&lt;-23.5,DY166&lt;0),DY166*0.5,DY166)</f>
        <v>0.21000000000000002</v>
      </c>
      <c r="EB166" s="453"/>
      <c r="EC166" s="165">
        <f t="shared" ref="EC166:EC199" si="320">IF(AND(EE165&lt;-24.5,DS166&gt;-2),(EA166+0.2),EA166)</f>
        <v>0.21000000000000002</v>
      </c>
      <c r="ED166" s="165">
        <f t="shared" ref="ED166:ED223" si="321">IF(EE165&gt;-11,(EC166*0.5),EC166)</f>
        <v>0.21000000000000002</v>
      </c>
      <c r="EE166" s="176">
        <f t="shared" si="289"/>
        <v>-22.037479022652796</v>
      </c>
      <c r="EF166" s="185"/>
      <c r="EG166" s="186"/>
      <c r="EH166" s="36">
        <v>42408</v>
      </c>
      <c r="EI166" s="109">
        <v>0.71889999999999998</v>
      </c>
      <c r="EJ166" s="109">
        <v>0.67722499999999997</v>
      </c>
      <c r="EK166" s="123"/>
      <c r="EL166" s="180">
        <f t="shared" si="277"/>
        <v>-23.208332116454997</v>
      </c>
      <c r="EM166" s="284">
        <v>0.1</v>
      </c>
      <c r="EN166" s="240">
        <v>-0.97722500000000001</v>
      </c>
      <c r="EO166" s="165">
        <f t="shared" ref="EO166:EO223" si="322">IF(EN166&lt;-9,EM166*-1.5,IF(EN166&lt;-7,EM166*-1.3,IF(EN166&lt;-5,EM166*-1.1,IF(EN166&lt;-4,EM166*-1,IF(EN166&lt;-3,EM166*-0.5,IF(EN166&lt;-2,EM166*0.2,IF(EN166&lt;-1,EM166*1.1,1)))))))</f>
        <v>1</v>
      </c>
      <c r="EP166" s="252">
        <f t="shared" ref="EP166:EP229" si="323">IF(EN166&gt;4,EM166*2,IF(EN166&gt;3,EM166*1.7,IF(EN166&gt;2,EM166*1.6,IF(EN166&gt;1.5,EM166*1.3,IF(EN166&gt;0,EM166*1.1,IF(EN166&gt;-1,EM166*1.1,1))))))</f>
        <v>0.11000000000000001</v>
      </c>
      <c r="EQ166" s="201">
        <f t="shared" si="290"/>
        <v>0.11000000000000001</v>
      </c>
      <c r="ER166" s="167">
        <f t="shared" si="291"/>
        <v>1</v>
      </c>
      <c r="ES166" s="167">
        <f t="shared" si="292"/>
        <v>0.12100000000000002</v>
      </c>
      <c r="ET166" s="167">
        <f t="shared" ref="ET166:ET189" si="324">IF(ES166*ER166=1,EQ166,(ER166*ES166))</f>
        <v>0.12100000000000002</v>
      </c>
      <c r="EU166" s="178">
        <f t="shared" si="233"/>
        <v>-22.778700000000004</v>
      </c>
      <c r="EV166" s="452">
        <f t="shared" si="267"/>
        <v>0.12100000000000002</v>
      </c>
      <c r="EW166" s="315"/>
      <c r="EX166" s="165">
        <f t="shared" ref="EX166:EX196" si="325">IF(AND(EZ165&lt;-24.5,EN166&gt;-2),(EV166+0.2),EV166)</f>
        <v>0.12100000000000002</v>
      </c>
      <c r="EY166" s="165">
        <f t="shared" ref="EY166:EY223" si="326">IF(EZ165&gt;-11,(EX166*0.5),EX166)</f>
        <v>0.12100000000000002</v>
      </c>
      <c r="EZ166" s="176">
        <f t="shared" ref="EZ166:EZ214" si="327">(EZ165+EY166)</f>
        <v>-22.920677987023229</v>
      </c>
      <c r="FA166" s="185"/>
      <c r="FB166" s="186"/>
      <c r="FC166" s="36">
        <v>42408</v>
      </c>
      <c r="FD166" s="109">
        <v>0.71889999999999998</v>
      </c>
      <c r="FE166" s="109">
        <v>0.67722499999999997</v>
      </c>
      <c r="FF166" s="123"/>
      <c r="FG166" s="180">
        <f t="shared" si="278"/>
        <v>-23.208332116454997</v>
      </c>
      <c r="FH166" s="284">
        <v>0.1</v>
      </c>
      <c r="FI166" s="239">
        <v>-10.477225000000001</v>
      </c>
      <c r="FJ166" s="165">
        <f t="shared" ref="FJ166:FJ186" si="328">IF(FI166&lt;-9,FH166*-1.5,IF(FI166&lt;-7,FH166*-1.3,IF(FI166&lt;-5,FH166*-1.1,IF(FI166&lt;-4,FH166*-1,IF(FI166&lt;-3,FH166*-0.5,IF(FI166&lt;-2,FH166*0.2,IF(FI166&lt;-1,FH166*1.1,1)))))))</f>
        <v>-0.15000000000000002</v>
      </c>
      <c r="FK166" s="252">
        <f t="shared" ref="FK166:FK229" si="329">IF(FI166&gt;4,FH166*2,IF(FI166&gt;3,FH166*1.7,IF(FI166&gt;2,FH166*1.6,IF(FI166&gt;1.5,FH166*1.3,IF(FI166&gt;0,FH166*1.1,IF(FI166&gt;-1,FH166*1.1,1))))))</f>
        <v>1</v>
      </c>
      <c r="FL166" s="201">
        <f t="shared" si="293"/>
        <v>-0.15000000000000002</v>
      </c>
      <c r="FM166" s="167">
        <f t="shared" si="294"/>
        <v>-1.5000000000000003E-2</v>
      </c>
      <c r="FN166" s="167">
        <f t="shared" si="295"/>
        <v>1</v>
      </c>
      <c r="FO166" s="167">
        <f t="shared" ref="FO166:FO186" si="330">IF(FN166*FM166=1,FL166,(FM166*FN166))</f>
        <v>-1.5000000000000003E-2</v>
      </c>
      <c r="FP166" s="178">
        <f t="shared" si="234"/>
        <v>-24.5</v>
      </c>
      <c r="FQ166" s="453">
        <f t="shared" ref="FQ166:FQ187" si="331">IF(AND(FP165&lt;-23.5,FO166&lt;0),FO166*0.5,FO166)</f>
        <v>-7.5000000000000015E-3</v>
      </c>
      <c r="FR166" s="453"/>
      <c r="FS166" s="165">
        <f t="shared" ref="FS166:FS186" si="332">IF(AND(FU165&lt;-24.5,FI166&gt;-2),(FQ166+0.2),FQ166)</f>
        <v>-7.5000000000000015E-3</v>
      </c>
      <c r="FT166" s="165">
        <f t="shared" ref="FT166:FT223" si="333">IF(FU165&gt;-11,(FS166*0.5),FS166)</f>
        <v>-7.5000000000000015E-3</v>
      </c>
      <c r="FU166" s="176">
        <f t="shared" si="296"/>
        <v>-24.680806686193186</v>
      </c>
      <c r="FV166" s="185"/>
      <c r="FW166" s="186"/>
      <c r="FX166" s="36">
        <v>42408</v>
      </c>
      <c r="FY166" s="109">
        <v>0.71889999999999998</v>
      </c>
      <c r="FZ166" s="109">
        <v>0.67722499999999997</v>
      </c>
      <c r="GA166" s="123"/>
      <c r="GB166" s="180">
        <f t="shared" si="279"/>
        <v>-23.208332116454997</v>
      </c>
      <c r="GC166" s="284">
        <v>0.1</v>
      </c>
      <c r="GD166" s="239">
        <v>5.2727750000000002</v>
      </c>
      <c r="GE166" s="165">
        <f t="shared" ref="GE166:GE186" si="334">IF(GD166&lt;-9,GC166*-1.5,IF(GD166&lt;-7,GC166*-1.3,IF(GD166&lt;-5,GC166*-1.1,IF(GD166&lt;-4,GC166*-1,IF(GD166&lt;-3,GC166*-0.5,IF(GD166&lt;-2,GC166*0.2,IF(GD166&lt;-1,GC166*1.1,1)))))))</f>
        <v>1</v>
      </c>
      <c r="GF166" s="252">
        <f t="shared" ref="GF166:GF229" si="335">IF(GD166&gt;4,GC166*2,IF(GD166&gt;3,GC166*1.7,IF(GD166&gt;2,GC166*1.6,IF(GD166&gt;1.5,GC166*1.3,IF(GD166&gt;0,GC166*1.1,IF(GD166&gt;-1,GC166*1.1,1))))))</f>
        <v>0.2</v>
      </c>
      <c r="GG166" s="201">
        <f t="shared" si="297"/>
        <v>0.2</v>
      </c>
      <c r="GH166" s="167">
        <f t="shared" si="298"/>
        <v>1</v>
      </c>
      <c r="GI166" s="167">
        <f t="shared" si="299"/>
        <v>0.22000000000000003</v>
      </c>
      <c r="GJ166" s="167">
        <f t="shared" ref="GJ166:GJ186" si="336">IF(GI166*GH166=1,GG166,(GH166*GI166))</f>
        <v>0.22000000000000003</v>
      </c>
      <c r="GK166" s="178">
        <f t="shared" si="235"/>
        <v>-22.296875000000004</v>
      </c>
      <c r="GL166" s="453">
        <f t="shared" ref="GL166:GL187" si="337">IF(AND(GK165&lt;-23.5,GJ166&lt;0),GJ166*0.5,GJ166)</f>
        <v>0.22000000000000003</v>
      </c>
      <c r="GM166" s="453"/>
      <c r="GN166" s="165">
        <f t="shared" ref="GN166:GN186" si="338">IF(AND(GP165&lt;-24.5,GD166&gt;-2),(GL166+0.2),GL166)</f>
        <v>0.22000000000000003</v>
      </c>
      <c r="GO166" s="165">
        <f t="shared" ref="GO166:GO229" si="339">IF(GP165&gt;-11,(GN166*0.5),GN166)</f>
        <v>0.22000000000000003</v>
      </c>
      <c r="GP166" s="176">
        <f t="shared" si="300"/>
        <v>-22.482329356251626</v>
      </c>
      <c r="GR166" s="186"/>
      <c r="GS166" s="36">
        <v>42408</v>
      </c>
      <c r="GT166" s="109">
        <v>0.71889999999999998</v>
      </c>
      <c r="GU166" s="109">
        <v>0.67722499999999997</v>
      </c>
      <c r="GV166" s="123"/>
      <c r="GW166" s="180">
        <f t="shared" si="280"/>
        <v>-23.208332116454997</v>
      </c>
      <c r="GX166" s="284">
        <v>0.1</v>
      </c>
      <c r="GY166" s="239">
        <v>-8.427225</v>
      </c>
      <c r="GZ166" s="165">
        <f t="shared" ref="GZ166:GZ186" si="340">IF(GY166&lt;-9,GX166*-1.5,IF(GY166&lt;-7,GX166*-1.3,IF(GY166&lt;-5,GX166*-1.1,IF(GY166&lt;-4,GX166*-1,IF(GY166&lt;-3,GX166*-0.5,IF(GY166&lt;-2,GX166*0.2,IF(GY166&lt;-1,GX166*1.1,1)))))))</f>
        <v>-0.13</v>
      </c>
      <c r="HA166" s="252">
        <f t="shared" ref="HA166:HA229" si="341">IF(GY166&gt;4,GX166*2,IF(GY166&gt;3,GX166*1.7,IF(GY166&gt;2,GX166*1.6,IF(GY166&gt;1.5,GX166*1.3,IF(GY166&gt;0,GX166*1.1,IF(GY166&gt;-1,GX166*1.1,1))))))</f>
        <v>1</v>
      </c>
      <c r="HB166" s="201">
        <f t="shared" si="302"/>
        <v>-0.13</v>
      </c>
      <c r="HC166" s="167">
        <f t="shared" ref="HC166:HC185" si="342">IF(AND(HK165&lt;-23.5,HB166&lt;0),HB166*0.5,IF(AND(HK165&lt;-22.5,HB166&lt;0),HB166*0.7,IF(AND(HK165&lt;-21.5,HB166&lt;0),HB166*1,1)))</f>
        <v>-6.5000000000000002E-2</v>
      </c>
      <c r="HD166" s="167">
        <f t="shared" si="303"/>
        <v>1</v>
      </c>
      <c r="HE166" s="167">
        <f t="shared" ref="HE166:HE186" si="343">IF(HD166*HC166=1,HB166,(HC166*HD166))</f>
        <v>-6.5000000000000002E-2</v>
      </c>
      <c r="HF166" s="178">
        <f t="shared" si="236"/>
        <v>-24.157487555310091</v>
      </c>
      <c r="HG166" s="453">
        <f t="shared" ref="HG166:HG187" si="344">IF(AND(HF165&lt;-23.5,HE166&lt;0),HE166*0.5,HE166)</f>
        <v>-3.2500000000000001E-2</v>
      </c>
      <c r="HH166" s="453"/>
      <c r="HI166" s="165">
        <f t="shared" ref="HI166:HI186" si="345">IF(AND(HK165&lt;-24.5,GY166&gt;-2),(HG166+0.2),HG166)</f>
        <v>-3.2500000000000001E-2</v>
      </c>
      <c r="HJ166" s="165">
        <f t="shared" ref="HJ166:HJ229" si="346">IF(HK165&gt;-11,(HI166*0.5),HI166)</f>
        <v>-3.2500000000000001E-2</v>
      </c>
      <c r="HK166" s="176">
        <f t="shared" si="304"/>
        <v>-24.630498126391988</v>
      </c>
      <c r="HL166" s="185"/>
      <c r="HN166" s="165">
        <v>-0.17722499999999997</v>
      </c>
      <c r="HO166" s="165">
        <f t="shared" si="254"/>
        <v>-24.01500114212968</v>
      </c>
      <c r="HP166" s="165"/>
      <c r="HR166" s="165">
        <v>-9.9772250000000007</v>
      </c>
      <c r="HS166" s="165">
        <f t="shared" si="255"/>
        <v>-24.209770465879974</v>
      </c>
      <c r="HT166" s="165"/>
      <c r="HV166" s="165">
        <v>8.5227749999999993</v>
      </c>
      <c r="HW166" s="165">
        <f t="shared" si="256"/>
        <v>-22.037479022652796</v>
      </c>
      <c r="HX166" s="165"/>
      <c r="HZ166" s="165">
        <v>-0.97722500000000001</v>
      </c>
      <c r="IA166" s="165">
        <f t="shared" si="257"/>
        <v>-22.920677987023229</v>
      </c>
      <c r="IB166" s="165"/>
      <c r="ID166" s="165">
        <v>-10.477225000000001</v>
      </c>
      <c r="IE166" s="165">
        <f t="shared" si="258"/>
        <v>-24.680806686193186</v>
      </c>
      <c r="IF166" s="165"/>
      <c r="IH166" s="165">
        <v>5.2727750000000002</v>
      </c>
      <c r="II166" s="165">
        <f t="shared" si="259"/>
        <v>-22.482329356251626</v>
      </c>
      <c r="IJ166" s="165"/>
      <c r="IL166" s="424">
        <v>-8.427225</v>
      </c>
      <c r="IM166" s="165">
        <f t="shared" si="260"/>
        <v>-24.630498126391988</v>
      </c>
      <c r="IN166" s="165"/>
      <c r="IO166" s="36">
        <v>42408</v>
      </c>
    </row>
    <row r="167" spans="1:249" x14ac:dyDescent="0.25">
      <c r="A167" s="95">
        <v>41313</v>
      </c>
      <c r="B167" s="36">
        <v>41313</v>
      </c>
      <c r="C167" s="346">
        <v>0.5</v>
      </c>
      <c r="D167" s="346">
        <v>-9.3000000000000007</v>
      </c>
      <c r="E167" s="346">
        <v>9.1999999999999993</v>
      </c>
      <c r="F167" s="346">
        <v>-0.3</v>
      </c>
      <c r="G167" s="346">
        <v>-9.8000000000000007</v>
      </c>
      <c r="H167" s="346">
        <v>5.95</v>
      </c>
      <c r="I167" s="346">
        <v>-7.75</v>
      </c>
      <c r="J167" s="106"/>
      <c r="K167" s="36">
        <v>42408</v>
      </c>
      <c r="L167" s="109">
        <v>0.71889999999999998</v>
      </c>
      <c r="M167" s="98">
        <f t="shared" si="237"/>
        <v>0.67722499999999997</v>
      </c>
      <c r="N167" s="109">
        <f t="shared" si="238"/>
        <v>0.63611666666666666</v>
      </c>
      <c r="O167" s="291"/>
      <c r="P167" s="184">
        <v>42408</v>
      </c>
      <c r="Q167" s="346">
        <v>0.5</v>
      </c>
      <c r="R167" s="240">
        <v>-0.17722499999999997</v>
      </c>
      <c r="T167" s="346">
        <v>-9.3000000000000007</v>
      </c>
      <c r="U167" s="240">
        <v>-9.9772250000000007</v>
      </c>
      <c r="W167" s="346">
        <v>9.1999999999999993</v>
      </c>
      <c r="X167" s="240">
        <v>8.5227749999999993</v>
      </c>
      <c r="Z167" s="346">
        <v>-0.3</v>
      </c>
      <c r="AA167" s="240">
        <v>-0.97722500000000001</v>
      </c>
      <c r="AC167" s="346">
        <v>-9.8000000000000007</v>
      </c>
      <c r="AD167" s="239">
        <v>-10.477225000000001</v>
      </c>
      <c r="AF167" s="346">
        <v>5.95</v>
      </c>
      <c r="AG167" s="239">
        <v>5.2727750000000002</v>
      </c>
      <c r="AI167" s="346">
        <v>-7.75</v>
      </c>
      <c r="AJ167" s="239">
        <v>-8.427225</v>
      </c>
      <c r="AK167" s="104"/>
      <c r="AV167" s="36">
        <v>42409</v>
      </c>
      <c r="AW167" s="346">
        <v>0.5</v>
      </c>
      <c r="AY167" s="346">
        <v>-8.6</v>
      </c>
      <c r="BA167" s="346">
        <v>8.25</v>
      </c>
      <c r="BC167" s="346">
        <v>0.25</v>
      </c>
      <c r="BE167" s="346">
        <v>-6.85</v>
      </c>
      <c r="BG167" s="346">
        <v>3.85</v>
      </c>
      <c r="BI167" s="346">
        <v>-6.4499999999999993</v>
      </c>
      <c r="BJ167" s="104"/>
      <c r="BW167" s="36">
        <v>42409</v>
      </c>
      <c r="BX167" s="105">
        <v>0.80395000000000005</v>
      </c>
      <c r="BY167" s="109">
        <v>0.76142500000000002</v>
      </c>
      <c r="CA167" s="180">
        <f t="shared" si="274"/>
        <v>-23.177585071894999</v>
      </c>
      <c r="CB167" s="209">
        <v>0.1</v>
      </c>
      <c r="CC167" s="240">
        <v>-0.26142500000000002</v>
      </c>
      <c r="CD167" s="165">
        <f t="shared" ref="CD167:CD186" si="347">IF(CC167&lt;-9,CB167*-1.5,IF(CC167&lt;-7,CB167*-1.3,IF(CC167&lt;-5,CB167*-1.1,IF(CC167&lt;-4,CB167*-1,IF(CC167&lt;-3,CB167*-0.5,IF(CC167&lt;-2,CB167*0.2,IF(CC167&lt;-1,CB167*1.1,1)))))))</f>
        <v>1</v>
      </c>
      <c r="CE167" s="252">
        <f t="shared" ref="CE167:CE229" si="348">IF(CC167&gt;4,CB167*2,IF(CC167&gt;3,CB167*1.7,IF(CC167&gt;2,CB167*1.6,IF(CC167&gt;1.5,CB167*1.3,IF(CC167&gt;0,CB167*1.1,IF(CC167&gt;-1,CB167*1.1,1))))))</f>
        <v>0.11000000000000001</v>
      </c>
      <c r="CF167" s="201">
        <f>IF(AND(BY167&gt;3,CD167&lt;0),0,(CD167*CE167))</f>
        <v>0.11000000000000001</v>
      </c>
      <c r="CG167" s="167">
        <f t="shared" si="305"/>
        <v>1</v>
      </c>
      <c r="CH167" s="167">
        <f t="shared" si="282"/>
        <v>0.13200000000000001</v>
      </c>
      <c r="CI167" s="167">
        <f t="shared" ref="CI167:CI223" si="349">IF(CH167*CG167=1,CF167,(CG167*CH167))</f>
        <v>0.13200000000000001</v>
      </c>
      <c r="CJ167" s="178">
        <f t="shared" si="230"/>
        <v>-23.9115</v>
      </c>
      <c r="CK167" s="453">
        <f t="shared" si="239"/>
        <v>0.13200000000000001</v>
      </c>
      <c r="CL167" s="453"/>
      <c r="CM167" s="165">
        <f t="shared" si="283"/>
        <v>0.13200000000000001</v>
      </c>
      <c r="CN167" s="165">
        <f t="shared" si="306"/>
        <v>0.13200000000000001</v>
      </c>
      <c r="CO167" s="176">
        <f t="shared" si="284"/>
        <v>-23.883001142129679</v>
      </c>
      <c r="CR167" s="36">
        <v>42409</v>
      </c>
      <c r="CS167" s="105">
        <v>0.80395000000000005</v>
      </c>
      <c r="CT167" s="109">
        <v>0.76142500000000002</v>
      </c>
      <c r="CV167" s="180">
        <f t="shared" si="275"/>
        <v>-23.177585071894999</v>
      </c>
      <c r="CW167" s="209">
        <v>0.1</v>
      </c>
      <c r="CX167" s="240">
        <v>-9.3614250000000006</v>
      </c>
      <c r="CY167" s="165">
        <f t="shared" si="307"/>
        <v>-0.15000000000000002</v>
      </c>
      <c r="CZ167" s="252">
        <f t="shared" si="308"/>
        <v>1</v>
      </c>
      <c r="DA167" s="201">
        <f t="shared" si="309"/>
        <v>-0.15000000000000002</v>
      </c>
      <c r="DB167" s="167">
        <f t="shared" si="310"/>
        <v>-1.5000000000000003E-2</v>
      </c>
      <c r="DC167" s="167">
        <f t="shared" si="311"/>
        <v>1</v>
      </c>
      <c r="DD167" s="167">
        <f t="shared" si="312"/>
        <v>-1.5000000000000003E-2</v>
      </c>
      <c r="DE167" s="178">
        <f t="shared" si="231"/>
        <v>-24.401674999999997</v>
      </c>
      <c r="DF167" s="453">
        <f t="shared" si="313"/>
        <v>-7.5000000000000015E-3</v>
      </c>
      <c r="DG167" s="453"/>
      <c r="DH167" s="165">
        <f t="shared" si="314"/>
        <v>-7.5000000000000015E-3</v>
      </c>
      <c r="DI167" s="165">
        <f t="shared" si="315"/>
        <v>-7.5000000000000015E-3</v>
      </c>
      <c r="DJ167" s="176">
        <f t="shared" si="285"/>
        <v>-24.217270465879974</v>
      </c>
      <c r="DK167" s="185"/>
      <c r="DL167" s="186"/>
      <c r="DM167" s="36">
        <v>42409</v>
      </c>
      <c r="DN167" s="105">
        <v>0.80395000000000005</v>
      </c>
      <c r="DO167" s="109">
        <v>0.76142500000000002</v>
      </c>
      <c r="DQ167" s="180">
        <f t="shared" si="276"/>
        <v>-23.177585071894999</v>
      </c>
      <c r="DR167" s="209">
        <v>0.1</v>
      </c>
      <c r="DS167" s="240">
        <v>7.488575</v>
      </c>
      <c r="DT167" s="165">
        <f t="shared" si="316"/>
        <v>1</v>
      </c>
      <c r="DU167" s="252">
        <f t="shared" si="317"/>
        <v>0.2</v>
      </c>
      <c r="DV167" s="201">
        <f t="shared" si="286"/>
        <v>0.2</v>
      </c>
      <c r="DW167" s="167">
        <f t="shared" si="287"/>
        <v>1</v>
      </c>
      <c r="DX167" s="167">
        <f t="shared" si="288"/>
        <v>0.21000000000000002</v>
      </c>
      <c r="DY167" s="167">
        <f t="shared" si="318"/>
        <v>0.21000000000000002</v>
      </c>
      <c r="DZ167" s="178">
        <f t="shared" si="232"/>
        <v>-20.753521442463132</v>
      </c>
      <c r="EA167" s="453">
        <f t="shared" si="319"/>
        <v>0.21000000000000002</v>
      </c>
      <c r="EB167" s="453"/>
      <c r="EC167" s="165">
        <f t="shared" si="320"/>
        <v>0.21000000000000002</v>
      </c>
      <c r="ED167" s="165">
        <f t="shared" si="321"/>
        <v>0.21000000000000002</v>
      </c>
      <c r="EE167" s="176">
        <f t="shared" si="289"/>
        <v>-21.827479022652795</v>
      </c>
      <c r="EF167" s="185"/>
      <c r="EG167" s="186"/>
      <c r="EH167" s="36">
        <v>42409</v>
      </c>
      <c r="EI167" s="105">
        <v>0.80395000000000005</v>
      </c>
      <c r="EJ167" s="109">
        <v>0.76142500000000002</v>
      </c>
      <c r="EL167" s="180">
        <f t="shared" si="277"/>
        <v>-23.177585071894999</v>
      </c>
      <c r="EM167" s="209">
        <v>0.1</v>
      </c>
      <c r="EN167" s="240">
        <v>-0.51142500000000002</v>
      </c>
      <c r="EO167" s="165">
        <f t="shared" si="322"/>
        <v>1</v>
      </c>
      <c r="EP167" s="252">
        <f t="shared" si="323"/>
        <v>0.11000000000000001</v>
      </c>
      <c r="EQ167" s="201">
        <f t="shared" si="290"/>
        <v>0.11000000000000001</v>
      </c>
      <c r="ER167" s="167">
        <f t="shared" si="291"/>
        <v>1</v>
      </c>
      <c r="ES167" s="167">
        <f t="shared" si="292"/>
        <v>0.12100000000000002</v>
      </c>
      <c r="ET167" s="167">
        <f t="shared" si="324"/>
        <v>0.12100000000000002</v>
      </c>
      <c r="EU167" s="178">
        <f t="shared" si="233"/>
        <v>-22.657700000000006</v>
      </c>
      <c r="EV167" s="452">
        <f t="shared" si="267"/>
        <v>0.12100000000000002</v>
      </c>
      <c r="EW167" s="315"/>
      <c r="EX167" s="165">
        <f t="shared" si="325"/>
        <v>0.12100000000000002</v>
      </c>
      <c r="EY167" s="165">
        <f t="shared" si="326"/>
        <v>0.12100000000000002</v>
      </c>
      <c r="EZ167" s="176">
        <f t="shared" si="327"/>
        <v>-22.79967798702323</v>
      </c>
      <c r="FA167" s="185"/>
      <c r="FB167" s="186"/>
      <c r="FC167" s="36">
        <v>42409</v>
      </c>
      <c r="FD167" s="105">
        <v>0.80395000000000005</v>
      </c>
      <c r="FE167" s="109">
        <v>0.76142500000000002</v>
      </c>
      <c r="FG167" s="180">
        <f t="shared" si="278"/>
        <v>-23.177585071894999</v>
      </c>
      <c r="FH167" s="209">
        <v>0.1</v>
      </c>
      <c r="FI167" s="239">
        <v>-7.6114249999999997</v>
      </c>
      <c r="FJ167" s="165">
        <f t="shared" si="328"/>
        <v>-0.13</v>
      </c>
      <c r="FK167" s="252">
        <f t="shared" si="329"/>
        <v>1</v>
      </c>
      <c r="FL167" s="201">
        <f t="shared" si="293"/>
        <v>-0.13</v>
      </c>
      <c r="FM167" s="167">
        <f t="shared" si="294"/>
        <v>-1.3000000000000001E-2</v>
      </c>
      <c r="FN167" s="167">
        <f t="shared" si="295"/>
        <v>1</v>
      </c>
      <c r="FO167" s="167">
        <f t="shared" si="330"/>
        <v>-1.3000000000000001E-2</v>
      </c>
      <c r="FP167" s="178">
        <f t="shared" si="234"/>
        <v>-24.5</v>
      </c>
      <c r="FQ167" s="453">
        <f t="shared" si="331"/>
        <v>-6.5000000000000006E-3</v>
      </c>
      <c r="FR167" s="453"/>
      <c r="FS167" s="165">
        <f t="shared" si="332"/>
        <v>-6.5000000000000006E-3</v>
      </c>
      <c r="FT167" s="165">
        <f t="shared" si="333"/>
        <v>-6.5000000000000006E-3</v>
      </c>
      <c r="FU167" s="176">
        <f t="shared" si="296"/>
        <v>-24.687306686193185</v>
      </c>
      <c r="FV167" s="185"/>
      <c r="FW167" s="186"/>
      <c r="FX167" s="36">
        <v>42409</v>
      </c>
      <c r="FY167" s="105">
        <v>0.80395000000000005</v>
      </c>
      <c r="FZ167" s="109">
        <v>0.76142500000000002</v>
      </c>
      <c r="GB167" s="180">
        <f t="shared" si="279"/>
        <v>-23.177585071894999</v>
      </c>
      <c r="GC167" s="209">
        <v>0.1</v>
      </c>
      <c r="GD167" s="239">
        <v>3.0885750000000001</v>
      </c>
      <c r="GE167" s="165">
        <f t="shared" si="334"/>
        <v>1</v>
      </c>
      <c r="GF167" s="252">
        <f t="shared" si="335"/>
        <v>0.17</v>
      </c>
      <c r="GG167" s="201">
        <f t="shared" si="297"/>
        <v>0.17</v>
      </c>
      <c r="GH167" s="167">
        <f t="shared" si="298"/>
        <v>1</v>
      </c>
      <c r="GI167" s="167">
        <f t="shared" si="299"/>
        <v>0.17850000000000002</v>
      </c>
      <c r="GJ167" s="167">
        <f t="shared" si="336"/>
        <v>0.17850000000000002</v>
      </c>
      <c r="GK167" s="178">
        <f t="shared" si="235"/>
        <v>-22.118375000000004</v>
      </c>
      <c r="GL167" s="453">
        <f t="shared" si="337"/>
        <v>0.17850000000000002</v>
      </c>
      <c r="GM167" s="453"/>
      <c r="GN167" s="165">
        <f t="shared" si="338"/>
        <v>0.17850000000000002</v>
      </c>
      <c r="GO167" s="165">
        <f t="shared" si="339"/>
        <v>0.17850000000000002</v>
      </c>
      <c r="GP167" s="176">
        <f t="shared" si="300"/>
        <v>-22.303829356251626</v>
      </c>
      <c r="GR167" s="186"/>
      <c r="GS167" s="36">
        <v>42409</v>
      </c>
      <c r="GT167" s="105">
        <v>0.80395000000000005</v>
      </c>
      <c r="GU167" s="109">
        <v>0.76142500000000002</v>
      </c>
      <c r="GW167" s="180">
        <f t="shared" si="280"/>
        <v>-23.177585071894999</v>
      </c>
      <c r="GX167" s="209">
        <v>0.1</v>
      </c>
      <c r="GY167" s="239">
        <v>-7.2114249999999993</v>
      </c>
      <c r="GZ167" s="165">
        <f t="shared" si="340"/>
        <v>-0.13</v>
      </c>
      <c r="HA167" s="252">
        <f t="shared" si="341"/>
        <v>1</v>
      </c>
      <c r="HB167" s="201">
        <f t="shared" si="302"/>
        <v>-0.13</v>
      </c>
      <c r="HC167" s="167">
        <f t="shared" si="342"/>
        <v>-6.5000000000000002E-2</v>
      </c>
      <c r="HD167" s="167">
        <f t="shared" si="303"/>
        <v>1</v>
      </c>
      <c r="HE167" s="167">
        <f t="shared" si="343"/>
        <v>-6.5000000000000002E-2</v>
      </c>
      <c r="HF167" s="178">
        <f t="shared" si="236"/>
        <v>-24.18998755531009</v>
      </c>
      <c r="HG167" s="453">
        <f t="shared" si="344"/>
        <v>-3.2500000000000001E-2</v>
      </c>
      <c r="HH167" s="453"/>
      <c r="HI167" s="165">
        <f t="shared" si="345"/>
        <v>-3.2500000000000001E-2</v>
      </c>
      <c r="HJ167" s="165">
        <f t="shared" si="346"/>
        <v>-3.2500000000000001E-2</v>
      </c>
      <c r="HK167" s="176">
        <f t="shared" si="304"/>
        <v>-24.662998126391987</v>
      </c>
      <c r="HL167" s="187"/>
      <c r="HN167" s="165">
        <v>-0.26142500000000002</v>
      </c>
      <c r="HO167" s="165">
        <f t="shared" si="254"/>
        <v>-23.883001142129679</v>
      </c>
      <c r="HP167" s="165"/>
      <c r="HR167" s="165">
        <v>-9.3614250000000006</v>
      </c>
      <c r="HS167" s="165">
        <f t="shared" si="255"/>
        <v>-24.217270465879974</v>
      </c>
      <c r="HT167" s="165"/>
      <c r="HV167" s="165">
        <v>7.488575</v>
      </c>
      <c r="HW167" s="165">
        <f t="shared" si="256"/>
        <v>-21.827479022652795</v>
      </c>
      <c r="HX167" s="165"/>
      <c r="HZ167" s="165">
        <v>-0.51142500000000002</v>
      </c>
      <c r="IA167" s="165">
        <f t="shared" si="257"/>
        <v>-22.79967798702323</v>
      </c>
      <c r="IB167" s="165"/>
      <c r="ID167" s="165">
        <v>-7.6114249999999997</v>
      </c>
      <c r="IE167" s="165">
        <f t="shared" si="258"/>
        <v>-24.687306686193185</v>
      </c>
      <c r="IF167" s="165"/>
      <c r="IH167" s="165">
        <v>3.0885750000000001</v>
      </c>
      <c r="II167" s="165">
        <f t="shared" si="259"/>
        <v>-22.303829356251626</v>
      </c>
      <c r="IJ167" s="165"/>
      <c r="IL167" s="424">
        <v>-7.2114249999999993</v>
      </c>
      <c r="IM167" s="165">
        <f t="shared" si="260"/>
        <v>-24.662998126391987</v>
      </c>
      <c r="IN167" s="165"/>
      <c r="IO167" s="36">
        <v>42409</v>
      </c>
    </row>
    <row r="168" spans="1:249" s="100" customFormat="1" x14ac:dyDescent="0.25">
      <c r="A168" s="289">
        <v>41314</v>
      </c>
      <c r="B168" s="287">
        <v>41314</v>
      </c>
      <c r="C168" s="346">
        <v>0.5</v>
      </c>
      <c r="D168" s="346">
        <v>-8.6</v>
      </c>
      <c r="E168" s="346">
        <v>8.25</v>
      </c>
      <c r="F168" s="346">
        <v>0.25</v>
      </c>
      <c r="G168" s="346">
        <v>-6.85</v>
      </c>
      <c r="H168" s="346">
        <v>3.85</v>
      </c>
      <c r="I168" s="346">
        <v>-6.4499999999999993</v>
      </c>
      <c r="J168" s="106"/>
      <c r="K168" s="36">
        <v>42409</v>
      </c>
      <c r="L168" s="120">
        <v>0.80395000000000005</v>
      </c>
      <c r="M168" s="98">
        <f t="shared" si="237"/>
        <v>0.76142500000000002</v>
      </c>
      <c r="N168" s="291">
        <f t="shared" si="238"/>
        <v>0.71946666666666659</v>
      </c>
      <c r="O168" s="291"/>
      <c r="P168" s="184">
        <v>42409</v>
      </c>
      <c r="Q168" s="346">
        <v>0.5</v>
      </c>
      <c r="R168" s="240">
        <v>-0.26142500000000002</v>
      </c>
      <c r="S168" s="191"/>
      <c r="T168" s="346">
        <v>-8.6</v>
      </c>
      <c r="U168" s="240">
        <v>-9.3614250000000006</v>
      </c>
      <c r="V168" s="191"/>
      <c r="W168" s="346">
        <v>8.25</v>
      </c>
      <c r="X168" s="240">
        <v>7.488575</v>
      </c>
      <c r="Y168" s="191"/>
      <c r="Z168" s="346">
        <v>0.25</v>
      </c>
      <c r="AA168" s="240">
        <v>-0.51142500000000002</v>
      </c>
      <c r="AB168" s="191"/>
      <c r="AC168" s="346">
        <v>-6.85</v>
      </c>
      <c r="AD168" s="239">
        <v>-7.6114249999999997</v>
      </c>
      <c r="AE168" s="191"/>
      <c r="AF168" s="346">
        <v>3.85</v>
      </c>
      <c r="AG168" s="239">
        <v>3.0885750000000001</v>
      </c>
      <c r="AH168" s="177"/>
      <c r="AI168" s="346">
        <v>-6.4499999999999993</v>
      </c>
      <c r="AJ168" s="239">
        <v>-7.2114249999999993</v>
      </c>
      <c r="AK168" s="104"/>
      <c r="AV168" s="36">
        <v>42410</v>
      </c>
      <c r="AW168" s="346">
        <v>0.60000000000000009</v>
      </c>
      <c r="AY168" s="346">
        <v>-5.9499999999999993</v>
      </c>
      <c r="BA168" s="346">
        <v>6.95</v>
      </c>
      <c r="BC168" s="346">
        <v>1.05</v>
      </c>
      <c r="BE168" s="346">
        <v>-0.5</v>
      </c>
      <c r="BG168" s="346">
        <v>-2.8000000000000003</v>
      </c>
      <c r="BI168" s="346">
        <v>-9.8000000000000007</v>
      </c>
      <c r="BJ168" s="177"/>
      <c r="BW168" s="36">
        <v>42410</v>
      </c>
      <c r="BX168" s="105">
        <v>0.89069999999999983</v>
      </c>
      <c r="BY168" s="109">
        <v>0.84732499999999988</v>
      </c>
      <c r="CA168" s="180">
        <f t="shared" si="274"/>
        <v>-23.142827354894997</v>
      </c>
      <c r="CB168" s="177">
        <v>0.1</v>
      </c>
      <c r="CC168" s="240">
        <v>-0.2473249999999998</v>
      </c>
      <c r="CD168" s="165">
        <f t="shared" si="347"/>
        <v>1</v>
      </c>
      <c r="CE168" s="252">
        <f t="shared" si="348"/>
        <v>0.11000000000000001</v>
      </c>
      <c r="CF168" s="201">
        <f>IF(AND(BY168&gt;3,CD168&lt;0),0,(CD168*CE168))</f>
        <v>0.11000000000000001</v>
      </c>
      <c r="CG168" s="167">
        <f t="shared" si="305"/>
        <v>1</v>
      </c>
      <c r="CH168" s="167">
        <f t="shared" si="282"/>
        <v>0.13200000000000001</v>
      </c>
      <c r="CI168" s="167">
        <f t="shared" si="349"/>
        <v>0.13200000000000001</v>
      </c>
      <c r="CJ168" s="178">
        <f t="shared" ref="CJ168:CJ199" si="350">IF((CJ167+(CI168))&lt;-24.5,-24.5,(CJ167+(CK168)))</f>
        <v>-23.779499999999999</v>
      </c>
      <c r="CK168" s="453">
        <f t="shared" si="239"/>
        <v>0.13200000000000001</v>
      </c>
      <c r="CL168" s="195"/>
      <c r="CM168" s="165">
        <f t="shared" si="283"/>
        <v>0.13200000000000001</v>
      </c>
      <c r="CN168" s="165">
        <f t="shared" si="306"/>
        <v>0.13200000000000001</v>
      </c>
      <c r="CO168" s="176">
        <f t="shared" si="284"/>
        <v>-23.751001142129677</v>
      </c>
      <c r="CP168" s="167"/>
      <c r="CQ168" s="115"/>
      <c r="CR168" s="36">
        <v>42410</v>
      </c>
      <c r="CS168" s="105">
        <v>0.89069999999999983</v>
      </c>
      <c r="CT168" s="109">
        <v>0.84732499999999988</v>
      </c>
      <c r="CV168" s="180">
        <f t="shared" si="275"/>
        <v>-23.142827354894997</v>
      </c>
      <c r="CW168" s="177">
        <v>0.1</v>
      </c>
      <c r="CX168" s="240">
        <v>-6.797324999999999</v>
      </c>
      <c r="CY168" s="165">
        <f t="shared" si="307"/>
        <v>-0.11000000000000001</v>
      </c>
      <c r="CZ168" s="252">
        <f t="shared" si="308"/>
        <v>1</v>
      </c>
      <c r="DA168" s="201">
        <f t="shared" si="309"/>
        <v>-0.11000000000000001</v>
      </c>
      <c r="DB168" s="167">
        <f t="shared" si="310"/>
        <v>-1.1000000000000003E-2</v>
      </c>
      <c r="DC168" s="167">
        <f t="shared" si="311"/>
        <v>1</v>
      </c>
      <c r="DD168" s="167">
        <f t="shared" si="312"/>
        <v>-1.1000000000000003E-2</v>
      </c>
      <c r="DE168" s="178">
        <f t="shared" ref="DE168:DE199" si="351">IF((DE167+(DD168))&lt;-24.5,-24.5,(DE167+(DF168)))</f>
        <v>-24.407174999999999</v>
      </c>
      <c r="DF168" s="453">
        <f t="shared" si="313"/>
        <v>-5.5000000000000014E-3</v>
      </c>
      <c r="DG168" s="195"/>
      <c r="DH168" s="165">
        <f t="shared" si="314"/>
        <v>-5.5000000000000014E-3</v>
      </c>
      <c r="DI168" s="165">
        <f t="shared" si="315"/>
        <v>-5.5000000000000014E-3</v>
      </c>
      <c r="DJ168" s="176">
        <f t="shared" si="285"/>
        <v>-24.222770465879975</v>
      </c>
      <c r="DK168" s="187"/>
      <c r="DL168" s="186"/>
      <c r="DM168" s="36">
        <v>42410</v>
      </c>
      <c r="DN168" s="105">
        <v>0.89069999999999983</v>
      </c>
      <c r="DO168" s="109">
        <v>0.84732499999999988</v>
      </c>
      <c r="DQ168" s="180">
        <f t="shared" si="276"/>
        <v>-23.142827354894997</v>
      </c>
      <c r="DR168" s="177">
        <v>0.1</v>
      </c>
      <c r="DS168" s="240">
        <v>6.1026750000000005</v>
      </c>
      <c r="DT168" s="165">
        <f t="shared" si="316"/>
        <v>1</v>
      </c>
      <c r="DU168" s="252">
        <f t="shared" si="317"/>
        <v>0.2</v>
      </c>
      <c r="DV168" s="201">
        <f t="shared" si="286"/>
        <v>0.2</v>
      </c>
      <c r="DW168" s="167">
        <f t="shared" si="287"/>
        <v>1</v>
      </c>
      <c r="DX168" s="167">
        <f t="shared" si="288"/>
        <v>0.21000000000000002</v>
      </c>
      <c r="DY168" s="167">
        <f t="shared" si="318"/>
        <v>0.21000000000000002</v>
      </c>
      <c r="DZ168" s="178">
        <f t="shared" ref="DZ168:DZ199" si="352">IF((DZ167+(DY168))&lt;-24.5,-24.5,(DZ167+(EA168)))</f>
        <v>-20.543521442463131</v>
      </c>
      <c r="EA168" s="453">
        <f t="shared" si="319"/>
        <v>0.21000000000000002</v>
      </c>
      <c r="EB168" s="195"/>
      <c r="EC168" s="165">
        <f t="shared" si="320"/>
        <v>0.21000000000000002</v>
      </c>
      <c r="ED168" s="165">
        <f t="shared" si="321"/>
        <v>0.21000000000000002</v>
      </c>
      <c r="EE168" s="176">
        <f t="shared" si="289"/>
        <v>-21.617479022652795</v>
      </c>
      <c r="EF168" s="187"/>
      <c r="EG168" s="186"/>
      <c r="EH168" s="36">
        <v>42410</v>
      </c>
      <c r="EI168" s="105">
        <v>0.89069999999999983</v>
      </c>
      <c r="EJ168" s="109">
        <v>0.84732499999999988</v>
      </c>
      <c r="EL168" s="180">
        <f t="shared" si="277"/>
        <v>-23.142827354894997</v>
      </c>
      <c r="EM168" s="177">
        <v>0.1</v>
      </c>
      <c r="EN168" s="240">
        <v>0.20267500000000016</v>
      </c>
      <c r="EO168" s="165">
        <f t="shared" si="322"/>
        <v>1</v>
      </c>
      <c r="EP168" s="252">
        <f t="shared" si="323"/>
        <v>0.11000000000000001</v>
      </c>
      <c r="EQ168" s="201">
        <f t="shared" si="290"/>
        <v>0.11000000000000001</v>
      </c>
      <c r="ER168" s="167">
        <f t="shared" si="291"/>
        <v>1</v>
      </c>
      <c r="ES168" s="167">
        <f t="shared" si="292"/>
        <v>0.12100000000000002</v>
      </c>
      <c r="ET168" s="167">
        <f t="shared" si="324"/>
        <v>0.12100000000000002</v>
      </c>
      <c r="EU168" s="178">
        <f t="shared" ref="EU168:EU199" si="353">IF((EU167+(ET168))&lt;-24.5,-24.5,(EU167+(EV168)))</f>
        <v>-22.536700000000007</v>
      </c>
      <c r="EV168" s="452">
        <f t="shared" si="267"/>
        <v>0.12100000000000002</v>
      </c>
      <c r="EW168" s="195"/>
      <c r="EX168" s="165">
        <f t="shared" si="325"/>
        <v>0.12100000000000002</v>
      </c>
      <c r="EY168" s="165">
        <f t="shared" si="326"/>
        <v>0.12100000000000002</v>
      </c>
      <c r="EZ168" s="176">
        <f t="shared" si="327"/>
        <v>-22.678677987023232</v>
      </c>
      <c r="FA168" s="187"/>
      <c r="FB168" s="186"/>
      <c r="FC168" s="36">
        <v>42410</v>
      </c>
      <c r="FD168" s="105">
        <v>0.89069999999999983</v>
      </c>
      <c r="FE168" s="109">
        <v>0.84732499999999988</v>
      </c>
      <c r="FG168" s="180">
        <f t="shared" si="278"/>
        <v>-23.142827354894997</v>
      </c>
      <c r="FH168" s="177">
        <v>0.1</v>
      </c>
      <c r="FI168" s="239">
        <v>-1.3473249999999999</v>
      </c>
      <c r="FJ168" s="165">
        <f t="shared" si="328"/>
        <v>0.11000000000000001</v>
      </c>
      <c r="FK168" s="252">
        <f t="shared" si="329"/>
        <v>1</v>
      </c>
      <c r="FL168" s="201">
        <f t="shared" si="293"/>
        <v>0.11000000000000001</v>
      </c>
      <c r="FM168" s="167">
        <f t="shared" si="294"/>
        <v>1</v>
      </c>
      <c r="FN168" s="167">
        <f t="shared" si="295"/>
        <v>0.13200000000000001</v>
      </c>
      <c r="FO168" s="167">
        <f t="shared" si="330"/>
        <v>0.13200000000000001</v>
      </c>
      <c r="FP168" s="178">
        <f t="shared" ref="FP168:FP199" si="354">IF((FP167+(FO168))&lt;-24.5,-24.5,(FP167+(FQ168)))</f>
        <v>-24.367999999999999</v>
      </c>
      <c r="FQ168" s="453">
        <f t="shared" si="331"/>
        <v>0.13200000000000001</v>
      </c>
      <c r="FR168" s="195"/>
      <c r="FS168" s="165">
        <f t="shared" si="332"/>
        <v>0.33200000000000002</v>
      </c>
      <c r="FT168" s="165">
        <f t="shared" si="333"/>
        <v>0.33200000000000002</v>
      </c>
      <c r="FU168" s="176">
        <f t="shared" si="296"/>
        <v>-24.355306686193185</v>
      </c>
      <c r="FV168" s="187"/>
      <c r="FW168" s="186"/>
      <c r="FX168" s="36">
        <v>42410</v>
      </c>
      <c r="FY168" s="105">
        <v>0.89069999999999983</v>
      </c>
      <c r="FZ168" s="109">
        <v>0.84732499999999988</v>
      </c>
      <c r="GB168" s="180">
        <f t="shared" si="279"/>
        <v>-23.142827354894997</v>
      </c>
      <c r="GC168" s="177">
        <v>0.1</v>
      </c>
      <c r="GD168" s="239">
        <v>-3.6473250000000004</v>
      </c>
      <c r="GE168" s="165">
        <f t="shared" si="334"/>
        <v>-0.05</v>
      </c>
      <c r="GF168" s="252">
        <f t="shared" si="335"/>
        <v>1</v>
      </c>
      <c r="GG168" s="201">
        <f t="shared" si="297"/>
        <v>-0.05</v>
      </c>
      <c r="GH168" s="167">
        <f>IF(AND(GP167&lt;-23.5,GG168&lt;0),GG168*0.1,IF(AND(GP167&lt;-22.5,GG168&lt;0),GG168*0.4,IF(AND(GP167&lt;-21.5,GG168&lt;0),GG168*0.7,1)))</f>
        <v>-3.4999999999999996E-2</v>
      </c>
      <c r="GI168" s="167">
        <f t="shared" si="299"/>
        <v>1</v>
      </c>
      <c r="GJ168" s="167">
        <f t="shared" si="336"/>
        <v>-3.4999999999999996E-2</v>
      </c>
      <c r="GK168" s="178">
        <f t="shared" ref="GK168:GK199" si="355">IF((GK167+(GJ168))&lt;-24.5,-24.5,(GK167+(GL168)))</f>
        <v>-22.153375000000004</v>
      </c>
      <c r="GL168" s="453">
        <f t="shared" si="337"/>
        <v>-3.4999999999999996E-2</v>
      </c>
      <c r="GM168" s="195"/>
      <c r="GN168" s="165">
        <f t="shared" si="338"/>
        <v>-3.4999999999999996E-2</v>
      </c>
      <c r="GO168" s="165">
        <f t="shared" si="339"/>
        <v>-3.4999999999999996E-2</v>
      </c>
      <c r="GP168" s="176">
        <f t="shared" si="300"/>
        <v>-22.338829356251626</v>
      </c>
      <c r="GR168" s="186"/>
      <c r="GS168" s="36">
        <v>42410</v>
      </c>
      <c r="GT168" s="105">
        <v>0.89069999999999983</v>
      </c>
      <c r="GU168" s="109">
        <v>0.84732499999999988</v>
      </c>
      <c r="GW168" s="180">
        <f t="shared" si="280"/>
        <v>-23.142827354894997</v>
      </c>
      <c r="GX168" s="177">
        <v>0.1</v>
      </c>
      <c r="GY168" s="239">
        <v>-10.647325</v>
      </c>
      <c r="GZ168" s="165">
        <f t="shared" si="340"/>
        <v>-0.15000000000000002</v>
      </c>
      <c r="HA168" s="252">
        <f t="shared" si="341"/>
        <v>1</v>
      </c>
      <c r="HB168" s="201">
        <f t="shared" si="302"/>
        <v>-0.15000000000000002</v>
      </c>
      <c r="HC168" s="167">
        <f t="shared" si="342"/>
        <v>-7.5000000000000011E-2</v>
      </c>
      <c r="HD168" s="167">
        <f t="shared" si="303"/>
        <v>1</v>
      </c>
      <c r="HE168" s="167">
        <f t="shared" si="343"/>
        <v>-7.5000000000000011E-2</v>
      </c>
      <c r="HF168" s="178">
        <f t="shared" ref="HF168:HF199" si="356">IF((HF167+(HE168))&lt;-24.5,-24.5,(HF167+(HG168)))</f>
        <v>-24.227487555310091</v>
      </c>
      <c r="HG168" s="453">
        <f t="shared" si="344"/>
        <v>-3.7500000000000006E-2</v>
      </c>
      <c r="HH168" s="195"/>
      <c r="HI168" s="165">
        <f t="shared" si="345"/>
        <v>-3.7500000000000006E-2</v>
      </c>
      <c r="HJ168" s="165">
        <f t="shared" si="346"/>
        <v>-3.7500000000000006E-2</v>
      </c>
      <c r="HK168" s="176">
        <f t="shared" si="304"/>
        <v>-24.700498126391988</v>
      </c>
      <c r="HL168" s="185"/>
      <c r="HN168" s="165">
        <v>-0.2473249999999998</v>
      </c>
      <c r="HO168" s="165">
        <f t="shared" si="254"/>
        <v>-23.751001142129677</v>
      </c>
      <c r="HP168" s="165"/>
      <c r="HR168" s="165">
        <v>-6.797324999999999</v>
      </c>
      <c r="HS168" s="165">
        <f t="shared" si="255"/>
        <v>-24.222770465879975</v>
      </c>
      <c r="HT168" s="165"/>
      <c r="HV168" s="165">
        <v>6.1026750000000005</v>
      </c>
      <c r="HW168" s="165">
        <f t="shared" si="256"/>
        <v>-21.617479022652795</v>
      </c>
      <c r="HX168" s="165"/>
      <c r="HZ168" s="165">
        <v>0.20267500000000016</v>
      </c>
      <c r="IA168" s="165">
        <f t="shared" si="257"/>
        <v>-22.678677987023232</v>
      </c>
      <c r="IB168" s="165"/>
      <c r="ID168" s="165">
        <v>-1.3473249999999999</v>
      </c>
      <c r="IE168" s="165">
        <f t="shared" si="258"/>
        <v>-24.355306686193185</v>
      </c>
      <c r="IF168" s="165"/>
      <c r="IH168" s="165">
        <v>-3.6473250000000004</v>
      </c>
      <c r="II168" s="165">
        <f t="shared" si="259"/>
        <v>-22.338829356251626</v>
      </c>
      <c r="IJ168" s="165"/>
      <c r="IL168" s="424">
        <v>-10.647325</v>
      </c>
      <c r="IM168" s="165">
        <f t="shared" si="260"/>
        <v>-24.700498126391988</v>
      </c>
      <c r="IN168" s="165"/>
      <c r="IO168" s="36">
        <v>42410</v>
      </c>
    </row>
    <row r="169" spans="1:249" ht="15.75" thickBot="1" x14ac:dyDescent="0.3">
      <c r="A169" s="289">
        <v>41315</v>
      </c>
      <c r="B169" s="287">
        <v>41315</v>
      </c>
      <c r="C169" s="346">
        <v>0.60000000000000009</v>
      </c>
      <c r="D169" s="346">
        <v>-5.9499999999999993</v>
      </c>
      <c r="E169" s="346">
        <v>6.95</v>
      </c>
      <c r="F169" s="346">
        <v>1.05</v>
      </c>
      <c r="G169" s="346">
        <v>-0.5</v>
      </c>
      <c r="H169" s="346">
        <v>-2.8000000000000003</v>
      </c>
      <c r="I169" s="346">
        <v>-9.8000000000000007</v>
      </c>
      <c r="J169" s="106"/>
      <c r="K169" s="36">
        <v>42410</v>
      </c>
      <c r="L169" s="120">
        <v>0.89069999999999983</v>
      </c>
      <c r="M169" s="98">
        <f t="shared" si="237"/>
        <v>0.84732499999999988</v>
      </c>
      <c r="N169" s="291">
        <f t="shared" si="238"/>
        <v>0.80451666666666666</v>
      </c>
      <c r="O169" s="291"/>
      <c r="P169" s="184">
        <v>42410</v>
      </c>
      <c r="Q169" s="346">
        <v>0.60000000000000009</v>
      </c>
      <c r="R169" s="240">
        <v>-0.2473249999999998</v>
      </c>
      <c r="S169" s="191"/>
      <c r="T169" s="346">
        <v>-5.9499999999999993</v>
      </c>
      <c r="U169" s="240">
        <v>-6.797324999999999</v>
      </c>
      <c r="V169" s="191"/>
      <c r="W169" s="346">
        <v>6.95</v>
      </c>
      <c r="X169" s="240">
        <v>6.1026750000000005</v>
      </c>
      <c r="Y169" s="191"/>
      <c r="Z169" s="346">
        <v>1.05</v>
      </c>
      <c r="AA169" s="240">
        <v>0.20267500000000016</v>
      </c>
      <c r="AB169" s="191"/>
      <c r="AC169" s="346">
        <v>-0.5</v>
      </c>
      <c r="AD169" s="239">
        <v>-1.3473249999999999</v>
      </c>
      <c r="AE169" s="191"/>
      <c r="AF169" s="346">
        <v>-2.8000000000000003</v>
      </c>
      <c r="AG169" s="239">
        <v>-3.6473250000000004</v>
      </c>
      <c r="AH169" s="177"/>
      <c r="AI169" s="346">
        <v>-9.8000000000000007</v>
      </c>
      <c r="AJ169" s="239">
        <v>-10.647325</v>
      </c>
      <c r="AK169" s="177"/>
      <c r="AV169" s="36">
        <v>42411</v>
      </c>
      <c r="AW169" s="346">
        <v>-0.54999999999999993</v>
      </c>
      <c r="AY169" s="346">
        <v>-2.9</v>
      </c>
      <c r="BA169" s="346">
        <v>7.7</v>
      </c>
      <c r="BC169" s="346">
        <v>2.2999999999999998</v>
      </c>
      <c r="BE169" s="346">
        <v>0.85000000000000009</v>
      </c>
      <c r="BG169" s="346">
        <v>-4.6500000000000004</v>
      </c>
      <c r="BI169" s="346">
        <v>-11.05</v>
      </c>
      <c r="BJ169" s="104"/>
      <c r="BW169" s="36">
        <v>42411</v>
      </c>
      <c r="BX169" s="105">
        <v>0.97914999999999974</v>
      </c>
      <c r="BY169" s="109">
        <v>0.93492499999999978</v>
      </c>
      <c r="CA169" s="180">
        <f t="shared" si="274"/>
        <v>-23.103855691694999</v>
      </c>
      <c r="CB169" s="209">
        <v>0.1</v>
      </c>
      <c r="CC169" s="240">
        <v>-1.4849249999999996</v>
      </c>
      <c r="CD169" s="165">
        <f t="shared" si="347"/>
        <v>0.11000000000000001</v>
      </c>
      <c r="CE169" s="252">
        <f t="shared" si="348"/>
        <v>1</v>
      </c>
      <c r="CF169" s="201">
        <f t="shared" si="281"/>
        <v>0.11000000000000001</v>
      </c>
      <c r="CG169" s="167">
        <f t="shared" si="305"/>
        <v>1</v>
      </c>
      <c r="CH169" s="167">
        <f t="shared" si="282"/>
        <v>0.13200000000000001</v>
      </c>
      <c r="CI169" s="167">
        <f t="shared" si="349"/>
        <v>0.13200000000000001</v>
      </c>
      <c r="CJ169" s="178">
        <f t="shared" si="350"/>
        <v>-23.647499999999997</v>
      </c>
      <c r="CK169" s="453">
        <f t="shared" si="239"/>
        <v>0.13200000000000001</v>
      </c>
      <c r="CL169" s="453"/>
      <c r="CM169" s="165">
        <f t="shared" si="283"/>
        <v>0.13200000000000001</v>
      </c>
      <c r="CN169" s="165">
        <f t="shared" si="306"/>
        <v>0.13200000000000001</v>
      </c>
      <c r="CO169" s="176">
        <f t="shared" si="284"/>
        <v>-23.619001142129676</v>
      </c>
      <c r="CR169" s="36">
        <v>42411</v>
      </c>
      <c r="CS169" s="105">
        <v>0.97914999999999974</v>
      </c>
      <c r="CT169" s="109">
        <v>0.93492499999999978</v>
      </c>
      <c r="CV169" s="180">
        <f t="shared" si="275"/>
        <v>-23.103855691694999</v>
      </c>
      <c r="CW169" s="209">
        <v>0.1</v>
      </c>
      <c r="CX169" s="240">
        <v>-3.8349249999999997</v>
      </c>
      <c r="CY169" s="165">
        <f t="shared" si="307"/>
        <v>-0.05</v>
      </c>
      <c r="CZ169" s="252">
        <f t="shared" si="308"/>
        <v>1</v>
      </c>
      <c r="DA169" s="201">
        <f t="shared" si="309"/>
        <v>-0.05</v>
      </c>
      <c r="DB169" s="167">
        <f t="shared" si="310"/>
        <v>-5.000000000000001E-3</v>
      </c>
      <c r="DC169" s="167">
        <f t="shared" si="311"/>
        <v>1</v>
      </c>
      <c r="DD169" s="167">
        <f t="shared" si="312"/>
        <v>-5.000000000000001E-3</v>
      </c>
      <c r="DE169" s="178">
        <f t="shared" si="351"/>
        <v>-24.409675</v>
      </c>
      <c r="DF169" s="453">
        <f t="shared" si="313"/>
        <v>-2.5000000000000005E-3</v>
      </c>
      <c r="DG169" s="453"/>
      <c r="DH169" s="165">
        <f t="shared" si="314"/>
        <v>-2.5000000000000005E-3</v>
      </c>
      <c r="DI169" s="165">
        <f t="shared" si="315"/>
        <v>-2.5000000000000005E-3</v>
      </c>
      <c r="DJ169" s="176">
        <f t="shared" si="285"/>
        <v>-24.225270465879976</v>
      </c>
      <c r="DK169" s="185"/>
      <c r="DL169" s="186"/>
      <c r="DM169" s="36">
        <v>42411</v>
      </c>
      <c r="DN169" s="105">
        <v>0.97914999999999974</v>
      </c>
      <c r="DO169" s="109">
        <v>0.93492499999999978</v>
      </c>
      <c r="DQ169" s="180">
        <f t="shared" si="276"/>
        <v>-23.103855691694999</v>
      </c>
      <c r="DR169" s="209">
        <v>0.1</v>
      </c>
      <c r="DS169" s="240">
        <v>6.7650750000000004</v>
      </c>
      <c r="DT169" s="165">
        <f t="shared" si="316"/>
        <v>1</v>
      </c>
      <c r="DU169" s="252">
        <f t="shared" si="317"/>
        <v>0.2</v>
      </c>
      <c r="DV169" s="201">
        <f t="shared" si="286"/>
        <v>0.2</v>
      </c>
      <c r="DW169" s="167">
        <f t="shared" si="287"/>
        <v>1</v>
      </c>
      <c r="DX169" s="167">
        <f t="shared" si="288"/>
        <v>0.21000000000000002</v>
      </c>
      <c r="DY169" s="167">
        <f t="shared" si="318"/>
        <v>0.21000000000000002</v>
      </c>
      <c r="DZ169" s="178">
        <f t="shared" si="352"/>
        <v>-20.33352144246313</v>
      </c>
      <c r="EA169" s="453">
        <f t="shared" si="319"/>
        <v>0.21000000000000002</v>
      </c>
      <c r="EB169" s="453"/>
      <c r="EC169" s="165">
        <f t="shared" si="320"/>
        <v>0.21000000000000002</v>
      </c>
      <c r="ED169" s="165">
        <f t="shared" si="321"/>
        <v>0.21000000000000002</v>
      </c>
      <c r="EE169" s="176">
        <f t="shared" si="289"/>
        <v>-21.407479022652794</v>
      </c>
      <c r="EF169" s="185"/>
      <c r="EG169" s="186"/>
      <c r="EH169" s="36">
        <v>42411</v>
      </c>
      <c r="EI169" s="105">
        <v>0.97914999999999974</v>
      </c>
      <c r="EJ169" s="109">
        <v>0.93492499999999978</v>
      </c>
      <c r="EL169" s="180">
        <f t="shared" si="277"/>
        <v>-23.103855691694999</v>
      </c>
      <c r="EM169" s="209">
        <v>0.1</v>
      </c>
      <c r="EN169" s="240">
        <v>1.365075</v>
      </c>
      <c r="EO169" s="165">
        <f t="shared" si="322"/>
        <v>1</v>
      </c>
      <c r="EP169" s="252">
        <f t="shared" si="323"/>
        <v>0.11000000000000001</v>
      </c>
      <c r="EQ169" s="201">
        <f t="shared" si="290"/>
        <v>0.11000000000000001</v>
      </c>
      <c r="ER169" s="167">
        <f t="shared" si="291"/>
        <v>1</v>
      </c>
      <c r="ES169" s="167">
        <f t="shared" si="292"/>
        <v>0.12100000000000002</v>
      </c>
      <c r="ET169" s="167">
        <f t="shared" si="324"/>
        <v>0.12100000000000002</v>
      </c>
      <c r="EU169" s="178">
        <f t="shared" si="353"/>
        <v>-22.415700000000008</v>
      </c>
      <c r="EV169" s="452">
        <f t="shared" si="267"/>
        <v>0.12100000000000002</v>
      </c>
      <c r="EW169" s="315"/>
      <c r="EX169" s="165">
        <f t="shared" si="325"/>
        <v>0.12100000000000002</v>
      </c>
      <c r="EY169" s="165">
        <f t="shared" si="326"/>
        <v>0.12100000000000002</v>
      </c>
      <c r="EZ169" s="176">
        <f t="shared" si="327"/>
        <v>-22.557677987023233</v>
      </c>
      <c r="FA169" s="185"/>
      <c r="FB169" s="186"/>
      <c r="FC169" s="36">
        <v>42411</v>
      </c>
      <c r="FD169" s="105">
        <v>0.97914999999999974</v>
      </c>
      <c r="FE169" s="109">
        <v>0.93492499999999978</v>
      </c>
      <c r="FG169" s="180">
        <f t="shared" si="278"/>
        <v>-23.103855691694999</v>
      </c>
      <c r="FH169" s="209">
        <v>0.1</v>
      </c>
      <c r="FI169" s="239">
        <v>-8.4924999999999695E-2</v>
      </c>
      <c r="FJ169" s="165">
        <f t="shared" si="328"/>
        <v>1</v>
      </c>
      <c r="FK169" s="252">
        <f t="shared" si="329"/>
        <v>0.11000000000000001</v>
      </c>
      <c r="FL169" s="201">
        <f t="shared" si="293"/>
        <v>0.11000000000000001</v>
      </c>
      <c r="FM169" s="167">
        <f t="shared" si="294"/>
        <v>1</v>
      </c>
      <c r="FN169" s="167">
        <f t="shared" si="295"/>
        <v>0.13200000000000001</v>
      </c>
      <c r="FO169" s="167">
        <f t="shared" si="330"/>
        <v>0.13200000000000001</v>
      </c>
      <c r="FP169" s="178">
        <f t="shared" si="354"/>
        <v>-24.235999999999997</v>
      </c>
      <c r="FQ169" s="453">
        <f t="shared" si="331"/>
        <v>0.13200000000000001</v>
      </c>
      <c r="FR169" s="453"/>
      <c r="FS169" s="165">
        <f t="shared" si="332"/>
        <v>0.13200000000000001</v>
      </c>
      <c r="FT169" s="165">
        <f t="shared" si="333"/>
        <v>0.13200000000000001</v>
      </c>
      <c r="FU169" s="176">
        <f t="shared" si="296"/>
        <v>-24.223306686193183</v>
      </c>
      <c r="FV169" s="185"/>
      <c r="FW169" s="186"/>
      <c r="FX169" s="36">
        <v>42411</v>
      </c>
      <c r="FY169" s="105">
        <v>0.97914999999999974</v>
      </c>
      <c r="FZ169" s="109">
        <v>0.93492499999999978</v>
      </c>
      <c r="GB169" s="180">
        <f t="shared" si="279"/>
        <v>-23.103855691694999</v>
      </c>
      <c r="GC169" s="209">
        <v>0.1</v>
      </c>
      <c r="GD169" s="239">
        <v>-5.5849250000000001</v>
      </c>
      <c r="GE169" s="165">
        <f t="shared" si="334"/>
        <v>-0.11000000000000001</v>
      </c>
      <c r="GF169" s="252">
        <f t="shared" si="335"/>
        <v>1</v>
      </c>
      <c r="GG169" s="201">
        <f t="shared" si="297"/>
        <v>-0.11000000000000001</v>
      </c>
      <c r="GH169" s="167">
        <f t="shared" si="298"/>
        <v>-7.6999999999999999E-2</v>
      </c>
      <c r="GI169" s="167">
        <f t="shared" si="299"/>
        <v>1</v>
      </c>
      <c r="GJ169" s="167">
        <f t="shared" si="336"/>
        <v>-7.6999999999999999E-2</v>
      </c>
      <c r="GK169" s="178">
        <f t="shared" si="355"/>
        <v>-22.230375000000006</v>
      </c>
      <c r="GL169" s="453">
        <f t="shared" si="337"/>
        <v>-7.6999999999999999E-2</v>
      </c>
      <c r="GM169" s="453"/>
      <c r="GN169" s="165">
        <f t="shared" si="338"/>
        <v>-7.6999999999999999E-2</v>
      </c>
      <c r="GO169" s="165">
        <f t="shared" si="339"/>
        <v>-7.6999999999999999E-2</v>
      </c>
      <c r="GP169" s="176">
        <f t="shared" si="300"/>
        <v>-22.415829356251628</v>
      </c>
      <c r="GR169" s="186"/>
      <c r="GS169" s="36">
        <v>42411</v>
      </c>
      <c r="GT169" s="105">
        <v>0.97914999999999974</v>
      </c>
      <c r="GU169" s="109">
        <v>0.93492499999999978</v>
      </c>
      <c r="GW169" s="180">
        <f t="shared" si="280"/>
        <v>-23.103855691694999</v>
      </c>
      <c r="GX169" s="209">
        <v>0.1</v>
      </c>
      <c r="GY169" s="239">
        <v>-11.984925</v>
      </c>
      <c r="GZ169" s="165">
        <f t="shared" si="340"/>
        <v>-0.15000000000000002</v>
      </c>
      <c r="HA169" s="252">
        <f t="shared" si="341"/>
        <v>1</v>
      </c>
      <c r="HB169" s="201">
        <f t="shared" si="302"/>
        <v>-0.15000000000000002</v>
      </c>
      <c r="HC169" s="167">
        <f t="shared" si="342"/>
        <v>-7.5000000000000011E-2</v>
      </c>
      <c r="HD169" s="167">
        <f t="shared" si="303"/>
        <v>1</v>
      </c>
      <c r="HE169" s="167">
        <f t="shared" si="343"/>
        <v>-7.5000000000000011E-2</v>
      </c>
      <c r="HF169" s="178">
        <f t="shared" si="356"/>
        <v>-24.264987555310093</v>
      </c>
      <c r="HG169" s="453">
        <f t="shared" si="344"/>
        <v>-3.7500000000000006E-2</v>
      </c>
      <c r="HH169" s="453"/>
      <c r="HI169" s="165">
        <f t="shared" si="345"/>
        <v>-3.7500000000000006E-2</v>
      </c>
      <c r="HJ169" s="165">
        <f t="shared" si="346"/>
        <v>-3.7500000000000006E-2</v>
      </c>
      <c r="HK169" s="176">
        <f t="shared" si="304"/>
        <v>-24.737998126391989</v>
      </c>
      <c r="HL169" s="185"/>
      <c r="HN169" s="165">
        <v>-1.4849249999999996</v>
      </c>
      <c r="HO169" s="165">
        <f t="shared" si="254"/>
        <v>-23.619001142129676</v>
      </c>
      <c r="HP169" s="165"/>
      <c r="HR169" s="165">
        <v>-3.8349249999999997</v>
      </c>
      <c r="HS169" s="165">
        <f t="shared" si="255"/>
        <v>-24.225270465879976</v>
      </c>
      <c r="HT169" s="165"/>
      <c r="HV169" s="165">
        <v>6.7650750000000004</v>
      </c>
      <c r="HW169" s="165">
        <f t="shared" si="256"/>
        <v>-21.407479022652794</v>
      </c>
      <c r="HX169" s="165"/>
      <c r="HZ169" s="165">
        <v>1.365075</v>
      </c>
      <c r="IA169" s="165">
        <f t="shared" si="257"/>
        <v>-22.557677987023233</v>
      </c>
      <c r="IB169" s="165"/>
      <c r="ID169" s="165">
        <v>-8.4924999999999695E-2</v>
      </c>
      <c r="IE169" s="165">
        <f t="shared" si="258"/>
        <v>-24.223306686193183</v>
      </c>
      <c r="IF169" s="165"/>
      <c r="IH169" s="165">
        <v>-5.5849250000000001</v>
      </c>
      <c r="II169" s="165">
        <f t="shared" si="259"/>
        <v>-22.415829356251628</v>
      </c>
      <c r="IJ169" s="165"/>
      <c r="IL169" s="424">
        <v>-11.984925</v>
      </c>
      <c r="IM169" s="165">
        <f t="shared" si="260"/>
        <v>-24.737998126391989</v>
      </c>
      <c r="IN169" s="165"/>
      <c r="IO169" s="36">
        <v>42411</v>
      </c>
    </row>
    <row r="170" spans="1:249" ht="15.75" thickBot="1" x14ac:dyDescent="0.3">
      <c r="A170" s="95">
        <v>41316</v>
      </c>
      <c r="B170" s="36">
        <v>41316</v>
      </c>
      <c r="C170" s="346">
        <v>-0.54999999999999993</v>
      </c>
      <c r="D170" s="346">
        <v>-2.9</v>
      </c>
      <c r="E170" s="346">
        <v>7.7</v>
      </c>
      <c r="F170" s="346">
        <v>2.2999999999999998</v>
      </c>
      <c r="G170" s="346">
        <v>0.85000000000000009</v>
      </c>
      <c r="H170" s="346">
        <v>-4.6500000000000004</v>
      </c>
      <c r="I170" s="346">
        <v>-11.05</v>
      </c>
      <c r="J170" s="106"/>
      <c r="K170" s="36">
        <v>42411</v>
      </c>
      <c r="L170" s="105">
        <v>0.97914999999999974</v>
      </c>
      <c r="M170" s="98">
        <f t="shared" si="237"/>
        <v>0.93492499999999978</v>
      </c>
      <c r="N170" s="109">
        <f t="shared" si="238"/>
        <v>0.89126666666666654</v>
      </c>
      <c r="O170" s="291"/>
      <c r="P170" s="184">
        <v>42411</v>
      </c>
      <c r="Q170" s="346">
        <v>-0.54999999999999993</v>
      </c>
      <c r="R170" s="240">
        <v>-1.4849249999999996</v>
      </c>
      <c r="T170" s="346">
        <v>-2.9</v>
      </c>
      <c r="U170" s="240">
        <v>-3.8349249999999997</v>
      </c>
      <c r="W170" s="346">
        <v>7.7</v>
      </c>
      <c r="X170" s="240">
        <v>6.7650750000000004</v>
      </c>
      <c r="Z170" s="346">
        <v>2.2999999999999998</v>
      </c>
      <c r="AA170" s="240">
        <v>1.365075</v>
      </c>
      <c r="AC170" s="346">
        <v>0.85000000000000009</v>
      </c>
      <c r="AD170" s="239">
        <v>-8.4924999999999695E-2</v>
      </c>
      <c r="AF170" s="346">
        <v>-4.6500000000000004</v>
      </c>
      <c r="AG170" s="239">
        <v>-5.5849250000000001</v>
      </c>
      <c r="AI170" s="346">
        <v>-11.05</v>
      </c>
      <c r="AJ170" s="239">
        <v>-11.984925</v>
      </c>
      <c r="AK170" s="104"/>
      <c r="AV170" s="36">
        <v>42412</v>
      </c>
      <c r="AW170" s="346">
        <v>0.35</v>
      </c>
      <c r="AY170" s="346">
        <v>2.2000000000000002</v>
      </c>
      <c r="BA170" s="346">
        <v>8.15</v>
      </c>
      <c r="BC170" s="346">
        <v>4.05</v>
      </c>
      <c r="BE170" s="346">
        <v>-0.25</v>
      </c>
      <c r="BG170" s="346">
        <v>-4.6500000000000004</v>
      </c>
      <c r="BI170" s="346">
        <v>-9.6999999999999993</v>
      </c>
      <c r="BJ170" s="104">
        <v>-25.182240740740742</v>
      </c>
      <c r="BW170" s="36">
        <v>42412</v>
      </c>
      <c r="BX170" s="105">
        <v>1.0692999999999999</v>
      </c>
      <c r="BY170" s="109">
        <v>1.0242249999999999</v>
      </c>
      <c r="CA170" s="180">
        <f t="shared" si="274"/>
        <v>-23.060462785654998</v>
      </c>
      <c r="CB170" s="209">
        <v>0.1</v>
      </c>
      <c r="CC170" s="240">
        <v>-0.67422499999999996</v>
      </c>
      <c r="CD170" s="165">
        <f t="shared" si="347"/>
        <v>1</v>
      </c>
      <c r="CE170" s="252">
        <f t="shared" si="348"/>
        <v>0.11000000000000001</v>
      </c>
      <c r="CF170" s="201">
        <f t="shared" si="281"/>
        <v>0.11000000000000001</v>
      </c>
      <c r="CG170" s="167">
        <f t="shared" si="305"/>
        <v>1</v>
      </c>
      <c r="CH170" s="167">
        <f t="shared" si="282"/>
        <v>0.13200000000000001</v>
      </c>
      <c r="CI170" s="167">
        <f>IF(CH170*CG170=1,CF170,(CG170*CH170))</f>
        <v>0.13200000000000001</v>
      </c>
      <c r="CJ170" s="178">
        <f t="shared" si="350"/>
        <v>-23.515499999999996</v>
      </c>
      <c r="CK170" s="453">
        <f t="shared" si="239"/>
        <v>0.13200000000000001</v>
      </c>
      <c r="CL170" s="453"/>
      <c r="CM170" s="165">
        <f t="shared" si="283"/>
        <v>0.13200000000000001</v>
      </c>
      <c r="CN170" s="165">
        <f t="shared" si="306"/>
        <v>0.13200000000000001</v>
      </c>
      <c r="CO170" s="176">
        <f t="shared" si="284"/>
        <v>-23.487001142129674</v>
      </c>
      <c r="CR170" s="36">
        <v>42412</v>
      </c>
      <c r="CS170" s="105">
        <v>1.0692999999999999</v>
      </c>
      <c r="CT170" s="109">
        <v>1.0242249999999999</v>
      </c>
      <c r="CV170" s="180">
        <f t="shared" si="275"/>
        <v>-23.060462785654998</v>
      </c>
      <c r="CW170" s="209">
        <v>0.1</v>
      </c>
      <c r="CX170" s="240">
        <v>1.1757750000000002</v>
      </c>
      <c r="CY170" s="165">
        <f t="shared" si="307"/>
        <v>1</v>
      </c>
      <c r="CZ170" s="252">
        <f t="shared" si="308"/>
        <v>0.11000000000000001</v>
      </c>
      <c r="DA170" s="201">
        <f t="shared" si="309"/>
        <v>0.11000000000000001</v>
      </c>
      <c r="DB170" s="167">
        <f t="shared" si="310"/>
        <v>1</v>
      </c>
      <c r="DC170" s="167">
        <f t="shared" si="311"/>
        <v>0.13200000000000001</v>
      </c>
      <c r="DD170" s="167">
        <f t="shared" si="312"/>
        <v>0.13200000000000001</v>
      </c>
      <c r="DE170" s="178">
        <f t="shared" si="351"/>
        <v>-24.277674999999999</v>
      </c>
      <c r="DF170" s="453">
        <f t="shared" si="313"/>
        <v>0.13200000000000001</v>
      </c>
      <c r="DG170" s="453"/>
      <c r="DH170" s="165">
        <f t="shared" si="314"/>
        <v>0.13200000000000001</v>
      </c>
      <c r="DI170" s="165">
        <f t="shared" si="315"/>
        <v>0.13200000000000001</v>
      </c>
      <c r="DJ170" s="176">
        <f t="shared" si="285"/>
        <v>-24.093270465879975</v>
      </c>
      <c r="DK170" s="185"/>
      <c r="DL170" s="186"/>
      <c r="DM170" s="36">
        <v>42412</v>
      </c>
      <c r="DN170" s="105">
        <v>1.0692999999999999</v>
      </c>
      <c r="DO170" s="109">
        <v>1.0242249999999999</v>
      </c>
      <c r="DQ170" s="180">
        <f t="shared" si="276"/>
        <v>-23.060462785654998</v>
      </c>
      <c r="DR170" s="209">
        <v>0.1</v>
      </c>
      <c r="DS170" s="240">
        <v>7.1257750000000009</v>
      </c>
      <c r="DT170" s="165">
        <f t="shared" si="316"/>
        <v>1</v>
      </c>
      <c r="DU170" s="252">
        <f t="shared" si="317"/>
        <v>0.2</v>
      </c>
      <c r="DV170" s="201">
        <f t="shared" si="286"/>
        <v>0.2</v>
      </c>
      <c r="DW170" s="167">
        <f t="shared" si="287"/>
        <v>1</v>
      </c>
      <c r="DX170" s="167">
        <f t="shared" si="288"/>
        <v>1</v>
      </c>
      <c r="DY170" s="167">
        <f t="shared" si="318"/>
        <v>0.2</v>
      </c>
      <c r="DZ170" s="178">
        <f t="shared" si="352"/>
        <v>-20.133521442463131</v>
      </c>
      <c r="EA170" s="453">
        <f t="shared" si="319"/>
        <v>0.2</v>
      </c>
      <c r="EB170" s="453"/>
      <c r="EC170" s="165">
        <f t="shared" si="320"/>
        <v>0.2</v>
      </c>
      <c r="ED170" s="165">
        <f t="shared" si="321"/>
        <v>0.2</v>
      </c>
      <c r="EE170" s="176">
        <f t="shared" si="289"/>
        <v>-21.207479022652794</v>
      </c>
      <c r="EF170" s="185"/>
      <c r="EG170" s="186"/>
      <c r="EH170" s="36">
        <v>42412</v>
      </c>
      <c r="EI170" s="105">
        <v>1.0692999999999999</v>
      </c>
      <c r="EJ170" s="109">
        <v>1.0242249999999999</v>
      </c>
      <c r="EL170" s="180">
        <f t="shared" si="277"/>
        <v>-23.060462785654998</v>
      </c>
      <c r="EM170" s="209">
        <v>0.1</v>
      </c>
      <c r="EN170" s="240">
        <v>3.0257749999999999</v>
      </c>
      <c r="EO170" s="165">
        <f t="shared" si="322"/>
        <v>1</v>
      </c>
      <c r="EP170" s="252">
        <f t="shared" si="323"/>
        <v>0.17</v>
      </c>
      <c r="EQ170" s="201">
        <f t="shared" si="290"/>
        <v>0.17</v>
      </c>
      <c r="ER170" s="167">
        <f t="shared" si="291"/>
        <v>1</v>
      </c>
      <c r="ES170" s="167">
        <f t="shared" si="292"/>
        <v>0.18700000000000003</v>
      </c>
      <c r="ET170" s="167">
        <f t="shared" si="324"/>
        <v>0.18700000000000003</v>
      </c>
      <c r="EU170" s="178">
        <f t="shared" si="353"/>
        <v>-22.228700000000007</v>
      </c>
      <c r="EV170" s="452">
        <f t="shared" si="267"/>
        <v>0.18700000000000003</v>
      </c>
      <c r="EW170" s="315"/>
      <c r="EX170" s="165">
        <f t="shared" si="325"/>
        <v>0.18700000000000003</v>
      </c>
      <c r="EY170" s="165">
        <f t="shared" si="326"/>
        <v>0.18700000000000003</v>
      </c>
      <c r="EZ170" s="176">
        <f t="shared" si="327"/>
        <v>-22.370677987023232</v>
      </c>
      <c r="FA170" s="185"/>
      <c r="FB170" s="186"/>
      <c r="FC170" s="36">
        <v>42412</v>
      </c>
      <c r="FD170" s="105">
        <v>1.0692999999999999</v>
      </c>
      <c r="FE170" s="109">
        <v>1.0242249999999999</v>
      </c>
      <c r="FG170" s="180">
        <f t="shared" si="278"/>
        <v>-23.060462785654998</v>
      </c>
      <c r="FH170" s="209">
        <v>0.1</v>
      </c>
      <c r="FI170" s="239">
        <v>-1.2742249999999999</v>
      </c>
      <c r="FJ170" s="165">
        <f t="shared" si="328"/>
        <v>0.11000000000000001</v>
      </c>
      <c r="FK170" s="252">
        <f t="shared" si="329"/>
        <v>1</v>
      </c>
      <c r="FL170" s="201">
        <f t="shared" si="293"/>
        <v>0.11000000000000001</v>
      </c>
      <c r="FM170" s="167">
        <f t="shared" si="294"/>
        <v>1</v>
      </c>
      <c r="FN170" s="167">
        <f t="shared" si="295"/>
        <v>0.13200000000000001</v>
      </c>
      <c r="FO170" s="167">
        <f t="shared" si="330"/>
        <v>0.13200000000000001</v>
      </c>
      <c r="FP170" s="178">
        <f t="shared" si="354"/>
        <v>-24.103999999999996</v>
      </c>
      <c r="FQ170" s="453">
        <f t="shared" si="331"/>
        <v>0.13200000000000001</v>
      </c>
      <c r="FR170" s="453"/>
      <c r="FS170" s="165">
        <f t="shared" si="332"/>
        <v>0.13200000000000001</v>
      </c>
      <c r="FT170" s="165">
        <f t="shared" si="333"/>
        <v>0.13200000000000001</v>
      </c>
      <c r="FU170" s="176">
        <f t="shared" si="296"/>
        <v>-24.091306686193182</v>
      </c>
      <c r="FV170" s="185"/>
      <c r="FW170" s="186"/>
      <c r="FX170" s="36">
        <v>42412</v>
      </c>
      <c r="FY170" s="105">
        <v>1.0692999999999999</v>
      </c>
      <c r="FZ170" s="109">
        <v>1.0242249999999999</v>
      </c>
      <c r="GB170" s="180">
        <f t="shared" si="279"/>
        <v>-23.060462785654998</v>
      </c>
      <c r="GC170" s="209">
        <v>0.1</v>
      </c>
      <c r="GD170" s="239">
        <v>-5.6742249999999999</v>
      </c>
      <c r="GE170" s="165">
        <f t="shared" si="334"/>
        <v>-0.11000000000000001</v>
      </c>
      <c r="GF170" s="252">
        <f t="shared" si="335"/>
        <v>1</v>
      </c>
      <c r="GG170" s="201">
        <f t="shared" si="297"/>
        <v>-0.11000000000000001</v>
      </c>
      <c r="GH170" s="167">
        <f t="shared" si="298"/>
        <v>-7.6999999999999999E-2</v>
      </c>
      <c r="GI170" s="167">
        <f t="shared" si="299"/>
        <v>1</v>
      </c>
      <c r="GJ170" s="167">
        <f t="shared" si="336"/>
        <v>-7.6999999999999999E-2</v>
      </c>
      <c r="GK170" s="178">
        <f t="shared" si="355"/>
        <v>-22.307375000000008</v>
      </c>
      <c r="GL170" s="453">
        <f t="shared" si="337"/>
        <v>-7.6999999999999999E-2</v>
      </c>
      <c r="GM170" s="453"/>
      <c r="GN170" s="165">
        <f t="shared" si="338"/>
        <v>-7.6999999999999999E-2</v>
      </c>
      <c r="GO170" s="165">
        <f t="shared" si="339"/>
        <v>-7.6999999999999999E-2</v>
      </c>
      <c r="GP170" s="176">
        <f t="shared" si="300"/>
        <v>-22.492829356251629</v>
      </c>
      <c r="GR170" s="186"/>
      <c r="GS170" s="36">
        <v>42412</v>
      </c>
      <c r="GT170" s="105">
        <v>1.0692999999999999</v>
      </c>
      <c r="GU170" s="109">
        <v>1.0242249999999999</v>
      </c>
      <c r="GW170" s="180">
        <f t="shared" si="280"/>
        <v>-23.060462785654998</v>
      </c>
      <c r="GX170" s="209">
        <v>0.1</v>
      </c>
      <c r="GY170" s="239">
        <v>-10.724224999999999</v>
      </c>
      <c r="GZ170" s="165">
        <f t="shared" si="340"/>
        <v>-0.15000000000000002</v>
      </c>
      <c r="HA170" s="252">
        <f t="shared" si="341"/>
        <v>1</v>
      </c>
      <c r="HB170" s="201">
        <f t="shared" si="302"/>
        <v>-0.15000000000000002</v>
      </c>
      <c r="HC170" s="167">
        <f t="shared" si="342"/>
        <v>-7.5000000000000011E-2</v>
      </c>
      <c r="HD170" s="167">
        <f t="shared" si="303"/>
        <v>1</v>
      </c>
      <c r="HE170" s="167">
        <f>IF(HD170*HC170=1,HB170,(HC170*HD170))</f>
        <v>-7.5000000000000011E-2</v>
      </c>
      <c r="HF170" s="178">
        <f t="shared" si="356"/>
        <v>-24.302487555310094</v>
      </c>
      <c r="HG170" s="453">
        <f t="shared" si="344"/>
        <v>-3.7500000000000006E-2</v>
      </c>
      <c r="HH170" s="453"/>
      <c r="HI170" s="165">
        <f t="shared" si="345"/>
        <v>-3.7500000000000006E-2</v>
      </c>
      <c r="HJ170" s="165">
        <f t="shared" si="346"/>
        <v>-3.7500000000000006E-2</v>
      </c>
      <c r="HK170" s="176">
        <f t="shared" si="304"/>
        <v>-24.775498126391991</v>
      </c>
      <c r="HL170" s="247">
        <v>-25.182240740740742</v>
      </c>
      <c r="HN170" s="165">
        <v>-0.67422499999999996</v>
      </c>
      <c r="HO170" s="165">
        <f t="shared" si="254"/>
        <v>-23.487001142129674</v>
      </c>
      <c r="HP170" s="165"/>
      <c r="HR170" s="165">
        <v>1.1757750000000002</v>
      </c>
      <c r="HS170" s="165">
        <f t="shared" si="255"/>
        <v>-24.093270465879975</v>
      </c>
      <c r="HT170" s="165"/>
      <c r="HV170" s="165">
        <v>7.1257750000000009</v>
      </c>
      <c r="HW170" s="165">
        <f t="shared" si="256"/>
        <v>-21.207479022652794</v>
      </c>
      <c r="HX170" s="165"/>
      <c r="HZ170" s="165">
        <v>3.0257749999999999</v>
      </c>
      <c r="IA170" s="165">
        <f t="shared" si="257"/>
        <v>-22.370677987023232</v>
      </c>
      <c r="IB170" s="165"/>
      <c r="ID170" s="165">
        <v>-1.2742249999999999</v>
      </c>
      <c r="IE170" s="165">
        <f t="shared" si="258"/>
        <v>-24.091306686193182</v>
      </c>
      <c r="IF170" s="165"/>
      <c r="IH170" s="165">
        <v>-5.6742249999999999</v>
      </c>
      <c r="II170" s="165">
        <f t="shared" si="259"/>
        <v>-22.492829356251629</v>
      </c>
      <c r="IJ170" s="165"/>
      <c r="IL170" s="424">
        <v>-10.724224999999999</v>
      </c>
      <c r="IM170" s="165">
        <f t="shared" si="260"/>
        <v>-24.775498126391991</v>
      </c>
      <c r="IN170" s="253">
        <v>-25.182240740740742</v>
      </c>
      <c r="IO170" s="36">
        <v>42412</v>
      </c>
    </row>
    <row r="171" spans="1:249" ht="15.75" thickBot="1" x14ac:dyDescent="0.3">
      <c r="A171" s="95">
        <v>41317</v>
      </c>
      <c r="B171" s="36">
        <v>41317</v>
      </c>
      <c r="C171" s="346">
        <v>0.35</v>
      </c>
      <c r="D171" s="346">
        <v>2.2000000000000002</v>
      </c>
      <c r="E171" s="346">
        <v>8.15</v>
      </c>
      <c r="F171" s="346">
        <v>4.05</v>
      </c>
      <c r="G171" s="346">
        <v>-0.25</v>
      </c>
      <c r="H171" s="346">
        <v>-4.6500000000000004</v>
      </c>
      <c r="I171" s="346">
        <v>-9.6999999999999993</v>
      </c>
      <c r="J171" s="106"/>
      <c r="K171" s="36">
        <v>42412</v>
      </c>
      <c r="L171" s="105">
        <v>1.0692999999999999</v>
      </c>
      <c r="M171" s="98">
        <f t="shared" si="237"/>
        <v>1.0242249999999999</v>
      </c>
      <c r="N171" s="109">
        <f t="shared" si="238"/>
        <v>0.97971666666666657</v>
      </c>
      <c r="O171" s="291"/>
      <c r="P171" s="184">
        <v>42412</v>
      </c>
      <c r="Q171" s="346">
        <v>0.35</v>
      </c>
      <c r="R171" s="240">
        <v>-0.67422499999999996</v>
      </c>
      <c r="T171" s="346">
        <v>2.2000000000000002</v>
      </c>
      <c r="U171" s="240">
        <v>1.1757750000000002</v>
      </c>
      <c r="W171" s="346">
        <v>8.15</v>
      </c>
      <c r="X171" s="240">
        <v>7.1257750000000009</v>
      </c>
      <c r="Z171" s="346">
        <v>4.05</v>
      </c>
      <c r="AA171" s="240">
        <v>3.0257749999999999</v>
      </c>
      <c r="AC171" s="346">
        <v>-0.25</v>
      </c>
      <c r="AD171" s="239">
        <v>-1.2742249999999999</v>
      </c>
      <c r="AF171" s="346">
        <v>-4.6500000000000004</v>
      </c>
      <c r="AG171" s="239">
        <v>-5.6742249999999999</v>
      </c>
      <c r="AI171" s="346">
        <v>-9.6999999999999993</v>
      </c>
      <c r="AJ171" s="239">
        <v>-10.724224999999999</v>
      </c>
      <c r="AK171" s="104">
        <v>-25.182240740740742</v>
      </c>
      <c r="AV171" s="36">
        <v>42413</v>
      </c>
      <c r="AW171" s="346">
        <v>3</v>
      </c>
      <c r="AY171" s="346">
        <v>5.95</v>
      </c>
      <c r="AZ171" s="98"/>
      <c r="BA171" s="346">
        <v>7.15</v>
      </c>
      <c r="BC171" s="346">
        <v>5.15</v>
      </c>
      <c r="BE171" s="346">
        <v>-1.05</v>
      </c>
      <c r="BG171" s="346">
        <v>-3.85</v>
      </c>
      <c r="BH171" s="117">
        <v>-23.585574074074071</v>
      </c>
      <c r="BI171" s="346">
        <v>-8.3000000000000007</v>
      </c>
      <c r="BJ171" s="104"/>
      <c r="BK171" t="s">
        <v>115</v>
      </c>
      <c r="BW171" s="36">
        <v>42413</v>
      </c>
      <c r="BX171" s="105">
        <v>1.1611499999999999</v>
      </c>
      <c r="BY171" s="109">
        <v>1.1152249999999999</v>
      </c>
      <c r="CA171" s="180">
        <f t="shared" si="274"/>
        <v>-23.012437317254999</v>
      </c>
      <c r="CB171" s="209">
        <v>0.1</v>
      </c>
      <c r="CC171" s="240">
        <v>1.8847750000000001</v>
      </c>
      <c r="CD171" s="165">
        <f t="shared" si="347"/>
        <v>1</v>
      </c>
      <c r="CE171" s="252">
        <f t="shared" si="348"/>
        <v>0.13</v>
      </c>
      <c r="CF171" s="201">
        <f t="shared" si="281"/>
        <v>0.13</v>
      </c>
      <c r="CG171" s="167">
        <f t="shared" si="305"/>
        <v>1</v>
      </c>
      <c r="CH171" s="167">
        <f t="shared" si="282"/>
        <v>0.14300000000000002</v>
      </c>
      <c r="CI171" s="167">
        <f t="shared" si="349"/>
        <v>0.14300000000000002</v>
      </c>
      <c r="CJ171" s="178">
        <f t="shared" si="350"/>
        <v>-23.372499999999995</v>
      </c>
      <c r="CK171" s="453">
        <f t="shared" si="239"/>
        <v>0.14300000000000002</v>
      </c>
      <c r="CL171" s="453"/>
      <c r="CM171" s="165">
        <f t="shared" si="283"/>
        <v>0.14300000000000002</v>
      </c>
      <c r="CN171" s="165">
        <f t="shared" si="306"/>
        <v>0.14300000000000002</v>
      </c>
      <c r="CO171" s="176">
        <f t="shared" si="284"/>
        <v>-23.344001142129674</v>
      </c>
      <c r="CR171" s="36">
        <v>42413</v>
      </c>
      <c r="CS171" s="105">
        <v>1.1611499999999999</v>
      </c>
      <c r="CT171" s="109">
        <v>1.1152249999999999</v>
      </c>
      <c r="CV171" s="180">
        <f t="shared" si="275"/>
        <v>-23.012437317254999</v>
      </c>
      <c r="CW171" s="209">
        <v>0.1</v>
      </c>
      <c r="CX171" s="240">
        <v>4.8347750000000005</v>
      </c>
      <c r="CY171" s="165">
        <f t="shared" si="307"/>
        <v>1</v>
      </c>
      <c r="CZ171" s="252">
        <f t="shared" si="308"/>
        <v>0.2</v>
      </c>
      <c r="DA171" s="201">
        <f t="shared" si="309"/>
        <v>0.2</v>
      </c>
      <c r="DB171" s="167">
        <f t="shared" si="310"/>
        <v>1</v>
      </c>
      <c r="DC171" s="167">
        <f t="shared" si="311"/>
        <v>0.24</v>
      </c>
      <c r="DD171" s="167">
        <f t="shared" si="312"/>
        <v>0.24</v>
      </c>
      <c r="DE171" s="178">
        <f t="shared" si="351"/>
        <v>-24.037675</v>
      </c>
      <c r="DF171" s="453">
        <f t="shared" si="313"/>
        <v>0.24</v>
      </c>
      <c r="DG171" s="453"/>
      <c r="DH171" s="165">
        <f t="shared" si="314"/>
        <v>0.24</v>
      </c>
      <c r="DI171" s="165">
        <f t="shared" si="315"/>
        <v>0.24</v>
      </c>
      <c r="DJ171" s="176">
        <f t="shared" si="285"/>
        <v>-23.853270465879977</v>
      </c>
      <c r="DK171" s="185"/>
      <c r="DL171" s="186"/>
      <c r="DM171" s="36">
        <v>42413</v>
      </c>
      <c r="DN171" s="105">
        <v>1.1611499999999999</v>
      </c>
      <c r="DO171" s="109">
        <v>1.1152249999999999</v>
      </c>
      <c r="DQ171" s="180">
        <f t="shared" si="276"/>
        <v>-23.012437317254999</v>
      </c>
      <c r="DR171" s="209">
        <v>0.1</v>
      </c>
      <c r="DS171" s="240">
        <v>6.0347750000000007</v>
      </c>
      <c r="DT171" s="165">
        <f t="shared" si="316"/>
        <v>1</v>
      </c>
      <c r="DU171" s="252">
        <f t="shared" si="317"/>
        <v>0.2</v>
      </c>
      <c r="DV171" s="201">
        <f t="shared" si="286"/>
        <v>0.2</v>
      </c>
      <c r="DW171" s="167">
        <f t="shared" si="287"/>
        <v>1</v>
      </c>
      <c r="DX171" s="167">
        <f t="shared" si="288"/>
        <v>1</v>
      </c>
      <c r="DY171" s="167">
        <f t="shared" si="318"/>
        <v>0.2</v>
      </c>
      <c r="DZ171" s="178">
        <f t="shared" si="352"/>
        <v>-19.933521442463132</v>
      </c>
      <c r="EA171" s="453">
        <f t="shared" si="319"/>
        <v>0.2</v>
      </c>
      <c r="EB171" s="453"/>
      <c r="EC171" s="165">
        <f t="shared" si="320"/>
        <v>0.2</v>
      </c>
      <c r="ED171" s="165">
        <f t="shared" si="321"/>
        <v>0.2</v>
      </c>
      <c r="EE171" s="176">
        <f t="shared" si="289"/>
        <v>-21.007479022652795</v>
      </c>
      <c r="EF171" s="185"/>
      <c r="EG171" s="186"/>
      <c r="EH171" s="36">
        <v>42413</v>
      </c>
      <c r="EI171" s="105">
        <v>1.1611499999999999</v>
      </c>
      <c r="EJ171" s="109">
        <v>1.1152249999999999</v>
      </c>
      <c r="EL171" s="180">
        <f t="shared" si="277"/>
        <v>-23.012437317254999</v>
      </c>
      <c r="EM171" s="209">
        <v>0.1</v>
      </c>
      <c r="EN171" s="240">
        <v>4.0347750000000007</v>
      </c>
      <c r="EO171" s="165">
        <f t="shared" si="322"/>
        <v>1</v>
      </c>
      <c r="EP171" s="252">
        <f t="shared" si="323"/>
        <v>0.2</v>
      </c>
      <c r="EQ171" s="201">
        <f t="shared" si="290"/>
        <v>0.2</v>
      </c>
      <c r="ER171" s="167">
        <f t="shared" si="291"/>
        <v>1</v>
      </c>
      <c r="ES171" s="167">
        <f t="shared" si="292"/>
        <v>0.21000000000000002</v>
      </c>
      <c r="ET171" s="167">
        <f t="shared" si="324"/>
        <v>0.21000000000000002</v>
      </c>
      <c r="EU171" s="178">
        <f t="shared" si="353"/>
        <v>-22.018700000000006</v>
      </c>
      <c r="EV171" s="452">
        <f t="shared" si="267"/>
        <v>0.21000000000000002</v>
      </c>
      <c r="EW171" s="315"/>
      <c r="EX171" s="165">
        <f t="shared" si="325"/>
        <v>0.21000000000000002</v>
      </c>
      <c r="EY171" s="165">
        <f t="shared" si="326"/>
        <v>0.21000000000000002</v>
      </c>
      <c r="EZ171" s="176">
        <f t="shared" si="327"/>
        <v>-22.160677987023231</v>
      </c>
      <c r="FA171" s="185"/>
      <c r="FB171" s="186"/>
      <c r="FC171" s="36">
        <v>42413</v>
      </c>
      <c r="FD171" s="105">
        <v>1.1611499999999999</v>
      </c>
      <c r="FE171" s="109">
        <v>1.1152249999999999</v>
      </c>
      <c r="FG171" s="180">
        <f t="shared" si="278"/>
        <v>-23.012437317254999</v>
      </c>
      <c r="FH171" s="209">
        <v>0.1</v>
      </c>
      <c r="FI171" s="239">
        <v>-2.165225</v>
      </c>
      <c r="FJ171" s="165">
        <f t="shared" si="328"/>
        <v>2.0000000000000004E-2</v>
      </c>
      <c r="FK171" s="252">
        <f t="shared" si="329"/>
        <v>1</v>
      </c>
      <c r="FL171" s="201">
        <f t="shared" si="293"/>
        <v>2.0000000000000004E-2</v>
      </c>
      <c r="FM171" s="167">
        <f t="shared" si="294"/>
        <v>1</v>
      </c>
      <c r="FN171" s="167">
        <f t="shared" si="295"/>
        <v>2.4000000000000004E-2</v>
      </c>
      <c r="FO171" s="167">
        <f t="shared" si="330"/>
        <v>2.4000000000000004E-2</v>
      </c>
      <c r="FP171" s="178">
        <f t="shared" si="354"/>
        <v>-24.079999999999995</v>
      </c>
      <c r="FQ171" s="453">
        <f t="shared" si="331"/>
        <v>2.4000000000000004E-2</v>
      </c>
      <c r="FR171" s="453"/>
      <c r="FS171" s="165">
        <f t="shared" si="332"/>
        <v>2.4000000000000004E-2</v>
      </c>
      <c r="FT171" s="165">
        <f t="shared" si="333"/>
        <v>2.4000000000000004E-2</v>
      </c>
      <c r="FU171" s="176">
        <f t="shared" si="296"/>
        <v>-24.067306686193181</v>
      </c>
      <c r="FV171" s="185"/>
      <c r="FW171" s="186"/>
      <c r="FX171" s="36">
        <v>42413</v>
      </c>
      <c r="FY171" s="105">
        <v>1.1611499999999999</v>
      </c>
      <c r="FZ171" s="109">
        <v>1.1152249999999999</v>
      </c>
      <c r="GB171" s="180">
        <f t="shared" si="279"/>
        <v>-23.012437317254999</v>
      </c>
      <c r="GC171" s="209">
        <v>0.1</v>
      </c>
      <c r="GD171" s="239">
        <v>-4.9652250000000002</v>
      </c>
      <c r="GE171" s="165">
        <f t="shared" si="334"/>
        <v>-0.1</v>
      </c>
      <c r="GF171" s="252">
        <f t="shared" si="335"/>
        <v>1</v>
      </c>
      <c r="GG171" s="201">
        <f t="shared" si="297"/>
        <v>-0.1</v>
      </c>
      <c r="GH171" s="167">
        <f t="shared" si="298"/>
        <v>-6.9999999999999993E-2</v>
      </c>
      <c r="GI171" s="167">
        <f t="shared" si="299"/>
        <v>1</v>
      </c>
      <c r="GJ171" s="167">
        <f t="shared" si="336"/>
        <v>-6.9999999999999993E-2</v>
      </c>
      <c r="GK171" s="178">
        <f t="shared" si="355"/>
        <v>-22.377375000000008</v>
      </c>
      <c r="GL171" s="453">
        <f t="shared" si="337"/>
        <v>-6.9999999999999993E-2</v>
      </c>
      <c r="GM171" s="453"/>
      <c r="GN171" s="165">
        <f t="shared" si="338"/>
        <v>-6.9999999999999993E-2</v>
      </c>
      <c r="GO171" s="165">
        <f t="shared" si="339"/>
        <v>-6.9999999999999993E-2</v>
      </c>
      <c r="GP171" s="176">
        <f t="shared" si="300"/>
        <v>-22.56282935625163</v>
      </c>
      <c r="GQ171" s="357">
        <v>-23.6</v>
      </c>
      <c r="GR171" s="186"/>
      <c r="GS171" s="36">
        <v>42413</v>
      </c>
      <c r="GT171" s="105">
        <v>1.1611499999999999</v>
      </c>
      <c r="GU171" s="109">
        <v>1.1152249999999999</v>
      </c>
      <c r="GW171" s="180">
        <f t="shared" si="280"/>
        <v>-23.012437317254999</v>
      </c>
      <c r="GX171" s="209">
        <v>0.1</v>
      </c>
      <c r="GY171" s="239">
        <v>-9.4152250000000013</v>
      </c>
      <c r="GZ171" s="165">
        <f t="shared" si="340"/>
        <v>-0.15000000000000002</v>
      </c>
      <c r="HA171" s="252">
        <f t="shared" si="341"/>
        <v>1</v>
      </c>
      <c r="HB171" s="201">
        <f t="shared" si="302"/>
        <v>-0.15000000000000002</v>
      </c>
      <c r="HC171" s="167">
        <f t="shared" si="342"/>
        <v>-7.5000000000000011E-2</v>
      </c>
      <c r="HD171" s="167">
        <f t="shared" si="303"/>
        <v>1</v>
      </c>
      <c r="HE171" s="167">
        <f t="shared" si="343"/>
        <v>-7.5000000000000011E-2</v>
      </c>
      <c r="HF171" s="178">
        <f t="shared" si="356"/>
        <v>-24.339987555310096</v>
      </c>
      <c r="HG171" s="453">
        <f t="shared" si="344"/>
        <v>-3.7500000000000006E-2</v>
      </c>
      <c r="HH171" s="453"/>
      <c r="HI171" s="165">
        <f t="shared" si="345"/>
        <v>-3.7500000000000006E-2</v>
      </c>
      <c r="HJ171" s="165">
        <f t="shared" si="346"/>
        <v>-3.7500000000000006E-2</v>
      </c>
      <c r="HK171" s="176">
        <f t="shared" si="304"/>
        <v>-24.812998126391992</v>
      </c>
      <c r="HL171" s="185"/>
      <c r="HN171" s="165">
        <v>1.8847750000000001</v>
      </c>
      <c r="HO171" s="165">
        <f t="shared" si="254"/>
        <v>-23.344001142129674</v>
      </c>
      <c r="HP171" s="165"/>
      <c r="HR171" s="165">
        <v>4.8347750000000005</v>
      </c>
      <c r="HS171" s="165">
        <f t="shared" si="255"/>
        <v>-23.853270465879977</v>
      </c>
      <c r="HT171" s="165"/>
      <c r="HV171" s="165">
        <v>6.0347750000000007</v>
      </c>
      <c r="HW171" s="165">
        <f t="shared" si="256"/>
        <v>-21.007479022652795</v>
      </c>
      <c r="HX171" s="165"/>
      <c r="HZ171" s="165">
        <v>4.0347750000000007</v>
      </c>
      <c r="IA171" s="165">
        <f t="shared" si="257"/>
        <v>-22.160677987023231</v>
      </c>
      <c r="IB171" s="165"/>
      <c r="ID171" s="165">
        <v>-2.165225</v>
      </c>
      <c r="IE171" s="165">
        <f t="shared" si="258"/>
        <v>-24.067306686193181</v>
      </c>
      <c r="IF171" s="165"/>
      <c r="IH171" s="165">
        <v>-4.9652250000000002</v>
      </c>
      <c r="II171" s="165">
        <f t="shared" si="259"/>
        <v>-22.56282935625163</v>
      </c>
      <c r="IJ171" s="253">
        <v>-23.6</v>
      </c>
      <c r="IL171" s="424">
        <v>-9.4152250000000013</v>
      </c>
      <c r="IM171" s="165">
        <f t="shared" si="260"/>
        <v>-24.812998126391992</v>
      </c>
      <c r="IN171" s="165"/>
      <c r="IO171" s="36">
        <v>42413</v>
      </c>
    </row>
    <row r="172" spans="1:249" ht="15.75" thickBot="1" x14ac:dyDescent="0.3">
      <c r="A172" s="95">
        <v>41318</v>
      </c>
      <c r="B172" s="36">
        <v>41318</v>
      </c>
      <c r="C172" s="346">
        <v>3</v>
      </c>
      <c r="D172" s="346">
        <v>5.95</v>
      </c>
      <c r="E172" s="346">
        <v>7.15</v>
      </c>
      <c r="F172" s="346">
        <v>5.15</v>
      </c>
      <c r="G172" s="346">
        <v>-1.05</v>
      </c>
      <c r="H172" s="346">
        <v>-3.85</v>
      </c>
      <c r="I172" s="346">
        <v>-8.3000000000000007</v>
      </c>
      <c r="J172" s="106"/>
      <c r="K172" s="36">
        <v>42413</v>
      </c>
      <c r="L172" s="105">
        <v>1.1611499999999999</v>
      </c>
      <c r="M172" s="98">
        <f t="shared" si="237"/>
        <v>1.1152249999999999</v>
      </c>
      <c r="N172" s="109">
        <f t="shared" si="238"/>
        <v>1.0698666666666667</v>
      </c>
      <c r="O172" s="291"/>
      <c r="P172" s="184">
        <v>42413</v>
      </c>
      <c r="Q172" s="346">
        <v>3</v>
      </c>
      <c r="R172" s="240">
        <v>1.8847750000000001</v>
      </c>
      <c r="T172" s="346">
        <v>5.95</v>
      </c>
      <c r="U172" s="240">
        <v>4.8347750000000005</v>
      </c>
      <c r="W172" s="346">
        <v>7.15</v>
      </c>
      <c r="X172" s="240">
        <v>6.0347750000000007</v>
      </c>
      <c r="Z172" s="346">
        <v>5.15</v>
      </c>
      <c r="AA172" s="240">
        <v>4.0347750000000007</v>
      </c>
      <c r="AC172" s="346">
        <v>-1.05</v>
      </c>
      <c r="AD172" s="239">
        <v>-2.165225</v>
      </c>
      <c r="AF172" s="346">
        <v>-3.85</v>
      </c>
      <c r="AG172" s="239">
        <v>-4.9652250000000002</v>
      </c>
      <c r="AH172" s="104">
        <v>-23.585574074074071</v>
      </c>
      <c r="AI172" s="346">
        <v>-8.3000000000000007</v>
      </c>
      <c r="AJ172" s="239">
        <v>-9.4152250000000013</v>
      </c>
      <c r="AK172" s="104"/>
      <c r="AV172" s="36">
        <v>42414</v>
      </c>
      <c r="AW172" s="346">
        <v>2.9499999999999997</v>
      </c>
      <c r="AY172" s="346">
        <v>4.75</v>
      </c>
      <c r="AZ172">
        <v>-22.598244444444443</v>
      </c>
      <c r="BA172" s="346">
        <v>7.65</v>
      </c>
      <c r="BC172" s="346">
        <v>5.0999999999999996</v>
      </c>
      <c r="BE172" s="346">
        <v>-2.65</v>
      </c>
      <c r="BF172">
        <v>-24.077566666666669</v>
      </c>
      <c r="BG172" s="346">
        <v>-4.9999999999999822E-2</v>
      </c>
      <c r="BI172" s="346">
        <v>-8.5</v>
      </c>
      <c r="BJ172" s="104"/>
      <c r="BL172" s="313">
        <v>0.4</v>
      </c>
      <c r="BM172">
        <v>-22.636922222222218</v>
      </c>
      <c r="BQ172" s="312"/>
      <c r="BR172" s="312"/>
      <c r="BV172" s="312"/>
      <c r="BW172" s="36">
        <v>42414</v>
      </c>
      <c r="BX172" s="105">
        <v>1.2546999999999999</v>
      </c>
      <c r="BY172" s="109">
        <v>1.2079249999999999</v>
      </c>
      <c r="CA172" s="180">
        <f t="shared" si="274"/>
        <v>-22.959563944094999</v>
      </c>
      <c r="CB172" s="209">
        <v>0.1</v>
      </c>
      <c r="CC172" s="240">
        <v>1.7420749999999998</v>
      </c>
      <c r="CD172" s="165">
        <f t="shared" si="347"/>
        <v>1</v>
      </c>
      <c r="CE172" s="252">
        <f t="shared" si="348"/>
        <v>0.13</v>
      </c>
      <c r="CF172" s="201">
        <f t="shared" si="281"/>
        <v>0.13</v>
      </c>
      <c r="CG172" s="167">
        <f t="shared" si="305"/>
        <v>1</v>
      </c>
      <c r="CH172" s="167">
        <f t="shared" si="282"/>
        <v>0.14300000000000002</v>
      </c>
      <c r="CI172" s="167">
        <f t="shared" si="349"/>
        <v>0.14300000000000002</v>
      </c>
      <c r="CJ172" s="178">
        <f t="shared" si="350"/>
        <v>-23.229499999999994</v>
      </c>
      <c r="CK172" s="453">
        <f t="shared" si="239"/>
        <v>0.14300000000000002</v>
      </c>
      <c r="CL172" s="453"/>
      <c r="CM172" s="165">
        <f t="shared" si="283"/>
        <v>0.14300000000000002</v>
      </c>
      <c r="CN172" s="165">
        <f t="shared" si="306"/>
        <v>0.14300000000000002</v>
      </c>
      <c r="CO172" s="176">
        <f t="shared" si="284"/>
        <v>-23.201001142129673</v>
      </c>
      <c r="CR172" s="36">
        <v>42414</v>
      </c>
      <c r="CS172" s="105">
        <v>1.2546999999999999</v>
      </c>
      <c r="CT172" s="109">
        <v>1.2079249999999999</v>
      </c>
      <c r="CV172" s="180">
        <f t="shared" si="275"/>
        <v>-22.959563944094999</v>
      </c>
      <c r="CW172" s="209">
        <v>0.1</v>
      </c>
      <c r="CX172" s="240">
        <v>3.5420750000000001</v>
      </c>
      <c r="CY172" s="165">
        <f t="shared" si="307"/>
        <v>1</v>
      </c>
      <c r="CZ172" s="252">
        <f t="shared" si="308"/>
        <v>0.17</v>
      </c>
      <c r="DA172" s="201">
        <f t="shared" si="309"/>
        <v>0.17</v>
      </c>
      <c r="DB172" s="167">
        <f t="shared" si="310"/>
        <v>1</v>
      </c>
      <c r="DC172" s="167">
        <f t="shared" si="311"/>
        <v>0.20400000000000001</v>
      </c>
      <c r="DD172" s="167">
        <f t="shared" si="312"/>
        <v>0.20400000000000001</v>
      </c>
      <c r="DE172" s="178">
        <f t="shared" si="351"/>
        <v>-23.833674999999999</v>
      </c>
      <c r="DF172" s="453">
        <f t="shared" si="313"/>
        <v>0.20400000000000001</v>
      </c>
      <c r="DG172" s="453"/>
      <c r="DH172" s="165">
        <f t="shared" si="314"/>
        <v>0.20400000000000001</v>
      </c>
      <c r="DI172" s="165">
        <f t="shared" si="315"/>
        <v>0.20400000000000001</v>
      </c>
      <c r="DJ172" s="176">
        <f t="shared" si="285"/>
        <v>-23.649270465879976</v>
      </c>
      <c r="DK172" s="254">
        <v>-22.598244444444443</v>
      </c>
      <c r="DL172" s="186"/>
      <c r="DM172" s="36">
        <v>42414</v>
      </c>
      <c r="DN172" s="105">
        <v>1.2546999999999999</v>
      </c>
      <c r="DO172" s="109">
        <v>1.2079249999999999</v>
      </c>
      <c r="DQ172" s="180">
        <f t="shared" si="276"/>
        <v>-22.959563944094999</v>
      </c>
      <c r="DR172" s="209">
        <v>0.1</v>
      </c>
      <c r="DS172" s="240">
        <v>6.4420750000000009</v>
      </c>
      <c r="DT172" s="165">
        <f t="shared" si="316"/>
        <v>1</v>
      </c>
      <c r="DU172" s="252">
        <f t="shared" si="317"/>
        <v>0.2</v>
      </c>
      <c r="DV172" s="201">
        <f t="shared" si="286"/>
        <v>0.2</v>
      </c>
      <c r="DW172" s="167">
        <f t="shared" si="287"/>
        <v>1</v>
      </c>
      <c r="DX172" s="167">
        <f t="shared" si="288"/>
        <v>1</v>
      </c>
      <c r="DY172" s="167">
        <f t="shared" si="318"/>
        <v>0.2</v>
      </c>
      <c r="DZ172" s="178">
        <f t="shared" si="352"/>
        <v>-19.733521442463132</v>
      </c>
      <c r="EA172" s="453">
        <f t="shared" si="319"/>
        <v>0.2</v>
      </c>
      <c r="EB172" s="453"/>
      <c r="EC172" s="165">
        <f t="shared" si="320"/>
        <v>0.2</v>
      </c>
      <c r="ED172" s="165">
        <f t="shared" si="321"/>
        <v>0.2</v>
      </c>
      <c r="EE172" s="176">
        <f t="shared" si="289"/>
        <v>-20.807479022652796</v>
      </c>
      <c r="EF172" s="185"/>
      <c r="EG172" s="186"/>
      <c r="EH172" s="36">
        <v>42414</v>
      </c>
      <c r="EI172" s="105">
        <v>1.2546999999999999</v>
      </c>
      <c r="EJ172" s="109">
        <v>1.2079249999999999</v>
      </c>
      <c r="EL172" s="180">
        <f t="shared" si="277"/>
        <v>-22.959563944094999</v>
      </c>
      <c r="EM172" s="209">
        <v>0.1</v>
      </c>
      <c r="EN172" s="240">
        <v>3.8920749999999997</v>
      </c>
      <c r="EO172" s="165">
        <f t="shared" si="322"/>
        <v>1</v>
      </c>
      <c r="EP172" s="252">
        <f t="shared" si="323"/>
        <v>0.17</v>
      </c>
      <c r="EQ172" s="201">
        <f t="shared" si="290"/>
        <v>0.17</v>
      </c>
      <c r="ER172" s="167">
        <f t="shared" si="291"/>
        <v>1</v>
      </c>
      <c r="ES172" s="167">
        <f t="shared" si="292"/>
        <v>0.17850000000000002</v>
      </c>
      <c r="ET172" s="167">
        <f t="shared" si="324"/>
        <v>0.17850000000000002</v>
      </c>
      <c r="EU172" s="178">
        <f t="shared" si="353"/>
        <v>-21.840200000000006</v>
      </c>
      <c r="EV172" s="452">
        <f t="shared" si="267"/>
        <v>0.17850000000000002</v>
      </c>
      <c r="EW172" s="315"/>
      <c r="EX172" s="165">
        <f t="shared" si="325"/>
        <v>0.17850000000000002</v>
      </c>
      <c r="EY172" s="165">
        <f t="shared" si="326"/>
        <v>0.17850000000000002</v>
      </c>
      <c r="EZ172" s="176">
        <f t="shared" si="327"/>
        <v>-21.982177987023231</v>
      </c>
      <c r="FA172" s="185"/>
      <c r="FB172" s="186"/>
      <c r="FC172" s="36">
        <v>42414</v>
      </c>
      <c r="FD172" s="105">
        <v>1.2546999999999999</v>
      </c>
      <c r="FE172" s="109">
        <v>1.2079249999999999</v>
      </c>
      <c r="FG172" s="180">
        <f t="shared" si="278"/>
        <v>-22.959563944094999</v>
      </c>
      <c r="FH172" s="209">
        <v>0.1</v>
      </c>
      <c r="FI172" s="239">
        <v>-3.8579249999999998</v>
      </c>
      <c r="FJ172" s="165">
        <f t="shared" si="328"/>
        <v>-0.05</v>
      </c>
      <c r="FK172" s="252">
        <f t="shared" si="329"/>
        <v>1</v>
      </c>
      <c r="FL172" s="201">
        <f t="shared" si="293"/>
        <v>-0.05</v>
      </c>
      <c r="FM172" s="167">
        <f t="shared" si="294"/>
        <v>-5.000000000000001E-3</v>
      </c>
      <c r="FN172" s="167">
        <f t="shared" si="295"/>
        <v>1</v>
      </c>
      <c r="FO172" s="167">
        <f t="shared" si="330"/>
        <v>-5.000000000000001E-3</v>
      </c>
      <c r="FP172" s="178">
        <f t="shared" si="354"/>
        <v>-24.082499999999996</v>
      </c>
      <c r="FQ172" s="453">
        <f t="shared" si="331"/>
        <v>-2.5000000000000005E-3</v>
      </c>
      <c r="FR172" s="453"/>
      <c r="FS172" s="165">
        <f t="shared" si="332"/>
        <v>-2.5000000000000005E-3</v>
      </c>
      <c r="FT172" s="165">
        <f t="shared" si="333"/>
        <v>-2.5000000000000005E-3</v>
      </c>
      <c r="FU172" s="176">
        <f t="shared" si="296"/>
        <v>-24.069806686193182</v>
      </c>
      <c r="FV172" s="228">
        <v>-24.077566666666669</v>
      </c>
      <c r="FW172" s="186"/>
      <c r="FX172" s="36">
        <v>42414</v>
      </c>
      <c r="FY172" s="105">
        <v>1.2546999999999999</v>
      </c>
      <c r="FZ172" s="109">
        <v>1.2079249999999999</v>
      </c>
      <c r="GB172" s="180">
        <f t="shared" si="279"/>
        <v>-22.959563944094999</v>
      </c>
      <c r="GC172" s="209">
        <v>0.1</v>
      </c>
      <c r="GD172" s="239">
        <v>-1.2579249999999997</v>
      </c>
      <c r="GE172" s="165">
        <f t="shared" si="334"/>
        <v>0.11000000000000001</v>
      </c>
      <c r="GF172" s="252">
        <f t="shared" si="335"/>
        <v>1</v>
      </c>
      <c r="GG172" s="201">
        <f t="shared" si="297"/>
        <v>0.11000000000000001</v>
      </c>
      <c r="GH172" s="167">
        <f t="shared" si="298"/>
        <v>1</v>
      </c>
      <c r="GI172" s="167">
        <f t="shared" si="299"/>
        <v>0.12100000000000002</v>
      </c>
      <c r="GJ172" s="167">
        <f t="shared" si="336"/>
        <v>0.12100000000000002</v>
      </c>
      <c r="GK172" s="178">
        <f t="shared" si="355"/>
        <v>-22.256375000000009</v>
      </c>
      <c r="GL172" s="453">
        <f t="shared" si="337"/>
        <v>0.12100000000000002</v>
      </c>
      <c r="GM172" s="453"/>
      <c r="GN172" s="165">
        <f t="shared" si="338"/>
        <v>0.12100000000000002</v>
      </c>
      <c r="GO172" s="165">
        <f t="shared" si="339"/>
        <v>0.12100000000000002</v>
      </c>
      <c r="GP172" s="176">
        <f t="shared" si="300"/>
        <v>-22.441829356251631</v>
      </c>
      <c r="GR172" s="186"/>
      <c r="GS172" s="36">
        <v>42414</v>
      </c>
      <c r="GT172" s="105">
        <v>1.2546999999999999</v>
      </c>
      <c r="GU172" s="109">
        <v>1.2079249999999999</v>
      </c>
      <c r="GW172" s="180">
        <f t="shared" si="280"/>
        <v>-22.959563944094999</v>
      </c>
      <c r="GX172" s="209">
        <v>0.1</v>
      </c>
      <c r="GY172" s="239">
        <v>-9.7079249999999995</v>
      </c>
      <c r="GZ172" s="165">
        <f t="shared" si="340"/>
        <v>-0.15000000000000002</v>
      </c>
      <c r="HA172" s="252">
        <f t="shared" si="341"/>
        <v>1</v>
      </c>
      <c r="HB172" s="201">
        <f t="shared" si="302"/>
        <v>-0.15000000000000002</v>
      </c>
      <c r="HC172" s="167">
        <f t="shared" si="342"/>
        <v>-7.5000000000000011E-2</v>
      </c>
      <c r="HD172" s="167">
        <f t="shared" si="303"/>
        <v>1</v>
      </c>
      <c r="HE172" s="167">
        <f t="shared" si="343"/>
        <v>-7.5000000000000011E-2</v>
      </c>
      <c r="HF172" s="178">
        <f t="shared" si="356"/>
        <v>-24.377487555310097</v>
      </c>
      <c r="HG172" s="453">
        <f t="shared" si="344"/>
        <v>-3.7500000000000006E-2</v>
      </c>
      <c r="HH172" s="453"/>
      <c r="HI172" s="165">
        <f t="shared" si="345"/>
        <v>-3.7500000000000006E-2</v>
      </c>
      <c r="HJ172" s="165">
        <f t="shared" si="346"/>
        <v>-3.7500000000000006E-2</v>
      </c>
      <c r="HK172" s="176">
        <f t="shared" si="304"/>
        <v>-24.850498126391994</v>
      </c>
      <c r="HL172" s="185"/>
      <c r="HN172" s="165">
        <v>1.7420749999999998</v>
      </c>
      <c r="HO172" s="165">
        <f t="shared" si="254"/>
        <v>-23.201001142129673</v>
      </c>
      <c r="HP172" s="165"/>
      <c r="HR172" s="165">
        <v>3.5420750000000001</v>
      </c>
      <c r="HS172" s="165">
        <f t="shared" si="255"/>
        <v>-23.649270465879976</v>
      </c>
      <c r="HT172" s="253">
        <v>-22.598244444444443</v>
      </c>
      <c r="HV172" s="165">
        <v>6.4420750000000009</v>
      </c>
      <c r="HW172" s="165">
        <f t="shared" si="256"/>
        <v>-20.807479022652796</v>
      </c>
      <c r="HX172" s="165"/>
      <c r="HZ172" s="165">
        <v>3.8920749999999997</v>
      </c>
      <c r="IA172" s="165">
        <f t="shared" si="257"/>
        <v>-21.982177987023231</v>
      </c>
      <c r="IB172" s="165"/>
      <c r="ID172" s="165">
        <v>-3.8579249999999998</v>
      </c>
      <c r="IE172" s="165">
        <f t="shared" si="258"/>
        <v>-24.069806686193182</v>
      </c>
      <c r="IF172" s="253">
        <v>-24.077566666666669</v>
      </c>
      <c r="IH172" s="165">
        <v>-1.2579249999999997</v>
      </c>
      <c r="II172" s="165">
        <f t="shared" si="259"/>
        <v>-22.441829356251631</v>
      </c>
      <c r="IJ172" s="165"/>
      <c r="IL172" s="424">
        <v>-9.7079249999999995</v>
      </c>
      <c r="IM172" s="165">
        <f t="shared" si="260"/>
        <v>-24.850498126391994</v>
      </c>
      <c r="IN172" s="165"/>
      <c r="IO172" s="36">
        <v>42414</v>
      </c>
    </row>
    <row r="173" spans="1:249" ht="15.75" thickBot="1" x14ac:dyDescent="0.3">
      <c r="A173" s="95">
        <v>41319</v>
      </c>
      <c r="B173" s="36">
        <v>41319</v>
      </c>
      <c r="C173" s="346">
        <v>2.9499999999999997</v>
      </c>
      <c r="D173" s="346">
        <v>4.75</v>
      </c>
      <c r="E173" s="346">
        <v>7.65</v>
      </c>
      <c r="F173" s="346">
        <v>5.0999999999999996</v>
      </c>
      <c r="G173" s="346">
        <v>-2.65</v>
      </c>
      <c r="H173" s="346">
        <v>-4.9999999999999822E-2</v>
      </c>
      <c r="I173" s="346">
        <v>-8.5</v>
      </c>
      <c r="J173" s="106"/>
      <c r="K173" s="36">
        <v>42414</v>
      </c>
      <c r="L173" s="105">
        <v>1.2546999999999999</v>
      </c>
      <c r="M173" s="98">
        <f t="shared" si="237"/>
        <v>1.2079249999999999</v>
      </c>
      <c r="N173" s="109">
        <f t="shared" si="238"/>
        <v>1.1617166666666667</v>
      </c>
      <c r="O173" s="291"/>
      <c r="P173" s="184">
        <v>42414</v>
      </c>
      <c r="Q173" s="346">
        <v>2.9499999999999997</v>
      </c>
      <c r="R173" s="240">
        <v>1.7420749999999998</v>
      </c>
      <c r="T173" s="346">
        <v>4.75</v>
      </c>
      <c r="U173" s="240">
        <v>3.5420750000000001</v>
      </c>
      <c r="V173" s="190">
        <v>-22.598244444444443</v>
      </c>
      <c r="W173" s="346">
        <v>7.65</v>
      </c>
      <c r="X173" s="240">
        <v>6.4420750000000009</v>
      </c>
      <c r="Z173" s="346">
        <v>5.0999999999999996</v>
      </c>
      <c r="AA173" s="240">
        <v>3.8920749999999997</v>
      </c>
      <c r="AC173" s="346">
        <v>-2.65</v>
      </c>
      <c r="AD173" s="239">
        <v>-3.8579249999999998</v>
      </c>
      <c r="AE173" s="190">
        <v>-24.077566666666669</v>
      </c>
      <c r="AF173" s="346">
        <v>-4.9999999999999822E-2</v>
      </c>
      <c r="AG173" s="239">
        <v>-1.2579249999999997</v>
      </c>
      <c r="AI173" s="346">
        <v>-8.5</v>
      </c>
      <c r="AJ173" s="239">
        <v>-9.7079249999999995</v>
      </c>
      <c r="AK173" s="104"/>
      <c r="AV173" s="36">
        <v>42415</v>
      </c>
      <c r="AW173" s="346">
        <v>1.9500000000000002</v>
      </c>
      <c r="AX173" s="128">
        <v>-23.1</v>
      </c>
      <c r="AY173" s="346">
        <v>2.8</v>
      </c>
      <c r="AZ173" s="128">
        <v>-22.6</v>
      </c>
      <c r="BA173" s="346">
        <v>6.65</v>
      </c>
      <c r="BB173" s="129">
        <v>-18.7</v>
      </c>
      <c r="BC173" s="346">
        <v>5.8</v>
      </c>
      <c r="BD173" s="129">
        <v>-22</v>
      </c>
      <c r="BE173" s="346">
        <v>0.40000000000000013</v>
      </c>
      <c r="BF173" s="129">
        <v>-24</v>
      </c>
      <c r="BG173" s="346">
        <v>1.4000000000000001</v>
      </c>
      <c r="BH173" s="129">
        <v>-23.4</v>
      </c>
      <c r="BI173" s="346">
        <v>-6.25</v>
      </c>
      <c r="BJ173" s="130">
        <v>-25.2</v>
      </c>
      <c r="BL173" s="313">
        <v>4.8</v>
      </c>
      <c r="BM173">
        <v>-22.598244444444443</v>
      </c>
      <c r="BN173" s="199"/>
      <c r="BP173" s="199"/>
      <c r="BR173" s="199"/>
      <c r="BV173" s="312"/>
      <c r="BW173" s="36">
        <v>42415</v>
      </c>
      <c r="BX173" s="105">
        <v>1.3499499999999998</v>
      </c>
      <c r="BY173" s="109">
        <v>1.3023249999999997</v>
      </c>
      <c r="BZ173">
        <v>-22.7</v>
      </c>
      <c r="CA173" s="180">
        <f t="shared" si="274"/>
        <v>-22.901623300895</v>
      </c>
      <c r="CB173" s="209">
        <v>0.1</v>
      </c>
      <c r="CC173" s="240">
        <v>0.64767500000000044</v>
      </c>
      <c r="CD173" s="165">
        <f t="shared" si="347"/>
        <v>1</v>
      </c>
      <c r="CE173" s="252">
        <f t="shared" si="348"/>
        <v>0.11000000000000001</v>
      </c>
      <c r="CF173" s="201">
        <f t="shared" si="281"/>
        <v>0.11000000000000001</v>
      </c>
      <c r="CG173" s="167">
        <f t="shared" si="305"/>
        <v>1</v>
      </c>
      <c r="CH173" s="167">
        <f t="shared" si="282"/>
        <v>0.12100000000000002</v>
      </c>
      <c r="CI173" s="167">
        <f t="shared" si="349"/>
        <v>0.12100000000000002</v>
      </c>
      <c r="CJ173" s="178">
        <f t="shared" si="350"/>
        <v>-23.108499999999996</v>
      </c>
      <c r="CK173" s="453">
        <f t="shared" si="239"/>
        <v>0.12100000000000002</v>
      </c>
      <c r="CL173" s="453"/>
      <c r="CM173" s="165">
        <f t="shared" si="283"/>
        <v>0.12100000000000002</v>
      </c>
      <c r="CN173" s="165">
        <f t="shared" si="306"/>
        <v>0.12100000000000002</v>
      </c>
      <c r="CO173" s="176">
        <f t="shared" si="284"/>
        <v>-23.080001142129674</v>
      </c>
      <c r="CR173" s="36">
        <v>42415</v>
      </c>
      <c r="CS173" s="105">
        <v>1.3499499999999998</v>
      </c>
      <c r="CT173" s="109">
        <v>1.3023249999999997</v>
      </c>
      <c r="CU173">
        <v>-22.7</v>
      </c>
      <c r="CV173" s="180">
        <f t="shared" si="275"/>
        <v>-22.901623300895</v>
      </c>
      <c r="CW173" s="209">
        <v>0.1</v>
      </c>
      <c r="CX173" s="240">
        <v>1.4976750000000001</v>
      </c>
      <c r="CY173" s="165">
        <f t="shared" si="307"/>
        <v>1</v>
      </c>
      <c r="CZ173" s="252">
        <f t="shared" si="308"/>
        <v>0.11000000000000001</v>
      </c>
      <c r="DA173" s="201">
        <f t="shared" si="309"/>
        <v>0.11000000000000001</v>
      </c>
      <c r="DB173" s="167">
        <f t="shared" si="310"/>
        <v>1</v>
      </c>
      <c r="DC173" s="167">
        <f t="shared" si="311"/>
        <v>0.13200000000000001</v>
      </c>
      <c r="DD173" s="167">
        <f t="shared" si="312"/>
        <v>0.13200000000000001</v>
      </c>
      <c r="DE173" s="178">
        <f t="shared" si="351"/>
        <v>-23.701674999999998</v>
      </c>
      <c r="DF173" s="453">
        <f t="shared" si="313"/>
        <v>0.13200000000000001</v>
      </c>
      <c r="DG173" s="453"/>
      <c r="DH173" s="165">
        <f t="shared" si="314"/>
        <v>0.13200000000000001</v>
      </c>
      <c r="DI173" s="165">
        <f t="shared" si="315"/>
        <v>0.13200000000000001</v>
      </c>
      <c r="DJ173" s="176">
        <f t="shared" si="285"/>
        <v>-23.517270465879974</v>
      </c>
      <c r="DK173" s="185"/>
      <c r="DL173" s="186"/>
      <c r="DM173" s="36">
        <v>42415</v>
      </c>
      <c r="DN173" s="105">
        <v>1.3499499999999998</v>
      </c>
      <c r="DO173" s="109">
        <v>1.3023249999999997</v>
      </c>
      <c r="DP173">
        <v>-22.7</v>
      </c>
      <c r="DQ173" s="180">
        <f t="shared" si="276"/>
        <v>-22.901623300895</v>
      </c>
      <c r="DR173" s="209">
        <v>0.1</v>
      </c>
      <c r="DS173" s="240">
        <v>5.3476750000000006</v>
      </c>
      <c r="DT173" s="165">
        <f t="shared" si="316"/>
        <v>1</v>
      </c>
      <c r="DU173" s="252">
        <f t="shared" si="317"/>
        <v>0.2</v>
      </c>
      <c r="DV173" s="201">
        <f t="shared" si="286"/>
        <v>0.2</v>
      </c>
      <c r="DW173" s="167">
        <f t="shared" si="287"/>
        <v>1</v>
      </c>
      <c r="DX173" s="167">
        <f t="shared" si="288"/>
        <v>1</v>
      </c>
      <c r="DY173" s="167">
        <f t="shared" si="318"/>
        <v>0.2</v>
      </c>
      <c r="DZ173" s="178">
        <f t="shared" si="352"/>
        <v>-19.533521442463133</v>
      </c>
      <c r="EA173" s="453">
        <f t="shared" si="319"/>
        <v>0.2</v>
      </c>
      <c r="EB173" s="453"/>
      <c r="EC173" s="165">
        <f t="shared" si="320"/>
        <v>0.2</v>
      </c>
      <c r="ED173" s="165">
        <f t="shared" si="321"/>
        <v>0.2</v>
      </c>
      <c r="EE173" s="176">
        <f t="shared" si="289"/>
        <v>-20.607479022652797</v>
      </c>
      <c r="EF173" s="185"/>
      <c r="EG173" s="186"/>
      <c r="EH173" s="36">
        <v>42415</v>
      </c>
      <c r="EI173" s="105">
        <v>1.3499499999999998</v>
      </c>
      <c r="EJ173" s="109">
        <v>1.3023249999999997</v>
      </c>
      <c r="EK173">
        <v>-22.7</v>
      </c>
      <c r="EL173" s="180">
        <f t="shared" si="277"/>
        <v>-22.901623300895</v>
      </c>
      <c r="EM173" s="209">
        <v>0.1</v>
      </c>
      <c r="EN173" s="240">
        <v>4.4976750000000001</v>
      </c>
      <c r="EO173" s="165">
        <f t="shared" si="322"/>
        <v>1</v>
      </c>
      <c r="EP173" s="252">
        <f t="shared" si="323"/>
        <v>0.2</v>
      </c>
      <c r="EQ173" s="201">
        <f t="shared" si="290"/>
        <v>0.2</v>
      </c>
      <c r="ER173" s="167">
        <f t="shared" si="291"/>
        <v>1</v>
      </c>
      <c r="ES173" s="167">
        <f t="shared" si="292"/>
        <v>0.21000000000000002</v>
      </c>
      <c r="ET173" s="167">
        <f t="shared" si="324"/>
        <v>0.21000000000000002</v>
      </c>
      <c r="EU173" s="178">
        <f t="shared" si="353"/>
        <v>-21.630200000000006</v>
      </c>
      <c r="EV173" s="452">
        <f t="shared" si="267"/>
        <v>0.21000000000000002</v>
      </c>
      <c r="EW173" s="315"/>
      <c r="EX173" s="165">
        <f t="shared" si="325"/>
        <v>0.21000000000000002</v>
      </c>
      <c r="EY173" s="165">
        <f t="shared" si="326"/>
        <v>0.21000000000000002</v>
      </c>
      <c r="EZ173" s="176">
        <f t="shared" si="327"/>
        <v>-21.77217798702323</v>
      </c>
      <c r="FA173" s="185"/>
      <c r="FB173" s="186"/>
      <c r="FC173" s="36">
        <v>42415</v>
      </c>
      <c r="FD173" s="105">
        <v>1.3499499999999998</v>
      </c>
      <c r="FE173" s="109">
        <v>1.3023249999999997</v>
      </c>
      <c r="FF173">
        <v>-22.7</v>
      </c>
      <c r="FG173" s="180">
        <f t="shared" si="278"/>
        <v>-22.901623300895</v>
      </c>
      <c r="FH173" s="209">
        <v>0.1</v>
      </c>
      <c r="FI173" s="239">
        <v>-0.9023249999999996</v>
      </c>
      <c r="FJ173" s="165">
        <f t="shared" si="328"/>
        <v>1</v>
      </c>
      <c r="FK173" s="252">
        <f t="shared" si="329"/>
        <v>0.11000000000000001</v>
      </c>
      <c r="FL173" s="201">
        <f t="shared" si="293"/>
        <v>0.11000000000000001</v>
      </c>
      <c r="FM173" s="167">
        <f t="shared" si="294"/>
        <v>1</v>
      </c>
      <c r="FN173" s="167">
        <f t="shared" si="295"/>
        <v>0.13200000000000001</v>
      </c>
      <c r="FO173" s="167">
        <f t="shared" si="330"/>
        <v>0.13200000000000001</v>
      </c>
      <c r="FP173" s="178">
        <f t="shared" si="354"/>
        <v>-23.950499999999995</v>
      </c>
      <c r="FQ173" s="453">
        <f t="shared" si="331"/>
        <v>0.13200000000000001</v>
      </c>
      <c r="FR173" s="453"/>
      <c r="FS173" s="165">
        <f t="shared" si="332"/>
        <v>0.13200000000000001</v>
      </c>
      <c r="FT173" s="165">
        <f t="shared" si="333"/>
        <v>0.13200000000000001</v>
      </c>
      <c r="FU173" s="176">
        <f t="shared" si="296"/>
        <v>-23.937806686193181</v>
      </c>
      <c r="FV173" s="185"/>
      <c r="FW173" s="186"/>
      <c r="FX173" s="36">
        <v>42415</v>
      </c>
      <c r="FY173" s="105">
        <v>1.3499499999999998</v>
      </c>
      <c r="FZ173" s="109">
        <v>1.3023249999999997</v>
      </c>
      <c r="GA173">
        <v>-22.7</v>
      </c>
      <c r="GB173" s="180">
        <f t="shared" si="279"/>
        <v>-22.901623300895</v>
      </c>
      <c r="GC173" s="209">
        <v>0.1</v>
      </c>
      <c r="GD173" s="239">
        <v>9.76750000000004E-2</v>
      </c>
      <c r="GE173" s="165">
        <f t="shared" si="334"/>
        <v>1</v>
      </c>
      <c r="GF173" s="252">
        <f t="shared" si="335"/>
        <v>0.11000000000000001</v>
      </c>
      <c r="GG173" s="201">
        <f t="shared" si="297"/>
        <v>0.11000000000000001</v>
      </c>
      <c r="GH173" s="167">
        <f t="shared" si="298"/>
        <v>1</v>
      </c>
      <c r="GI173" s="167">
        <f t="shared" si="299"/>
        <v>0.11550000000000002</v>
      </c>
      <c r="GJ173" s="167">
        <f t="shared" si="336"/>
        <v>0.11550000000000002</v>
      </c>
      <c r="GK173" s="178">
        <f t="shared" si="355"/>
        <v>-22.140875000000008</v>
      </c>
      <c r="GL173" s="453">
        <f t="shared" si="337"/>
        <v>0.11550000000000002</v>
      </c>
      <c r="GM173" s="453"/>
      <c r="GN173" s="165">
        <f t="shared" si="338"/>
        <v>0.11550000000000002</v>
      </c>
      <c r="GO173" s="165">
        <f t="shared" si="339"/>
        <v>0.11550000000000002</v>
      </c>
      <c r="GP173" s="176">
        <f t="shared" si="300"/>
        <v>-22.32632935625163</v>
      </c>
      <c r="GR173" s="186"/>
      <c r="GS173" s="36">
        <v>42415</v>
      </c>
      <c r="GT173" s="105">
        <v>1.3499499999999998</v>
      </c>
      <c r="GU173" s="109">
        <v>1.3023249999999997</v>
      </c>
      <c r="GV173">
        <v>-22.7</v>
      </c>
      <c r="GW173" s="180">
        <f t="shared" si="280"/>
        <v>-22.901623300895</v>
      </c>
      <c r="GX173" s="209">
        <v>0.1</v>
      </c>
      <c r="GY173" s="239">
        <v>-7.5523249999999997</v>
      </c>
      <c r="GZ173" s="165">
        <f t="shared" si="340"/>
        <v>-0.13</v>
      </c>
      <c r="HA173" s="252">
        <f t="shared" si="341"/>
        <v>1</v>
      </c>
      <c r="HB173" s="201">
        <f t="shared" si="302"/>
        <v>-0.13</v>
      </c>
      <c r="HC173" s="167">
        <f t="shared" si="342"/>
        <v>-6.5000000000000002E-2</v>
      </c>
      <c r="HD173" s="167">
        <f t="shared" si="303"/>
        <v>1</v>
      </c>
      <c r="HE173" s="167">
        <f t="shared" si="343"/>
        <v>-6.5000000000000002E-2</v>
      </c>
      <c r="HF173" s="178">
        <f t="shared" si="356"/>
        <v>-24.409987555310096</v>
      </c>
      <c r="HG173" s="453">
        <f t="shared" si="344"/>
        <v>-3.2500000000000001E-2</v>
      </c>
      <c r="HH173" s="453"/>
      <c r="HI173" s="165">
        <f t="shared" si="345"/>
        <v>-3.2500000000000001E-2</v>
      </c>
      <c r="HJ173" s="165">
        <f t="shared" si="346"/>
        <v>-3.2500000000000001E-2</v>
      </c>
      <c r="HK173" s="176">
        <f t="shared" si="304"/>
        <v>-24.882998126391993</v>
      </c>
      <c r="HL173" s="185"/>
      <c r="HN173" s="165">
        <v>0.64767500000000044</v>
      </c>
      <c r="HO173" s="165">
        <f t="shared" si="254"/>
        <v>-23.080001142129674</v>
      </c>
      <c r="HP173" s="165"/>
      <c r="HR173" s="165">
        <v>1.4976750000000001</v>
      </c>
      <c r="HS173" s="165">
        <f t="shared" si="255"/>
        <v>-23.517270465879974</v>
      </c>
      <c r="HT173" s="165"/>
      <c r="HV173" s="165">
        <v>5.3476750000000006</v>
      </c>
      <c r="HW173" s="165">
        <f t="shared" si="256"/>
        <v>-20.607479022652797</v>
      </c>
      <c r="HX173" s="165"/>
      <c r="HZ173" s="165">
        <v>4.4976750000000001</v>
      </c>
      <c r="IA173" s="165">
        <f t="shared" si="257"/>
        <v>-21.77217798702323</v>
      </c>
      <c r="IB173" s="165"/>
      <c r="ID173" s="165">
        <v>-0.9023249999999996</v>
      </c>
      <c r="IE173" s="165">
        <f t="shared" si="258"/>
        <v>-23.937806686193181</v>
      </c>
      <c r="IF173" s="165"/>
      <c r="IH173" s="165">
        <v>9.76750000000004E-2</v>
      </c>
      <c r="II173" s="165">
        <f t="shared" si="259"/>
        <v>-22.32632935625163</v>
      </c>
      <c r="IJ173" s="165"/>
      <c r="IL173" s="424">
        <v>-7.5523249999999997</v>
      </c>
      <c r="IM173" s="165">
        <f t="shared" si="260"/>
        <v>-24.882998126391993</v>
      </c>
      <c r="IN173" s="165"/>
      <c r="IO173" s="36">
        <v>42415</v>
      </c>
    </row>
    <row r="174" spans="1:249" ht="15.75" thickBot="1" x14ac:dyDescent="0.3">
      <c r="A174" s="95">
        <v>41320</v>
      </c>
      <c r="B174" s="36">
        <v>41320</v>
      </c>
      <c r="C174" s="346">
        <v>1.9500000000000002</v>
      </c>
      <c r="D174" s="346">
        <v>2.8</v>
      </c>
      <c r="E174" s="346">
        <v>6.65</v>
      </c>
      <c r="F174" s="346">
        <v>5.8</v>
      </c>
      <c r="G174" s="346">
        <v>0.40000000000000013</v>
      </c>
      <c r="H174" s="346">
        <v>1.4000000000000001</v>
      </c>
      <c r="I174" s="346">
        <v>-6.25</v>
      </c>
      <c r="J174" s="106"/>
      <c r="K174" s="36">
        <v>42415</v>
      </c>
      <c r="L174" s="105">
        <v>1.3499499999999998</v>
      </c>
      <c r="M174" s="98">
        <f t="shared" si="237"/>
        <v>1.3023249999999997</v>
      </c>
      <c r="N174" s="109">
        <f t="shared" si="238"/>
        <v>1.2552666666666665</v>
      </c>
      <c r="O174" s="291"/>
      <c r="P174" s="184">
        <v>42415</v>
      </c>
      <c r="Q174" s="346">
        <v>1.9500000000000002</v>
      </c>
      <c r="R174" s="240">
        <v>0.64767500000000044</v>
      </c>
      <c r="T174" s="346">
        <v>2.8</v>
      </c>
      <c r="U174" s="240">
        <v>1.4976750000000001</v>
      </c>
      <c r="W174" s="346">
        <v>6.65</v>
      </c>
      <c r="X174" s="240">
        <v>5.3476750000000006</v>
      </c>
      <c r="Z174" s="346">
        <v>5.8</v>
      </c>
      <c r="AA174" s="240">
        <v>4.4976750000000001</v>
      </c>
      <c r="AC174" s="346">
        <v>0.40000000000000013</v>
      </c>
      <c r="AD174" s="239">
        <v>-0.9023249999999996</v>
      </c>
      <c r="AF174" s="346">
        <v>1.4000000000000001</v>
      </c>
      <c r="AG174" s="239">
        <v>9.76750000000004E-2</v>
      </c>
      <c r="AI174" s="346">
        <v>-6.25</v>
      </c>
      <c r="AJ174" s="239">
        <v>-7.5523249999999997</v>
      </c>
      <c r="AK174" s="104"/>
      <c r="AV174" s="36">
        <v>42416</v>
      </c>
      <c r="AW174" s="346">
        <v>3.3499999999999996</v>
      </c>
      <c r="AY174" s="346">
        <v>3</v>
      </c>
      <c r="BA174" s="346">
        <v>3.45</v>
      </c>
      <c r="BB174">
        <v>-18.501088888888891</v>
      </c>
      <c r="BC174" s="346">
        <v>6.4</v>
      </c>
      <c r="BD174">
        <v>-21.922633333333334</v>
      </c>
      <c r="BE174" s="346">
        <v>4.5</v>
      </c>
      <c r="BG174" s="346">
        <v>1</v>
      </c>
      <c r="BI174" s="346">
        <v>-1.65</v>
      </c>
      <c r="BJ174" s="104"/>
      <c r="BL174" s="365">
        <v>5.0999999999999996</v>
      </c>
      <c r="BM174" s="367">
        <v>-18.501088888888891</v>
      </c>
      <c r="BN174" s="367"/>
      <c r="BP174" s="128"/>
      <c r="BQ174" s="128"/>
      <c r="BR174" s="128"/>
      <c r="BS174" s="128"/>
      <c r="BW174" s="36">
        <v>42416</v>
      </c>
      <c r="BX174" s="105">
        <v>1.4469000000000001</v>
      </c>
      <c r="BY174" s="109">
        <v>1.398425</v>
      </c>
      <c r="CA174" s="180">
        <f t="shared" si="274"/>
        <v>-22.838391999494998</v>
      </c>
      <c r="CB174" s="209">
        <v>0.1</v>
      </c>
      <c r="CC174" s="240">
        <v>1.9515749999999996</v>
      </c>
      <c r="CD174" s="165">
        <f t="shared" si="347"/>
        <v>1</v>
      </c>
      <c r="CE174" s="252">
        <f t="shared" si="348"/>
        <v>0.13</v>
      </c>
      <c r="CF174" s="201">
        <f t="shared" si="281"/>
        <v>0.13</v>
      </c>
      <c r="CG174" s="167">
        <f t="shared" si="305"/>
        <v>1</v>
      </c>
      <c r="CH174" s="167">
        <f t="shared" si="282"/>
        <v>0.14300000000000002</v>
      </c>
      <c r="CI174" s="167">
        <f t="shared" si="349"/>
        <v>0.14300000000000002</v>
      </c>
      <c r="CJ174" s="178">
        <f t="shared" si="350"/>
        <v>-22.965499999999995</v>
      </c>
      <c r="CK174" s="453">
        <f t="shared" si="239"/>
        <v>0.14300000000000002</v>
      </c>
      <c r="CL174" s="453"/>
      <c r="CM174" s="165">
        <f t="shared" si="283"/>
        <v>0.14300000000000002</v>
      </c>
      <c r="CN174" s="165">
        <f t="shared" si="306"/>
        <v>0.14300000000000002</v>
      </c>
      <c r="CO174" s="176">
        <f t="shared" si="284"/>
        <v>-22.937001142129674</v>
      </c>
      <c r="CR174" s="36">
        <v>42416</v>
      </c>
      <c r="CS174" s="105">
        <v>1.4469000000000001</v>
      </c>
      <c r="CT174" s="109">
        <v>1.398425</v>
      </c>
      <c r="CV174" s="180">
        <f t="shared" si="275"/>
        <v>-22.838391999494998</v>
      </c>
      <c r="CW174" s="209">
        <v>0.1</v>
      </c>
      <c r="CX174" s="240">
        <v>1.601575</v>
      </c>
      <c r="CY174" s="165">
        <f t="shared" si="307"/>
        <v>1</v>
      </c>
      <c r="CZ174" s="252">
        <f t="shared" si="308"/>
        <v>0.13</v>
      </c>
      <c r="DA174" s="201">
        <f t="shared" si="309"/>
        <v>0.13</v>
      </c>
      <c r="DB174" s="167">
        <f t="shared" si="310"/>
        <v>1</v>
      </c>
      <c r="DC174" s="167">
        <f t="shared" si="311"/>
        <v>0.156</v>
      </c>
      <c r="DD174" s="167">
        <f t="shared" si="312"/>
        <v>0.156</v>
      </c>
      <c r="DE174" s="178">
        <f t="shared" si="351"/>
        <v>-23.545674999999999</v>
      </c>
      <c r="DF174" s="453">
        <f t="shared" si="313"/>
        <v>0.156</v>
      </c>
      <c r="DG174" s="453"/>
      <c r="DH174" s="165">
        <f t="shared" si="314"/>
        <v>0.156</v>
      </c>
      <c r="DI174" s="165">
        <f t="shared" si="315"/>
        <v>0.156</v>
      </c>
      <c r="DJ174" s="176">
        <f t="shared" si="285"/>
        <v>-23.361270465879976</v>
      </c>
      <c r="DK174" s="185"/>
      <c r="DL174" s="186"/>
      <c r="DM174" s="36">
        <v>42416</v>
      </c>
      <c r="DN174" s="105">
        <v>1.4469000000000001</v>
      </c>
      <c r="DO174" s="109">
        <v>1.398425</v>
      </c>
      <c r="DQ174" s="180">
        <f t="shared" si="276"/>
        <v>-22.838391999494998</v>
      </c>
      <c r="DR174" s="209">
        <v>0.1</v>
      </c>
      <c r="DS174" s="240">
        <v>2.0515750000000001</v>
      </c>
      <c r="DT174" s="165">
        <f t="shared" si="316"/>
        <v>1</v>
      </c>
      <c r="DU174" s="252">
        <f t="shared" si="317"/>
        <v>0.16000000000000003</v>
      </c>
      <c r="DV174" s="201">
        <f t="shared" si="286"/>
        <v>0.16000000000000003</v>
      </c>
      <c r="DW174" s="167">
        <f t="shared" si="287"/>
        <v>1</v>
      </c>
      <c r="DX174" s="167">
        <f t="shared" si="288"/>
        <v>1</v>
      </c>
      <c r="DY174" s="167">
        <f t="shared" si="318"/>
        <v>0.16000000000000003</v>
      </c>
      <c r="DZ174" s="178">
        <f t="shared" si="352"/>
        <v>-19.373521442463133</v>
      </c>
      <c r="EA174" s="453">
        <f t="shared" si="319"/>
        <v>0.16000000000000003</v>
      </c>
      <c r="EB174" s="453"/>
      <c r="EC174" s="165">
        <f t="shared" si="320"/>
        <v>0.16000000000000003</v>
      </c>
      <c r="ED174" s="165">
        <f t="shared" si="321"/>
        <v>0.16000000000000003</v>
      </c>
      <c r="EE174" s="176">
        <f t="shared" si="289"/>
        <v>-20.447479022652796</v>
      </c>
      <c r="EF174" s="254">
        <v>-18.501088888888891</v>
      </c>
      <c r="EG174" s="186"/>
      <c r="EH174" s="36">
        <v>42416</v>
      </c>
      <c r="EI174" s="105">
        <v>1.4469000000000001</v>
      </c>
      <c r="EJ174" s="109">
        <v>1.398425</v>
      </c>
      <c r="EL174" s="180">
        <f t="shared" si="277"/>
        <v>-22.838391999494998</v>
      </c>
      <c r="EM174" s="209">
        <v>0.1</v>
      </c>
      <c r="EN174" s="240">
        <v>5.0015750000000008</v>
      </c>
      <c r="EO174" s="165">
        <f t="shared" si="322"/>
        <v>1</v>
      </c>
      <c r="EP174" s="252">
        <f t="shared" si="323"/>
        <v>0.2</v>
      </c>
      <c r="EQ174" s="201">
        <f t="shared" si="290"/>
        <v>0.2</v>
      </c>
      <c r="ER174" s="167">
        <f t="shared" si="291"/>
        <v>1</v>
      </c>
      <c r="ES174" s="167">
        <f t="shared" si="292"/>
        <v>0.21000000000000002</v>
      </c>
      <c r="ET174" s="167">
        <f t="shared" si="324"/>
        <v>0.21000000000000002</v>
      </c>
      <c r="EU174" s="178">
        <f t="shared" si="353"/>
        <v>-21.420200000000005</v>
      </c>
      <c r="EV174" s="452">
        <f t="shared" si="267"/>
        <v>0.21000000000000002</v>
      </c>
      <c r="EW174" s="315"/>
      <c r="EX174" s="165">
        <f t="shared" si="325"/>
        <v>0.21000000000000002</v>
      </c>
      <c r="EY174" s="165">
        <f t="shared" si="326"/>
        <v>0.21000000000000002</v>
      </c>
      <c r="EZ174" s="176">
        <f t="shared" si="327"/>
        <v>-21.56217798702323</v>
      </c>
      <c r="FA174" s="254">
        <v>-21.922633333333334</v>
      </c>
      <c r="FB174" s="186"/>
      <c r="FC174" s="36">
        <v>42416</v>
      </c>
      <c r="FD174" s="105">
        <v>1.4469000000000001</v>
      </c>
      <c r="FE174" s="109">
        <v>1.398425</v>
      </c>
      <c r="FG174" s="180">
        <f t="shared" si="278"/>
        <v>-22.838391999494998</v>
      </c>
      <c r="FH174" s="209">
        <v>0.1</v>
      </c>
      <c r="FI174" s="239">
        <v>3.101575</v>
      </c>
      <c r="FJ174" s="165">
        <f t="shared" si="328"/>
        <v>1</v>
      </c>
      <c r="FK174" s="252">
        <f t="shared" si="329"/>
        <v>0.17</v>
      </c>
      <c r="FL174" s="201">
        <f t="shared" si="293"/>
        <v>0.17</v>
      </c>
      <c r="FM174" s="167">
        <f t="shared" si="294"/>
        <v>1</v>
      </c>
      <c r="FN174" s="167">
        <f t="shared" si="295"/>
        <v>0.20400000000000001</v>
      </c>
      <c r="FO174" s="167">
        <f t="shared" si="330"/>
        <v>0.20400000000000001</v>
      </c>
      <c r="FP174" s="178">
        <f t="shared" si="354"/>
        <v>-23.746499999999994</v>
      </c>
      <c r="FQ174" s="453">
        <f t="shared" si="331"/>
        <v>0.20400000000000001</v>
      </c>
      <c r="FR174" s="453"/>
      <c r="FS174" s="165">
        <f t="shared" si="332"/>
        <v>0.20400000000000001</v>
      </c>
      <c r="FT174" s="165">
        <f t="shared" si="333"/>
        <v>0.20400000000000001</v>
      </c>
      <c r="FU174" s="176">
        <f t="shared" si="296"/>
        <v>-23.73380668619318</v>
      </c>
      <c r="FV174" s="185"/>
      <c r="FW174" s="186"/>
      <c r="FX174" s="36">
        <v>42416</v>
      </c>
      <c r="FY174" s="105">
        <v>1.4469000000000001</v>
      </c>
      <c r="FZ174" s="109">
        <v>1.398425</v>
      </c>
      <c r="GB174" s="180">
        <f t="shared" si="279"/>
        <v>-22.838391999494998</v>
      </c>
      <c r="GC174" s="209">
        <v>0.1</v>
      </c>
      <c r="GD174" s="239">
        <v>-0.39842500000000003</v>
      </c>
      <c r="GE174" s="165">
        <f t="shared" si="334"/>
        <v>1</v>
      </c>
      <c r="GF174" s="252">
        <f t="shared" si="335"/>
        <v>0.11000000000000001</v>
      </c>
      <c r="GG174" s="201">
        <f t="shared" si="297"/>
        <v>0.11000000000000001</v>
      </c>
      <c r="GH174" s="167">
        <f t="shared" si="298"/>
        <v>1</v>
      </c>
      <c r="GI174" s="167">
        <f t="shared" si="299"/>
        <v>0.11550000000000002</v>
      </c>
      <c r="GJ174" s="167">
        <f t="shared" si="336"/>
        <v>0.11550000000000002</v>
      </c>
      <c r="GK174" s="178">
        <f t="shared" si="355"/>
        <v>-22.025375000000007</v>
      </c>
      <c r="GL174" s="453">
        <f t="shared" si="337"/>
        <v>0.11550000000000002</v>
      </c>
      <c r="GM174" s="453"/>
      <c r="GN174" s="165">
        <f t="shared" si="338"/>
        <v>0.11550000000000002</v>
      </c>
      <c r="GO174" s="165">
        <f t="shared" si="339"/>
        <v>0.11550000000000002</v>
      </c>
      <c r="GP174" s="176">
        <f t="shared" si="300"/>
        <v>-22.210829356251629</v>
      </c>
      <c r="GR174" s="186"/>
      <c r="GS174" s="36">
        <v>42416</v>
      </c>
      <c r="GT174" s="105">
        <v>1.4469000000000001</v>
      </c>
      <c r="GU174" s="109">
        <v>1.398425</v>
      </c>
      <c r="GW174" s="180">
        <f t="shared" si="280"/>
        <v>-22.838391999494998</v>
      </c>
      <c r="GX174" s="209">
        <v>0.1</v>
      </c>
      <c r="GY174" s="239">
        <v>-3.0484249999999999</v>
      </c>
      <c r="GZ174" s="165">
        <f t="shared" si="340"/>
        <v>-0.05</v>
      </c>
      <c r="HA174" s="252">
        <f t="shared" si="341"/>
        <v>1</v>
      </c>
      <c r="HB174" s="201">
        <f t="shared" si="302"/>
        <v>-0.05</v>
      </c>
      <c r="HC174" s="167">
        <f t="shared" si="342"/>
        <v>-2.5000000000000001E-2</v>
      </c>
      <c r="HD174" s="167">
        <f t="shared" si="303"/>
        <v>1</v>
      </c>
      <c r="HE174" s="167">
        <f t="shared" si="343"/>
        <v>-2.5000000000000001E-2</v>
      </c>
      <c r="HF174" s="178">
        <f t="shared" si="356"/>
        <v>-24.422487555310095</v>
      </c>
      <c r="HG174" s="453">
        <f t="shared" si="344"/>
        <v>-1.2500000000000001E-2</v>
      </c>
      <c r="HH174" s="453"/>
      <c r="HI174" s="165">
        <f t="shared" si="345"/>
        <v>-1.2500000000000001E-2</v>
      </c>
      <c r="HJ174" s="165">
        <f t="shared" si="346"/>
        <v>-1.2500000000000001E-2</v>
      </c>
      <c r="HK174" s="176">
        <f t="shared" si="304"/>
        <v>-24.895498126391992</v>
      </c>
      <c r="HL174" s="185"/>
      <c r="HN174" s="165">
        <v>1.9515749999999996</v>
      </c>
      <c r="HO174" s="165">
        <f t="shared" si="254"/>
        <v>-22.937001142129674</v>
      </c>
      <c r="HP174" s="165"/>
      <c r="HR174" s="165">
        <v>1.601575</v>
      </c>
      <c r="HS174" s="165">
        <f t="shared" si="255"/>
        <v>-23.361270465879976</v>
      </c>
      <c r="HT174" s="165"/>
      <c r="HV174" s="165">
        <v>2.0515750000000001</v>
      </c>
      <c r="HW174" s="165">
        <f t="shared" si="256"/>
        <v>-20.447479022652796</v>
      </c>
      <c r="HX174" s="253">
        <v>-18.501088888888891</v>
      </c>
      <c r="HZ174" s="165">
        <v>5.0015750000000008</v>
      </c>
      <c r="IA174" s="165">
        <f t="shared" si="257"/>
        <v>-21.56217798702323</v>
      </c>
      <c r="IB174" s="253">
        <v>-21.922633333333334</v>
      </c>
      <c r="ID174" s="165">
        <v>3.101575</v>
      </c>
      <c r="IE174" s="165">
        <f t="shared" si="258"/>
        <v>-23.73380668619318</v>
      </c>
      <c r="IF174" s="165"/>
      <c r="IH174" s="165">
        <v>-0.39842500000000003</v>
      </c>
      <c r="II174" s="165">
        <f t="shared" si="259"/>
        <v>-22.210829356251629</v>
      </c>
      <c r="IJ174" s="165"/>
      <c r="IL174" s="424">
        <v>-3.0484249999999999</v>
      </c>
      <c r="IM174" s="165">
        <f t="shared" si="260"/>
        <v>-24.895498126391992</v>
      </c>
      <c r="IN174" s="165"/>
      <c r="IO174" s="36">
        <v>42416</v>
      </c>
    </row>
    <row r="175" spans="1:249" x14ac:dyDescent="0.25">
      <c r="A175" s="95">
        <v>41321</v>
      </c>
      <c r="B175" s="36">
        <v>41321</v>
      </c>
      <c r="C175" s="346">
        <v>3.3499999999999996</v>
      </c>
      <c r="D175" s="346">
        <v>3</v>
      </c>
      <c r="E175" s="346">
        <v>3.45</v>
      </c>
      <c r="F175" s="346">
        <v>6.4</v>
      </c>
      <c r="G175" s="346">
        <v>4.5</v>
      </c>
      <c r="H175" s="346">
        <v>1</v>
      </c>
      <c r="I175" s="346">
        <v>-1.65</v>
      </c>
      <c r="J175" s="106"/>
      <c r="K175" s="36">
        <v>42416</v>
      </c>
      <c r="L175" s="105">
        <v>1.4469000000000001</v>
      </c>
      <c r="M175" s="98">
        <f t="shared" si="237"/>
        <v>1.398425</v>
      </c>
      <c r="N175" s="109">
        <f t="shared" si="238"/>
        <v>1.3505166666666666</v>
      </c>
      <c r="O175" s="291"/>
      <c r="P175" s="184">
        <v>42416</v>
      </c>
      <c r="Q175" s="346">
        <v>3.3499999999999996</v>
      </c>
      <c r="R175" s="240">
        <v>1.9515749999999996</v>
      </c>
      <c r="T175" s="346">
        <v>3</v>
      </c>
      <c r="U175" s="240">
        <v>1.601575</v>
      </c>
      <c r="W175" s="346">
        <v>3.45</v>
      </c>
      <c r="X175" s="240">
        <v>2.0515750000000001</v>
      </c>
      <c r="Y175" s="190">
        <v>-18.501088888888891</v>
      </c>
      <c r="Z175" s="346">
        <v>6.4</v>
      </c>
      <c r="AA175" s="240">
        <v>5.0015750000000008</v>
      </c>
      <c r="AB175" s="190">
        <v>-21.922633333333334</v>
      </c>
      <c r="AC175" s="346">
        <v>4.5</v>
      </c>
      <c r="AD175" s="239">
        <v>3.101575</v>
      </c>
      <c r="AF175" s="346">
        <v>1</v>
      </c>
      <c r="AG175" s="239">
        <v>-0.39842500000000003</v>
      </c>
      <c r="AI175" s="346">
        <v>-1.65</v>
      </c>
      <c r="AJ175" s="239">
        <v>-3.0484249999999999</v>
      </c>
      <c r="AK175" s="104"/>
      <c r="AV175" s="36">
        <v>42417</v>
      </c>
      <c r="AW175" s="346">
        <v>3.25</v>
      </c>
      <c r="AY175" s="346">
        <v>3.55</v>
      </c>
      <c r="BA175" s="346">
        <v>1.5</v>
      </c>
      <c r="BC175" s="346">
        <v>5.55</v>
      </c>
      <c r="BE175" s="346">
        <v>4.0500000000000007</v>
      </c>
      <c r="BG175" s="346">
        <v>-0.30000000000000004</v>
      </c>
      <c r="BI175" s="346">
        <v>-1.3499999999999999</v>
      </c>
      <c r="BJ175" s="104"/>
      <c r="BL175" s="365">
        <v>6.4</v>
      </c>
      <c r="BM175" s="367">
        <v>-21.922633333333334</v>
      </c>
      <c r="BN175" s="367"/>
      <c r="BR175" s="199"/>
      <c r="BV175" s="312"/>
      <c r="BW175" s="36">
        <v>42417</v>
      </c>
      <c r="BX175" s="105">
        <v>1.54555</v>
      </c>
      <c r="BY175" s="109">
        <v>1.4962249999999999</v>
      </c>
      <c r="CA175" s="180">
        <f t="shared" si="274"/>
        <v>-22.769642628854999</v>
      </c>
      <c r="CB175" s="209">
        <v>0.1</v>
      </c>
      <c r="CC175" s="240">
        <v>1.7537750000000001</v>
      </c>
      <c r="CD175" s="165">
        <f t="shared" si="347"/>
        <v>1</v>
      </c>
      <c r="CE175" s="252">
        <f t="shared" si="348"/>
        <v>0.13</v>
      </c>
      <c r="CF175" s="201">
        <f t="shared" si="281"/>
        <v>0.13</v>
      </c>
      <c r="CG175" s="167">
        <f t="shared" si="305"/>
        <v>1</v>
      </c>
      <c r="CH175" s="167">
        <f t="shared" si="282"/>
        <v>0.14300000000000002</v>
      </c>
      <c r="CI175" s="167">
        <f t="shared" si="349"/>
        <v>0.14300000000000002</v>
      </c>
      <c r="CJ175" s="178">
        <f t="shared" si="350"/>
        <v>-22.822499999999994</v>
      </c>
      <c r="CK175" s="453">
        <f t="shared" si="239"/>
        <v>0.14300000000000002</v>
      </c>
      <c r="CL175" s="453"/>
      <c r="CM175" s="165">
        <f t="shared" si="283"/>
        <v>0.14300000000000002</v>
      </c>
      <c r="CN175" s="165">
        <f t="shared" si="306"/>
        <v>0.14300000000000002</v>
      </c>
      <c r="CO175" s="176">
        <f t="shared" si="284"/>
        <v>-22.794001142129673</v>
      </c>
      <c r="CR175" s="36">
        <v>42417</v>
      </c>
      <c r="CS175" s="105">
        <v>1.54555</v>
      </c>
      <c r="CT175" s="109">
        <v>1.4962249999999999</v>
      </c>
      <c r="CV175" s="180">
        <f t="shared" si="275"/>
        <v>-22.769642628854999</v>
      </c>
      <c r="CW175" s="209">
        <v>0.1</v>
      </c>
      <c r="CX175" s="240">
        <v>2.0537749999999999</v>
      </c>
      <c r="CY175" s="165">
        <f t="shared" si="307"/>
        <v>1</v>
      </c>
      <c r="CZ175" s="252">
        <f t="shared" si="308"/>
        <v>0.16000000000000003</v>
      </c>
      <c r="DA175" s="201">
        <f t="shared" si="309"/>
        <v>0.16000000000000003</v>
      </c>
      <c r="DB175" s="167">
        <f t="shared" si="310"/>
        <v>1</v>
      </c>
      <c r="DC175" s="167">
        <f t="shared" si="311"/>
        <v>0.17600000000000005</v>
      </c>
      <c r="DD175" s="167">
        <f t="shared" si="312"/>
        <v>0.17600000000000005</v>
      </c>
      <c r="DE175" s="178">
        <f t="shared" si="351"/>
        <v>-23.369675000000001</v>
      </c>
      <c r="DF175" s="453">
        <f t="shared" si="313"/>
        <v>0.17600000000000005</v>
      </c>
      <c r="DG175" s="453"/>
      <c r="DH175" s="165">
        <f t="shared" si="314"/>
        <v>0.17600000000000005</v>
      </c>
      <c r="DI175" s="165">
        <f t="shared" si="315"/>
        <v>0.17600000000000005</v>
      </c>
      <c r="DJ175" s="176">
        <f t="shared" si="285"/>
        <v>-23.185270465879977</v>
      </c>
      <c r="DK175" s="185"/>
      <c r="DL175" s="186"/>
      <c r="DM175" s="36">
        <v>42417</v>
      </c>
      <c r="DN175" s="105">
        <v>1.54555</v>
      </c>
      <c r="DO175" s="109">
        <v>1.4962249999999999</v>
      </c>
      <c r="DQ175" s="180">
        <f t="shared" si="276"/>
        <v>-22.769642628854999</v>
      </c>
      <c r="DR175" s="209">
        <v>0.1</v>
      </c>
      <c r="DS175" s="240">
        <v>3.7750000000000838E-3</v>
      </c>
      <c r="DT175" s="165">
        <f t="shared" si="316"/>
        <v>1</v>
      </c>
      <c r="DU175" s="252">
        <f t="shared" si="317"/>
        <v>0.11000000000000001</v>
      </c>
      <c r="DV175" s="201">
        <f t="shared" si="286"/>
        <v>0.11000000000000001</v>
      </c>
      <c r="DW175" s="167">
        <f t="shared" si="287"/>
        <v>1</v>
      </c>
      <c r="DX175" s="167">
        <f t="shared" si="288"/>
        <v>1</v>
      </c>
      <c r="DY175" s="167">
        <f t="shared" si="318"/>
        <v>0.11000000000000001</v>
      </c>
      <c r="DZ175" s="178">
        <f t="shared" si="352"/>
        <v>-19.263521442463134</v>
      </c>
      <c r="EA175" s="453">
        <f t="shared" si="319"/>
        <v>0.11000000000000001</v>
      </c>
      <c r="EB175" s="453"/>
      <c r="EC175" s="165">
        <f t="shared" si="320"/>
        <v>0.11000000000000001</v>
      </c>
      <c r="ED175" s="165">
        <f t="shared" si="321"/>
        <v>0.11000000000000001</v>
      </c>
      <c r="EE175" s="176">
        <f t="shared" si="289"/>
        <v>-20.337479022652797</v>
      </c>
      <c r="EF175" s="185"/>
      <c r="EG175" s="186"/>
      <c r="EH175" s="36">
        <v>42417</v>
      </c>
      <c r="EI175" s="105">
        <v>1.54555</v>
      </c>
      <c r="EJ175" s="109">
        <v>1.4962249999999999</v>
      </c>
      <c r="EL175" s="180">
        <f t="shared" si="277"/>
        <v>-22.769642628854999</v>
      </c>
      <c r="EM175" s="209">
        <v>0.1</v>
      </c>
      <c r="EN175" s="240">
        <v>4.0537749999999999</v>
      </c>
      <c r="EO175" s="165">
        <f t="shared" si="322"/>
        <v>1</v>
      </c>
      <c r="EP175" s="252">
        <f t="shared" si="323"/>
        <v>0.2</v>
      </c>
      <c r="EQ175" s="201">
        <f t="shared" si="290"/>
        <v>0.2</v>
      </c>
      <c r="ER175" s="167">
        <f t="shared" si="291"/>
        <v>1</v>
      </c>
      <c r="ES175" s="167">
        <f t="shared" si="292"/>
        <v>0.21000000000000002</v>
      </c>
      <c r="ET175" s="167">
        <f t="shared" si="324"/>
        <v>0.21000000000000002</v>
      </c>
      <c r="EU175" s="178">
        <f t="shared" si="353"/>
        <v>-21.210200000000004</v>
      </c>
      <c r="EV175" s="452">
        <f t="shared" si="267"/>
        <v>0.21000000000000002</v>
      </c>
      <c r="EW175" s="315"/>
      <c r="EX175" s="165">
        <f t="shared" si="325"/>
        <v>0.21000000000000002</v>
      </c>
      <c r="EY175" s="165">
        <f t="shared" si="326"/>
        <v>0.21000000000000002</v>
      </c>
      <c r="EZ175" s="176">
        <f t="shared" si="327"/>
        <v>-21.352177987023229</v>
      </c>
      <c r="FA175" s="185"/>
      <c r="FB175" s="186"/>
      <c r="FC175" s="36">
        <v>42417</v>
      </c>
      <c r="FD175" s="105">
        <v>1.54555</v>
      </c>
      <c r="FE175" s="109">
        <v>1.4962249999999999</v>
      </c>
      <c r="FG175" s="180">
        <f t="shared" si="278"/>
        <v>-22.769642628854999</v>
      </c>
      <c r="FH175" s="209">
        <v>0.1</v>
      </c>
      <c r="FI175" s="239">
        <v>2.5537750000000008</v>
      </c>
      <c r="FJ175" s="165">
        <f t="shared" si="328"/>
        <v>1</v>
      </c>
      <c r="FK175" s="252">
        <f t="shared" si="329"/>
        <v>0.16000000000000003</v>
      </c>
      <c r="FL175" s="201">
        <f t="shared" si="293"/>
        <v>0.16000000000000003</v>
      </c>
      <c r="FM175" s="167">
        <f t="shared" si="294"/>
        <v>1</v>
      </c>
      <c r="FN175" s="167">
        <f t="shared" si="295"/>
        <v>0.19200000000000003</v>
      </c>
      <c r="FO175" s="167">
        <f t="shared" si="330"/>
        <v>0.19200000000000003</v>
      </c>
      <c r="FP175" s="178">
        <f t="shared" si="354"/>
        <v>-23.554499999999994</v>
      </c>
      <c r="FQ175" s="453">
        <f t="shared" si="331"/>
        <v>0.19200000000000003</v>
      </c>
      <c r="FR175" s="453"/>
      <c r="FS175" s="165">
        <f t="shared" si="332"/>
        <v>0.19200000000000003</v>
      </c>
      <c r="FT175" s="165">
        <f t="shared" si="333"/>
        <v>0.19200000000000003</v>
      </c>
      <c r="FU175" s="176">
        <f t="shared" si="296"/>
        <v>-23.54180668619318</v>
      </c>
      <c r="FV175" s="185"/>
      <c r="FW175" s="186"/>
      <c r="FX175" s="36">
        <v>42417</v>
      </c>
      <c r="FY175" s="105">
        <v>1.54555</v>
      </c>
      <c r="FZ175" s="109">
        <v>1.4962249999999999</v>
      </c>
      <c r="GB175" s="180">
        <f t="shared" si="279"/>
        <v>-22.769642628854999</v>
      </c>
      <c r="GC175" s="209">
        <v>0.1</v>
      </c>
      <c r="GD175" s="239">
        <v>-1.796225</v>
      </c>
      <c r="GE175" s="165">
        <f t="shared" si="334"/>
        <v>0.11000000000000001</v>
      </c>
      <c r="GF175" s="252">
        <f t="shared" si="335"/>
        <v>1</v>
      </c>
      <c r="GG175" s="201">
        <f t="shared" si="297"/>
        <v>0.11000000000000001</v>
      </c>
      <c r="GH175" s="167">
        <f t="shared" si="298"/>
        <v>1</v>
      </c>
      <c r="GI175" s="167">
        <f t="shared" si="299"/>
        <v>0.11550000000000002</v>
      </c>
      <c r="GJ175" s="167">
        <f t="shared" si="336"/>
        <v>0.11550000000000002</v>
      </c>
      <c r="GK175" s="178">
        <f t="shared" si="355"/>
        <v>-21.909875000000007</v>
      </c>
      <c r="GL175" s="453">
        <f t="shared" si="337"/>
        <v>0.11550000000000002</v>
      </c>
      <c r="GM175" s="453"/>
      <c r="GN175" s="165">
        <f t="shared" si="338"/>
        <v>0.11550000000000002</v>
      </c>
      <c r="GO175" s="165">
        <f t="shared" si="339"/>
        <v>0.11550000000000002</v>
      </c>
      <c r="GP175" s="176">
        <f t="shared" si="300"/>
        <v>-22.095329356251629</v>
      </c>
      <c r="GR175" s="186"/>
      <c r="GS175" s="36">
        <v>42417</v>
      </c>
      <c r="GT175" s="105">
        <v>1.54555</v>
      </c>
      <c r="GU175" s="109">
        <v>1.4962249999999999</v>
      </c>
      <c r="GW175" s="180">
        <f t="shared" si="280"/>
        <v>-22.769642628854999</v>
      </c>
      <c r="GX175" s="209">
        <v>0.1</v>
      </c>
      <c r="GY175" s="239">
        <v>-2.8462249999999996</v>
      </c>
      <c r="GZ175" s="165">
        <f t="shared" si="340"/>
        <v>2.0000000000000004E-2</v>
      </c>
      <c r="HA175" s="252">
        <f t="shared" si="341"/>
        <v>1</v>
      </c>
      <c r="HB175" s="201">
        <f t="shared" si="302"/>
        <v>2.0000000000000004E-2</v>
      </c>
      <c r="HC175" s="167">
        <f t="shared" si="342"/>
        <v>1</v>
      </c>
      <c r="HD175" s="167">
        <f t="shared" si="303"/>
        <v>2.4000000000000004E-2</v>
      </c>
      <c r="HE175" s="167">
        <f t="shared" si="343"/>
        <v>2.4000000000000004E-2</v>
      </c>
      <c r="HF175" s="178">
        <f t="shared" si="356"/>
        <v>-24.398487555310094</v>
      </c>
      <c r="HG175" s="453">
        <f t="shared" si="344"/>
        <v>2.4000000000000004E-2</v>
      </c>
      <c r="HH175" s="453"/>
      <c r="HI175" s="165">
        <f t="shared" si="345"/>
        <v>2.4000000000000004E-2</v>
      </c>
      <c r="HJ175" s="165">
        <f t="shared" si="346"/>
        <v>2.4000000000000004E-2</v>
      </c>
      <c r="HK175" s="176">
        <f t="shared" si="304"/>
        <v>-24.871498126391991</v>
      </c>
      <c r="HL175" s="185"/>
      <c r="HN175" s="165">
        <v>1.7537750000000001</v>
      </c>
      <c r="HO175" s="165">
        <f t="shared" si="254"/>
        <v>-22.794001142129673</v>
      </c>
      <c r="HP175" s="165"/>
      <c r="HR175" s="165">
        <v>2.0537749999999999</v>
      </c>
      <c r="HS175" s="165">
        <f t="shared" si="255"/>
        <v>-23.185270465879977</v>
      </c>
      <c r="HT175" s="165"/>
      <c r="HV175" s="165">
        <v>3.7750000000000838E-3</v>
      </c>
      <c r="HW175" s="165">
        <f t="shared" si="256"/>
        <v>-20.337479022652797</v>
      </c>
      <c r="HX175" s="165"/>
      <c r="HZ175" s="165">
        <v>4.0537749999999999</v>
      </c>
      <c r="IA175" s="165">
        <f t="shared" si="257"/>
        <v>-21.352177987023229</v>
      </c>
      <c r="IB175" s="165"/>
      <c r="ID175" s="165">
        <v>2.5537750000000008</v>
      </c>
      <c r="IE175" s="165">
        <f t="shared" si="258"/>
        <v>-23.54180668619318</v>
      </c>
      <c r="IF175" s="165"/>
      <c r="IH175" s="165">
        <v>-1.796225</v>
      </c>
      <c r="II175" s="165">
        <f t="shared" si="259"/>
        <v>-22.095329356251629</v>
      </c>
      <c r="IJ175" s="165"/>
      <c r="IL175" s="424">
        <v>-2.8462249999999996</v>
      </c>
      <c r="IM175" s="165">
        <f t="shared" si="260"/>
        <v>-24.871498126391991</v>
      </c>
      <c r="IN175" s="165"/>
      <c r="IO175" s="36">
        <v>42417</v>
      </c>
    </row>
    <row r="176" spans="1:249" x14ac:dyDescent="0.25">
      <c r="A176" s="95">
        <v>41322</v>
      </c>
      <c r="B176" s="36">
        <v>41322</v>
      </c>
      <c r="C176" s="346">
        <v>3.25</v>
      </c>
      <c r="D176" s="346">
        <v>3.55</v>
      </c>
      <c r="E176" s="346">
        <v>1.5</v>
      </c>
      <c r="F176" s="346">
        <v>5.55</v>
      </c>
      <c r="G176" s="346">
        <v>4.0500000000000007</v>
      </c>
      <c r="H176" s="346">
        <v>-0.30000000000000004</v>
      </c>
      <c r="I176" s="346">
        <v>-1.3499999999999999</v>
      </c>
      <c r="J176" s="106"/>
      <c r="K176" s="36">
        <v>42417</v>
      </c>
      <c r="L176" s="105">
        <v>1.54555</v>
      </c>
      <c r="M176" s="98">
        <f t="shared" si="237"/>
        <v>1.4962249999999999</v>
      </c>
      <c r="N176" s="109">
        <f t="shared" si="238"/>
        <v>1.4474666666666665</v>
      </c>
      <c r="O176" s="291"/>
      <c r="P176" s="184">
        <v>42417</v>
      </c>
      <c r="Q176" s="346">
        <v>3.25</v>
      </c>
      <c r="R176" s="240">
        <v>1.7537750000000001</v>
      </c>
      <c r="T176" s="346">
        <v>3.55</v>
      </c>
      <c r="U176" s="240">
        <v>2.0537749999999999</v>
      </c>
      <c r="W176" s="346">
        <v>1.5</v>
      </c>
      <c r="X176" s="240">
        <v>3.7750000000000838E-3</v>
      </c>
      <c r="Z176" s="346">
        <v>5.55</v>
      </c>
      <c r="AA176" s="240">
        <v>4.0537749999999999</v>
      </c>
      <c r="AC176" s="346">
        <v>4.0500000000000007</v>
      </c>
      <c r="AD176" s="239">
        <v>2.5537750000000008</v>
      </c>
      <c r="AF176" s="346">
        <v>-0.30000000000000004</v>
      </c>
      <c r="AG176" s="239">
        <v>-1.796225</v>
      </c>
      <c r="AI176" s="346">
        <v>-1.3499999999999999</v>
      </c>
      <c r="AJ176" s="239">
        <v>-2.8462249999999996</v>
      </c>
      <c r="AK176" s="104"/>
      <c r="AV176" s="36">
        <v>42418</v>
      </c>
      <c r="AW176" s="346">
        <v>-5.0000000000000044E-2</v>
      </c>
      <c r="AY176" s="346">
        <v>2.8</v>
      </c>
      <c r="BA176" s="346">
        <v>1.4000000000000001</v>
      </c>
      <c r="BC176" s="346">
        <v>4.5</v>
      </c>
      <c r="BE176" s="346">
        <v>1.35</v>
      </c>
      <c r="BG176" s="346">
        <v>-3.3</v>
      </c>
      <c r="BI176" s="346">
        <v>-4.7</v>
      </c>
      <c r="BJ176" s="104"/>
      <c r="BL176" s="365">
        <v>-2.7</v>
      </c>
      <c r="BM176" s="367">
        <v>-24.077566666666669</v>
      </c>
      <c r="BN176" s="365"/>
      <c r="BP176" s="199"/>
      <c r="BR176" s="199"/>
      <c r="BV176" s="312"/>
      <c r="BW176" s="36">
        <v>42418</v>
      </c>
      <c r="BX176" s="105">
        <v>1.6458999999999999</v>
      </c>
      <c r="BY176" s="109">
        <v>1.5957249999999998</v>
      </c>
      <c r="CA176" s="180">
        <f t="shared" si="274"/>
        <v>-22.695143755055</v>
      </c>
      <c r="CB176" s="209">
        <v>0.1</v>
      </c>
      <c r="CC176" s="240">
        <v>-1.6457249999999999</v>
      </c>
      <c r="CD176" s="165">
        <f t="shared" si="347"/>
        <v>0.11000000000000001</v>
      </c>
      <c r="CE176" s="252">
        <f t="shared" si="348"/>
        <v>1</v>
      </c>
      <c r="CF176" s="201">
        <f t="shared" si="281"/>
        <v>0.11000000000000001</v>
      </c>
      <c r="CG176" s="167">
        <f t="shared" si="305"/>
        <v>1</v>
      </c>
      <c r="CH176" s="167">
        <f t="shared" si="282"/>
        <v>0.12100000000000002</v>
      </c>
      <c r="CI176" s="167">
        <f t="shared" si="349"/>
        <v>0.12100000000000002</v>
      </c>
      <c r="CJ176" s="178">
        <f t="shared" si="350"/>
        <v>-22.701499999999996</v>
      </c>
      <c r="CK176" s="453">
        <f t="shared" si="239"/>
        <v>0.12100000000000002</v>
      </c>
      <c r="CL176" s="453"/>
      <c r="CM176" s="165">
        <f t="shared" si="283"/>
        <v>0.12100000000000002</v>
      </c>
      <c r="CN176" s="165">
        <f t="shared" si="306"/>
        <v>0.12100000000000002</v>
      </c>
      <c r="CO176" s="176">
        <f t="shared" si="284"/>
        <v>-22.673001142129674</v>
      </c>
      <c r="CR176" s="36">
        <v>42418</v>
      </c>
      <c r="CS176" s="105">
        <v>1.6458999999999999</v>
      </c>
      <c r="CT176" s="109">
        <v>1.5957249999999998</v>
      </c>
      <c r="CV176" s="180">
        <f t="shared" si="275"/>
        <v>-22.695143755055</v>
      </c>
      <c r="CW176" s="209">
        <v>0.1</v>
      </c>
      <c r="CX176" s="240">
        <v>1.204275</v>
      </c>
      <c r="CY176" s="165">
        <f t="shared" si="307"/>
        <v>1</v>
      </c>
      <c r="CZ176" s="252">
        <f t="shared" si="308"/>
        <v>0.11000000000000001</v>
      </c>
      <c r="DA176" s="201">
        <f t="shared" si="309"/>
        <v>0.11000000000000001</v>
      </c>
      <c r="DB176" s="167">
        <f t="shared" si="310"/>
        <v>1</v>
      </c>
      <c r="DC176" s="167">
        <f t="shared" si="311"/>
        <v>0.12100000000000002</v>
      </c>
      <c r="DD176" s="167">
        <f t="shared" si="312"/>
        <v>0.12100000000000002</v>
      </c>
      <c r="DE176" s="178">
        <f t="shared" si="351"/>
        <v>-23.248675000000002</v>
      </c>
      <c r="DF176" s="453">
        <f t="shared" si="313"/>
        <v>0.12100000000000002</v>
      </c>
      <c r="DG176" s="453"/>
      <c r="DH176" s="165">
        <f t="shared" si="314"/>
        <v>0.12100000000000002</v>
      </c>
      <c r="DI176" s="165">
        <f t="shared" si="315"/>
        <v>0.12100000000000002</v>
      </c>
      <c r="DJ176" s="176">
        <f t="shared" si="285"/>
        <v>-23.064270465879979</v>
      </c>
      <c r="DK176" s="185"/>
      <c r="DL176" s="186"/>
      <c r="DM176" s="36">
        <v>42418</v>
      </c>
      <c r="DN176" s="105">
        <v>1.6458999999999999</v>
      </c>
      <c r="DO176" s="109">
        <v>1.5957249999999998</v>
      </c>
      <c r="DQ176" s="180">
        <f t="shared" si="276"/>
        <v>-22.695143755055</v>
      </c>
      <c r="DR176" s="209">
        <v>0.1</v>
      </c>
      <c r="DS176" s="240">
        <v>-0.1957249999999997</v>
      </c>
      <c r="DT176" s="165">
        <f t="shared" si="316"/>
        <v>1</v>
      </c>
      <c r="DU176" s="252">
        <f t="shared" si="317"/>
        <v>0.11000000000000001</v>
      </c>
      <c r="DV176" s="201">
        <f t="shared" si="286"/>
        <v>0.11000000000000001</v>
      </c>
      <c r="DW176" s="167">
        <f t="shared" si="287"/>
        <v>1</v>
      </c>
      <c r="DX176" s="167">
        <f t="shared" si="288"/>
        <v>1</v>
      </c>
      <c r="DY176" s="167">
        <f t="shared" si="318"/>
        <v>0.11000000000000001</v>
      </c>
      <c r="DZ176" s="178">
        <f t="shared" si="352"/>
        <v>-19.153521442463134</v>
      </c>
      <c r="EA176" s="453">
        <f t="shared" si="319"/>
        <v>0.11000000000000001</v>
      </c>
      <c r="EB176" s="453"/>
      <c r="EC176" s="165">
        <f t="shared" si="320"/>
        <v>0.11000000000000001</v>
      </c>
      <c r="ED176" s="165">
        <f t="shared" si="321"/>
        <v>0.11000000000000001</v>
      </c>
      <c r="EE176" s="176">
        <f t="shared" si="289"/>
        <v>-20.227479022652798</v>
      </c>
      <c r="EF176" s="185"/>
      <c r="EG176" s="186"/>
      <c r="EH176" s="36">
        <v>42418</v>
      </c>
      <c r="EI176" s="105">
        <v>1.6458999999999999</v>
      </c>
      <c r="EJ176" s="109">
        <v>1.5957249999999998</v>
      </c>
      <c r="EL176" s="180">
        <f t="shared" si="277"/>
        <v>-22.695143755055</v>
      </c>
      <c r="EM176" s="209">
        <v>0.1</v>
      </c>
      <c r="EN176" s="240">
        <v>2.9042750000000002</v>
      </c>
      <c r="EO176" s="165">
        <f t="shared" si="322"/>
        <v>1</v>
      </c>
      <c r="EP176" s="252">
        <f t="shared" si="323"/>
        <v>0.16000000000000003</v>
      </c>
      <c r="EQ176" s="201">
        <f t="shared" si="290"/>
        <v>0.16000000000000003</v>
      </c>
      <c r="ER176" s="167">
        <f t="shared" si="291"/>
        <v>1</v>
      </c>
      <c r="ES176" s="167">
        <f t="shared" si="292"/>
        <v>1</v>
      </c>
      <c r="ET176" s="167">
        <f t="shared" si="324"/>
        <v>0.16000000000000003</v>
      </c>
      <c r="EU176" s="178">
        <f t="shared" si="353"/>
        <v>-21.050200000000004</v>
      </c>
      <c r="EV176" s="452">
        <f t="shared" si="267"/>
        <v>0.16000000000000003</v>
      </c>
      <c r="EW176" s="315"/>
      <c r="EX176" s="165">
        <f t="shared" si="325"/>
        <v>0.16000000000000003</v>
      </c>
      <c r="EY176" s="165">
        <f t="shared" si="326"/>
        <v>0.16000000000000003</v>
      </c>
      <c r="EZ176" s="176">
        <f t="shared" si="327"/>
        <v>-21.192177987023229</v>
      </c>
      <c r="FA176" s="185"/>
      <c r="FB176" s="186"/>
      <c r="FC176" s="36">
        <v>42418</v>
      </c>
      <c r="FD176" s="105">
        <v>1.6458999999999999</v>
      </c>
      <c r="FE176" s="109">
        <v>1.5957249999999998</v>
      </c>
      <c r="FG176" s="180">
        <f t="shared" si="278"/>
        <v>-22.695143755055</v>
      </c>
      <c r="FH176" s="209">
        <v>0.1</v>
      </c>
      <c r="FI176" s="239">
        <v>-0.24572499999999975</v>
      </c>
      <c r="FJ176" s="165">
        <f t="shared" si="328"/>
        <v>1</v>
      </c>
      <c r="FK176" s="252">
        <f t="shared" si="329"/>
        <v>0.11000000000000001</v>
      </c>
      <c r="FL176" s="201">
        <f t="shared" si="293"/>
        <v>0.11000000000000001</v>
      </c>
      <c r="FM176" s="167">
        <f t="shared" si="294"/>
        <v>1</v>
      </c>
      <c r="FN176" s="167">
        <f t="shared" si="295"/>
        <v>0.13200000000000001</v>
      </c>
      <c r="FO176" s="167">
        <f t="shared" si="330"/>
        <v>0.13200000000000001</v>
      </c>
      <c r="FP176" s="178">
        <f t="shared" si="354"/>
        <v>-23.422499999999992</v>
      </c>
      <c r="FQ176" s="453">
        <f t="shared" si="331"/>
        <v>0.13200000000000001</v>
      </c>
      <c r="FR176" s="453"/>
      <c r="FS176" s="165">
        <f t="shared" si="332"/>
        <v>0.13200000000000001</v>
      </c>
      <c r="FT176" s="165">
        <f t="shared" si="333"/>
        <v>0.13200000000000001</v>
      </c>
      <c r="FU176" s="176">
        <f t="shared" si="296"/>
        <v>-23.409806686193178</v>
      </c>
      <c r="FV176" s="185"/>
      <c r="FW176" s="186"/>
      <c r="FX176" s="36">
        <v>42418</v>
      </c>
      <c r="FY176" s="105">
        <v>1.6458999999999999</v>
      </c>
      <c r="FZ176" s="109">
        <v>1.5957249999999998</v>
      </c>
      <c r="GB176" s="180">
        <f t="shared" si="279"/>
        <v>-22.695143755055</v>
      </c>
      <c r="GC176" s="209">
        <v>0.1</v>
      </c>
      <c r="GD176" s="239">
        <v>-4.8957249999999997</v>
      </c>
      <c r="GE176" s="165">
        <f t="shared" si="334"/>
        <v>-0.1</v>
      </c>
      <c r="GF176" s="252">
        <f t="shared" si="335"/>
        <v>1</v>
      </c>
      <c r="GG176" s="201">
        <f t="shared" si="297"/>
        <v>-0.1</v>
      </c>
      <c r="GH176" s="167">
        <f t="shared" si="298"/>
        <v>-6.9999999999999993E-2</v>
      </c>
      <c r="GI176" s="167">
        <f t="shared" si="299"/>
        <v>1</v>
      </c>
      <c r="GJ176" s="167">
        <f t="shared" si="336"/>
        <v>-6.9999999999999993E-2</v>
      </c>
      <c r="GK176" s="178">
        <f t="shared" si="355"/>
        <v>-21.979875000000007</v>
      </c>
      <c r="GL176" s="453">
        <f t="shared" si="337"/>
        <v>-6.9999999999999993E-2</v>
      </c>
      <c r="GM176" s="453"/>
      <c r="GN176" s="165">
        <f t="shared" si="338"/>
        <v>-6.9999999999999993E-2</v>
      </c>
      <c r="GO176" s="165">
        <f t="shared" si="339"/>
        <v>-6.9999999999999993E-2</v>
      </c>
      <c r="GP176" s="176">
        <f t="shared" si="300"/>
        <v>-22.165329356251629</v>
      </c>
      <c r="GR176" s="186"/>
      <c r="GS176" s="36">
        <v>42418</v>
      </c>
      <c r="GT176" s="105">
        <v>1.6458999999999999</v>
      </c>
      <c r="GU176" s="109">
        <v>1.5957249999999998</v>
      </c>
      <c r="GW176" s="180">
        <f t="shared" si="280"/>
        <v>-22.695143755055</v>
      </c>
      <c r="GX176" s="209">
        <v>0.1</v>
      </c>
      <c r="GY176" s="239">
        <v>-6.295725</v>
      </c>
      <c r="GZ176" s="165">
        <f t="shared" si="340"/>
        <v>-0.11000000000000001</v>
      </c>
      <c r="HA176" s="252">
        <f t="shared" si="341"/>
        <v>1</v>
      </c>
      <c r="HB176" s="201">
        <f t="shared" si="302"/>
        <v>-0.11000000000000001</v>
      </c>
      <c r="HC176" s="167">
        <f t="shared" si="342"/>
        <v>-5.5000000000000007E-2</v>
      </c>
      <c r="HD176" s="167">
        <f t="shared" si="303"/>
        <v>1</v>
      </c>
      <c r="HE176" s="167">
        <f t="shared" si="343"/>
        <v>-5.5000000000000007E-2</v>
      </c>
      <c r="HF176" s="178">
        <f t="shared" si="356"/>
        <v>-24.425987555310094</v>
      </c>
      <c r="HG176" s="453">
        <f t="shared" si="344"/>
        <v>-2.7500000000000004E-2</v>
      </c>
      <c r="HH176" s="453"/>
      <c r="HI176" s="165">
        <f t="shared" si="345"/>
        <v>-2.7500000000000004E-2</v>
      </c>
      <c r="HJ176" s="165">
        <f t="shared" si="346"/>
        <v>-2.7500000000000004E-2</v>
      </c>
      <c r="HK176" s="176">
        <f t="shared" si="304"/>
        <v>-24.898998126391991</v>
      </c>
      <c r="HL176" s="185"/>
      <c r="HN176" s="165">
        <v>-1.6457249999999999</v>
      </c>
      <c r="HO176" s="165">
        <f t="shared" si="254"/>
        <v>-22.673001142129674</v>
      </c>
      <c r="HP176" s="165"/>
      <c r="HR176" s="165">
        <v>1.204275</v>
      </c>
      <c r="HS176" s="165">
        <f t="shared" si="255"/>
        <v>-23.064270465879979</v>
      </c>
      <c r="HT176" s="165"/>
      <c r="HV176" s="165">
        <v>-0.1957249999999997</v>
      </c>
      <c r="HW176" s="165">
        <f t="shared" si="256"/>
        <v>-20.227479022652798</v>
      </c>
      <c r="HX176" s="165"/>
      <c r="HZ176" s="165">
        <v>2.9042750000000002</v>
      </c>
      <c r="IA176" s="165">
        <f t="shared" si="257"/>
        <v>-21.192177987023229</v>
      </c>
      <c r="IB176" s="165"/>
      <c r="ID176" s="165">
        <v>-0.24572499999999975</v>
      </c>
      <c r="IE176" s="165">
        <f t="shared" si="258"/>
        <v>-23.409806686193178</v>
      </c>
      <c r="IF176" s="165"/>
      <c r="IH176" s="165">
        <v>-4.8957249999999997</v>
      </c>
      <c r="II176" s="165">
        <f t="shared" si="259"/>
        <v>-22.165329356251629</v>
      </c>
      <c r="IJ176" s="165"/>
      <c r="IL176" s="424">
        <v>-6.295725</v>
      </c>
      <c r="IM176" s="165">
        <f t="shared" si="260"/>
        <v>-24.898998126391991</v>
      </c>
      <c r="IN176" s="165"/>
      <c r="IO176" s="36">
        <v>42418</v>
      </c>
    </row>
    <row r="177" spans="1:253" x14ac:dyDescent="0.25">
      <c r="A177" s="95">
        <v>41323</v>
      </c>
      <c r="B177" s="36">
        <v>41323</v>
      </c>
      <c r="C177" s="346">
        <v>-5.0000000000000044E-2</v>
      </c>
      <c r="D177" s="346">
        <v>2.8</v>
      </c>
      <c r="E177" s="346">
        <v>1.4000000000000001</v>
      </c>
      <c r="F177" s="346">
        <v>4.5</v>
      </c>
      <c r="G177" s="346">
        <v>1.35</v>
      </c>
      <c r="H177" s="346">
        <v>-3.3</v>
      </c>
      <c r="I177" s="346">
        <v>-4.7</v>
      </c>
      <c r="J177" s="106"/>
      <c r="K177" s="36">
        <v>42418</v>
      </c>
      <c r="L177" s="105">
        <v>1.6458999999999999</v>
      </c>
      <c r="M177" s="98">
        <f t="shared" si="237"/>
        <v>1.5957249999999998</v>
      </c>
      <c r="N177" s="109">
        <f t="shared" si="238"/>
        <v>1.5461166666666666</v>
      </c>
      <c r="O177" s="291"/>
      <c r="P177" s="184">
        <v>42418</v>
      </c>
      <c r="Q177" s="346">
        <v>-5.0000000000000044E-2</v>
      </c>
      <c r="R177" s="240">
        <v>-1.6457249999999999</v>
      </c>
      <c r="T177" s="346">
        <v>2.8</v>
      </c>
      <c r="U177" s="240">
        <v>1.204275</v>
      </c>
      <c r="W177" s="346">
        <v>1.4000000000000001</v>
      </c>
      <c r="X177" s="240">
        <v>-0.1957249999999997</v>
      </c>
      <c r="Z177" s="346">
        <v>4.5</v>
      </c>
      <c r="AA177" s="240">
        <v>2.9042750000000002</v>
      </c>
      <c r="AC177" s="346">
        <v>1.35</v>
      </c>
      <c r="AD177" s="239">
        <v>-0.24572499999999975</v>
      </c>
      <c r="AF177" s="346">
        <v>-3.3</v>
      </c>
      <c r="AG177" s="239">
        <v>-4.8957249999999997</v>
      </c>
      <c r="AI177" s="346">
        <v>-4.7</v>
      </c>
      <c r="AJ177" s="239">
        <v>-6.295725</v>
      </c>
      <c r="AK177" s="104"/>
      <c r="AV177" s="36">
        <v>42419</v>
      </c>
      <c r="AW177" s="346">
        <v>0.25</v>
      </c>
      <c r="AY177" s="346">
        <v>3.15</v>
      </c>
      <c r="BA177" s="346">
        <v>2.1</v>
      </c>
      <c r="BC177" s="346">
        <v>3.75</v>
      </c>
      <c r="BE177" s="346">
        <v>1.8</v>
      </c>
      <c r="BG177" s="346">
        <v>-6.1499999999999995</v>
      </c>
      <c r="BI177" s="346">
        <v>-7.55</v>
      </c>
      <c r="BJ177" s="104"/>
      <c r="BL177" s="365">
        <v>-3.9</v>
      </c>
      <c r="BM177" s="317">
        <v>-23.585574074074071</v>
      </c>
      <c r="BN177" s="366"/>
      <c r="BR177" s="199"/>
      <c r="BV177" s="312"/>
      <c r="BW177" s="36">
        <v>42419</v>
      </c>
      <c r="BX177" s="105">
        <v>1.7479499999999999</v>
      </c>
      <c r="BY177" s="109">
        <v>1.6969249999999998</v>
      </c>
      <c r="CA177" s="180">
        <f t="shared" si="274"/>
        <v>-22.614659921294997</v>
      </c>
      <c r="CB177" s="209">
        <v>0.1</v>
      </c>
      <c r="CC177" s="240">
        <v>-1.4469249999999998</v>
      </c>
      <c r="CD177" s="165">
        <f t="shared" si="347"/>
        <v>0.11000000000000001</v>
      </c>
      <c r="CE177" s="252">
        <f t="shared" si="348"/>
        <v>1</v>
      </c>
      <c r="CF177" s="201">
        <f t="shared" si="281"/>
        <v>0.11000000000000001</v>
      </c>
      <c r="CG177" s="167">
        <f t="shared" si="305"/>
        <v>1</v>
      </c>
      <c r="CH177" s="167">
        <f t="shared" si="282"/>
        <v>0.12100000000000002</v>
      </c>
      <c r="CI177" s="167">
        <f t="shared" si="349"/>
        <v>0.12100000000000002</v>
      </c>
      <c r="CJ177" s="178">
        <f t="shared" si="350"/>
        <v>-22.580499999999997</v>
      </c>
      <c r="CK177" s="453">
        <f t="shared" si="239"/>
        <v>0.12100000000000002</v>
      </c>
      <c r="CL177" s="453"/>
      <c r="CM177" s="165">
        <f t="shared" si="283"/>
        <v>0.12100000000000002</v>
      </c>
      <c r="CN177" s="165">
        <f t="shared" si="306"/>
        <v>0.12100000000000002</v>
      </c>
      <c r="CO177" s="176">
        <f t="shared" si="284"/>
        <v>-22.552001142129676</v>
      </c>
      <c r="CR177" s="36">
        <v>42419</v>
      </c>
      <c r="CS177" s="109">
        <v>1.7479499999999999</v>
      </c>
      <c r="CT177" s="109">
        <v>1.6969249999999998</v>
      </c>
      <c r="CV177" s="180">
        <f t="shared" si="275"/>
        <v>-22.614659921294997</v>
      </c>
      <c r="CW177" s="209">
        <v>0.1</v>
      </c>
      <c r="CX177" s="240">
        <v>1.4530750000000001</v>
      </c>
      <c r="CY177" s="165">
        <f t="shared" si="307"/>
        <v>1</v>
      </c>
      <c r="CZ177" s="252">
        <f t="shared" si="308"/>
        <v>0.11000000000000001</v>
      </c>
      <c r="DA177" s="201">
        <f t="shared" si="309"/>
        <v>0.11000000000000001</v>
      </c>
      <c r="DB177" s="167">
        <f t="shared" si="310"/>
        <v>1</v>
      </c>
      <c r="DC177" s="167">
        <f t="shared" si="311"/>
        <v>0.12100000000000002</v>
      </c>
      <c r="DD177" s="167">
        <f t="shared" si="312"/>
        <v>0.12100000000000002</v>
      </c>
      <c r="DE177" s="178">
        <f t="shared" si="351"/>
        <v>-23.127675000000004</v>
      </c>
      <c r="DF177" s="453">
        <f t="shared" si="313"/>
        <v>0.12100000000000002</v>
      </c>
      <c r="DG177" s="453"/>
      <c r="DH177" s="165">
        <f t="shared" si="314"/>
        <v>0.12100000000000002</v>
      </c>
      <c r="DI177" s="165">
        <f t="shared" si="315"/>
        <v>0.12100000000000002</v>
      </c>
      <c r="DJ177" s="176">
        <f t="shared" si="285"/>
        <v>-22.94327046587998</v>
      </c>
      <c r="DK177" s="185"/>
      <c r="DL177" s="186"/>
      <c r="DM177" s="36">
        <v>42419</v>
      </c>
      <c r="DN177" s="105">
        <v>1.7479499999999999</v>
      </c>
      <c r="DO177" s="109">
        <v>1.6969249999999998</v>
      </c>
      <c r="DQ177" s="180">
        <f t="shared" si="276"/>
        <v>-22.614659921294997</v>
      </c>
      <c r="DR177" s="209">
        <v>0.1</v>
      </c>
      <c r="DS177" s="240">
        <v>0.40307500000000029</v>
      </c>
      <c r="DT177" s="165">
        <f t="shared" si="316"/>
        <v>1</v>
      </c>
      <c r="DU177" s="252">
        <f t="shared" si="317"/>
        <v>0.11000000000000001</v>
      </c>
      <c r="DV177" s="201">
        <f t="shared" si="286"/>
        <v>0.11000000000000001</v>
      </c>
      <c r="DW177" s="167">
        <f t="shared" si="287"/>
        <v>1</v>
      </c>
      <c r="DX177" s="167">
        <f t="shared" si="288"/>
        <v>1</v>
      </c>
      <c r="DY177" s="167">
        <f t="shared" si="318"/>
        <v>0.11000000000000001</v>
      </c>
      <c r="DZ177" s="178">
        <f t="shared" si="352"/>
        <v>-19.043521442463135</v>
      </c>
      <c r="EA177" s="453">
        <f t="shared" si="319"/>
        <v>0.11000000000000001</v>
      </c>
      <c r="EB177" s="453"/>
      <c r="EC177" s="165">
        <f t="shared" si="320"/>
        <v>0.11000000000000001</v>
      </c>
      <c r="ED177" s="165">
        <f t="shared" si="321"/>
        <v>0.11000000000000001</v>
      </c>
      <c r="EE177" s="176">
        <f t="shared" si="289"/>
        <v>-20.117479022652798</v>
      </c>
      <c r="EF177" s="185"/>
      <c r="EG177" s="186"/>
      <c r="EH177" s="36">
        <v>42419</v>
      </c>
      <c r="EI177" s="105">
        <v>1.7479499999999999</v>
      </c>
      <c r="EJ177" s="109">
        <v>1.6969249999999998</v>
      </c>
      <c r="EL177" s="180">
        <f t="shared" si="277"/>
        <v>-22.614659921294997</v>
      </c>
      <c r="EM177" s="209">
        <v>0.1</v>
      </c>
      <c r="EN177" s="240">
        <v>2.0530750000000002</v>
      </c>
      <c r="EO177" s="165">
        <f t="shared" si="322"/>
        <v>1</v>
      </c>
      <c r="EP177" s="252">
        <f t="shared" si="323"/>
        <v>0.16000000000000003</v>
      </c>
      <c r="EQ177" s="201">
        <f t="shared" si="290"/>
        <v>0.16000000000000003</v>
      </c>
      <c r="ER177" s="167">
        <f t="shared" si="291"/>
        <v>1</v>
      </c>
      <c r="ES177" s="167">
        <f t="shared" si="292"/>
        <v>1</v>
      </c>
      <c r="ET177" s="167">
        <f t="shared" si="324"/>
        <v>0.16000000000000003</v>
      </c>
      <c r="EU177" s="178">
        <f t="shared" si="353"/>
        <v>-20.890200000000004</v>
      </c>
      <c r="EV177" s="452">
        <f t="shared" si="267"/>
        <v>0.16000000000000003</v>
      </c>
      <c r="EW177" s="315"/>
      <c r="EX177" s="165">
        <f t="shared" si="325"/>
        <v>0.16000000000000003</v>
      </c>
      <c r="EY177" s="165">
        <f t="shared" si="326"/>
        <v>0.16000000000000003</v>
      </c>
      <c r="EZ177" s="176">
        <f t="shared" si="327"/>
        <v>-21.032177987023228</v>
      </c>
      <c r="FA177" s="185"/>
      <c r="FB177" s="186"/>
      <c r="FC177" s="36">
        <v>42419</v>
      </c>
      <c r="FD177" s="105">
        <v>1.7479499999999999</v>
      </c>
      <c r="FE177" s="109">
        <v>1.6969249999999998</v>
      </c>
      <c r="FG177" s="180">
        <f t="shared" si="278"/>
        <v>-22.614659921294997</v>
      </c>
      <c r="FH177" s="209">
        <v>0.1</v>
      </c>
      <c r="FI177" s="239">
        <v>0.10307500000000025</v>
      </c>
      <c r="FJ177" s="165">
        <f t="shared" si="328"/>
        <v>1</v>
      </c>
      <c r="FK177" s="252">
        <f t="shared" si="329"/>
        <v>0.11000000000000001</v>
      </c>
      <c r="FL177" s="201">
        <f t="shared" si="293"/>
        <v>0.11000000000000001</v>
      </c>
      <c r="FM177" s="167">
        <f t="shared" si="294"/>
        <v>1</v>
      </c>
      <c r="FN177" s="167">
        <f t="shared" si="295"/>
        <v>0.12100000000000002</v>
      </c>
      <c r="FO177" s="167">
        <f t="shared" si="330"/>
        <v>0.12100000000000002</v>
      </c>
      <c r="FP177" s="178">
        <f t="shared" si="354"/>
        <v>-23.301499999999994</v>
      </c>
      <c r="FQ177" s="453">
        <f t="shared" si="331"/>
        <v>0.12100000000000002</v>
      </c>
      <c r="FR177" s="453"/>
      <c r="FS177" s="165">
        <f t="shared" si="332"/>
        <v>0.12100000000000002</v>
      </c>
      <c r="FT177" s="165">
        <f t="shared" si="333"/>
        <v>0.12100000000000002</v>
      </c>
      <c r="FU177" s="176">
        <f t="shared" si="296"/>
        <v>-23.28880668619318</v>
      </c>
      <c r="FV177" s="185"/>
      <c r="FW177" s="186"/>
      <c r="FX177" s="36">
        <v>42419</v>
      </c>
      <c r="FY177" s="105">
        <v>1.7479499999999999</v>
      </c>
      <c r="FZ177" s="109">
        <v>1.6969249999999998</v>
      </c>
      <c r="GB177" s="180">
        <f t="shared" si="279"/>
        <v>-22.614659921294997</v>
      </c>
      <c r="GC177" s="209">
        <v>0.1</v>
      </c>
      <c r="GD177" s="239">
        <v>-7.8469249999999988</v>
      </c>
      <c r="GE177" s="165">
        <f t="shared" si="334"/>
        <v>-0.13</v>
      </c>
      <c r="GF177" s="252">
        <f t="shared" si="335"/>
        <v>1</v>
      </c>
      <c r="GG177" s="201">
        <f t="shared" si="297"/>
        <v>-0.13</v>
      </c>
      <c r="GH177" s="167">
        <f t="shared" si="298"/>
        <v>-9.0999999999999998E-2</v>
      </c>
      <c r="GI177" s="167">
        <f t="shared" si="299"/>
        <v>1</v>
      </c>
      <c r="GJ177" s="167">
        <f t="shared" si="336"/>
        <v>-9.0999999999999998E-2</v>
      </c>
      <c r="GK177" s="178">
        <f t="shared" si="355"/>
        <v>-22.070875000000008</v>
      </c>
      <c r="GL177" s="453">
        <f t="shared" si="337"/>
        <v>-9.0999999999999998E-2</v>
      </c>
      <c r="GM177" s="453"/>
      <c r="GN177" s="165">
        <f t="shared" si="338"/>
        <v>-9.0999999999999998E-2</v>
      </c>
      <c r="GO177" s="165">
        <f t="shared" si="339"/>
        <v>-9.0999999999999998E-2</v>
      </c>
      <c r="GP177" s="176">
        <f t="shared" si="300"/>
        <v>-22.25632935625163</v>
      </c>
      <c r="GR177" s="186"/>
      <c r="GS177" s="36">
        <v>42419</v>
      </c>
      <c r="GT177" s="105">
        <v>1.7479499999999999</v>
      </c>
      <c r="GU177" s="109">
        <v>1.6969249999999998</v>
      </c>
      <c r="GW177" s="180">
        <f t="shared" si="280"/>
        <v>-22.614659921294997</v>
      </c>
      <c r="GX177" s="209">
        <v>0.1</v>
      </c>
      <c r="GY177" s="239">
        <v>-9.2469249999999992</v>
      </c>
      <c r="GZ177" s="165">
        <f t="shared" si="340"/>
        <v>-0.15000000000000002</v>
      </c>
      <c r="HA177" s="252">
        <f t="shared" si="341"/>
        <v>1</v>
      </c>
      <c r="HB177" s="201">
        <f t="shared" si="302"/>
        <v>-0.15000000000000002</v>
      </c>
      <c r="HC177" s="167">
        <f t="shared" si="342"/>
        <v>-7.5000000000000011E-2</v>
      </c>
      <c r="HD177" s="167">
        <f t="shared" si="303"/>
        <v>1</v>
      </c>
      <c r="HE177" s="167">
        <f t="shared" si="343"/>
        <v>-7.5000000000000011E-2</v>
      </c>
      <c r="HF177" s="178">
        <f t="shared" si="356"/>
        <v>-24.5</v>
      </c>
      <c r="HG177" s="453">
        <f t="shared" si="344"/>
        <v>-3.7500000000000006E-2</v>
      </c>
      <c r="HH177" s="453"/>
      <c r="HI177" s="165">
        <f t="shared" si="345"/>
        <v>-3.7500000000000006E-2</v>
      </c>
      <c r="HJ177" s="165">
        <f t="shared" si="346"/>
        <v>-3.7500000000000006E-2</v>
      </c>
      <c r="HK177" s="176">
        <f t="shared" si="304"/>
        <v>-24.936498126391992</v>
      </c>
      <c r="HL177" s="185"/>
      <c r="HN177" s="165">
        <v>-1.4469249999999998</v>
      </c>
      <c r="HO177" s="165">
        <f t="shared" si="254"/>
        <v>-22.552001142129676</v>
      </c>
      <c r="HP177" s="165"/>
      <c r="HR177" s="165">
        <v>1.4530750000000001</v>
      </c>
      <c r="HS177" s="165">
        <f t="shared" si="255"/>
        <v>-22.94327046587998</v>
      </c>
      <c r="HT177" s="165"/>
      <c r="HV177" s="165">
        <v>0.40307500000000029</v>
      </c>
      <c r="HW177" s="165">
        <f t="shared" si="256"/>
        <v>-20.117479022652798</v>
      </c>
      <c r="HX177" s="165"/>
      <c r="HZ177" s="165">
        <v>2.0530750000000002</v>
      </c>
      <c r="IA177" s="165">
        <f t="shared" si="257"/>
        <v>-21.032177987023228</v>
      </c>
      <c r="IB177" s="165"/>
      <c r="ID177" s="165">
        <v>0.10307500000000025</v>
      </c>
      <c r="IE177" s="165">
        <f t="shared" si="258"/>
        <v>-23.28880668619318</v>
      </c>
      <c r="IF177" s="165"/>
      <c r="IH177" s="165">
        <v>-7.8469249999999988</v>
      </c>
      <c r="II177" s="165">
        <f t="shared" si="259"/>
        <v>-22.25632935625163</v>
      </c>
      <c r="IJ177" s="165"/>
      <c r="IL177" s="424">
        <v>-9.2469249999999992</v>
      </c>
      <c r="IM177" s="165">
        <f t="shared" si="260"/>
        <v>-24.936498126391992</v>
      </c>
      <c r="IN177" s="165"/>
      <c r="IO177" s="36">
        <v>42419</v>
      </c>
    </row>
    <row r="178" spans="1:253" ht="15.75" thickBot="1" x14ac:dyDescent="0.3">
      <c r="A178" s="95">
        <v>41324</v>
      </c>
      <c r="B178" s="36">
        <v>41324</v>
      </c>
      <c r="C178" s="346">
        <v>0.25</v>
      </c>
      <c r="D178" s="346">
        <v>3.15</v>
      </c>
      <c r="E178" s="346">
        <v>2.1</v>
      </c>
      <c r="F178" s="346">
        <v>3.75</v>
      </c>
      <c r="G178" s="346">
        <v>1.8</v>
      </c>
      <c r="H178" s="346">
        <v>-6.1499999999999995</v>
      </c>
      <c r="I178" s="346">
        <v>-7.55</v>
      </c>
      <c r="J178" s="106"/>
      <c r="K178" s="36">
        <v>42419</v>
      </c>
      <c r="L178" s="105">
        <v>1.7479499999999999</v>
      </c>
      <c r="M178" s="98">
        <f t="shared" si="237"/>
        <v>1.6969249999999998</v>
      </c>
      <c r="N178" s="109">
        <f t="shared" si="238"/>
        <v>1.6464666666666663</v>
      </c>
      <c r="O178" s="291"/>
      <c r="P178" s="184">
        <v>42419</v>
      </c>
      <c r="Q178" s="346">
        <v>0.25</v>
      </c>
      <c r="R178" s="240">
        <v>-1.4469249999999998</v>
      </c>
      <c r="T178" s="346">
        <v>3.15</v>
      </c>
      <c r="U178" s="240">
        <v>1.4530750000000001</v>
      </c>
      <c r="W178" s="346">
        <v>2.1</v>
      </c>
      <c r="X178" s="240">
        <v>0.40307500000000029</v>
      </c>
      <c r="Z178" s="346">
        <v>3.75</v>
      </c>
      <c r="AA178" s="240">
        <v>2.0530750000000002</v>
      </c>
      <c r="AC178" s="346">
        <v>1.8</v>
      </c>
      <c r="AD178" s="239">
        <v>0.10307500000000025</v>
      </c>
      <c r="AF178" s="346">
        <v>-6.1499999999999995</v>
      </c>
      <c r="AG178" s="239">
        <v>-7.8469249999999988</v>
      </c>
      <c r="AI178" s="346">
        <v>-7.55</v>
      </c>
      <c r="AJ178" s="239">
        <v>-9.2469249999999992</v>
      </c>
      <c r="AK178" s="104"/>
      <c r="AV178" s="36">
        <v>42420</v>
      </c>
      <c r="AW178" s="346">
        <v>0.85</v>
      </c>
      <c r="AX178" s="98"/>
      <c r="AY178" s="346">
        <v>4.5</v>
      </c>
      <c r="BA178" s="346">
        <v>3.7</v>
      </c>
      <c r="BC178" s="346">
        <v>4.4000000000000004</v>
      </c>
      <c r="BE178" s="346">
        <v>2.85</v>
      </c>
      <c r="BG178" s="346">
        <v>-10.25</v>
      </c>
      <c r="BI178" s="346">
        <v>-6.15</v>
      </c>
      <c r="BJ178" s="104"/>
      <c r="BN178" s="199"/>
      <c r="BO178" s="98"/>
      <c r="BP178" s="199"/>
      <c r="BR178" s="199"/>
      <c r="BT178" s="199"/>
      <c r="BU178" s="347"/>
      <c r="BV178" s="312"/>
      <c r="BW178" s="36">
        <v>42420</v>
      </c>
      <c r="BX178" s="105">
        <v>1.8516999999999997</v>
      </c>
      <c r="BY178" s="109">
        <v>1.7998249999999998</v>
      </c>
      <c r="CA178" s="180">
        <f t="shared" si="274"/>
        <v>-22.527951647894998</v>
      </c>
      <c r="CB178" s="209">
        <v>0.1</v>
      </c>
      <c r="CC178" s="240">
        <v>-0.94982499999999981</v>
      </c>
      <c r="CD178" s="165">
        <f t="shared" si="347"/>
        <v>1</v>
      </c>
      <c r="CE178" s="252">
        <f t="shared" si="348"/>
        <v>0.11000000000000001</v>
      </c>
      <c r="CF178" s="201">
        <f t="shared" si="281"/>
        <v>0.11000000000000001</v>
      </c>
      <c r="CG178" s="167">
        <f t="shared" si="305"/>
        <v>1</v>
      </c>
      <c r="CH178" s="167">
        <f t="shared" si="282"/>
        <v>0.12100000000000002</v>
      </c>
      <c r="CI178" s="167">
        <f t="shared" si="349"/>
        <v>0.12100000000000002</v>
      </c>
      <c r="CJ178" s="178">
        <f t="shared" si="350"/>
        <v>-22.459499999999998</v>
      </c>
      <c r="CK178" s="453">
        <f t="shared" si="239"/>
        <v>0.12100000000000002</v>
      </c>
      <c r="CL178" s="453"/>
      <c r="CM178" s="165">
        <f t="shared" si="283"/>
        <v>0.12100000000000002</v>
      </c>
      <c r="CN178" s="165">
        <f t="shared" si="306"/>
        <v>0.12100000000000002</v>
      </c>
      <c r="CO178" s="176">
        <f t="shared" si="284"/>
        <v>-22.431001142129677</v>
      </c>
      <c r="CR178" s="36">
        <v>42420</v>
      </c>
      <c r="CS178" s="109">
        <v>1.8516999999999997</v>
      </c>
      <c r="CT178" s="109">
        <v>1.7998249999999998</v>
      </c>
      <c r="CV178" s="180">
        <f t="shared" si="275"/>
        <v>-22.527951647894998</v>
      </c>
      <c r="CW178" s="209">
        <v>0.1</v>
      </c>
      <c r="CX178" s="240">
        <v>2.7001750000000002</v>
      </c>
      <c r="CY178" s="165">
        <f t="shared" si="307"/>
        <v>1</v>
      </c>
      <c r="CZ178" s="252">
        <f t="shared" si="308"/>
        <v>0.16000000000000003</v>
      </c>
      <c r="DA178" s="201">
        <f t="shared" si="309"/>
        <v>0.16000000000000003</v>
      </c>
      <c r="DB178" s="167">
        <f t="shared" si="310"/>
        <v>1</v>
      </c>
      <c r="DC178" s="167">
        <f t="shared" si="311"/>
        <v>0.17600000000000005</v>
      </c>
      <c r="DD178" s="167">
        <f t="shared" si="312"/>
        <v>0.17600000000000005</v>
      </c>
      <c r="DE178" s="178">
        <f t="shared" si="351"/>
        <v>-22.951675000000005</v>
      </c>
      <c r="DF178" s="453">
        <f t="shared" si="313"/>
        <v>0.17600000000000005</v>
      </c>
      <c r="DG178" s="453"/>
      <c r="DH178" s="165">
        <f t="shared" si="314"/>
        <v>0.17600000000000005</v>
      </c>
      <c r="DI178" s="165">
        <f t="shared" si="315"/>
        <v>0.17600000000000005</v>
      </c>
      <c r="DJ178" s="176">
        <f t="shared" si="285"/>
        <v>-22.767270465879982</v>
      </c>
      <c r="DK178" s="185"/>
      <c r="DL178" s="186"/>
      <c r="DM178" s="36">
        <v>42420</v>
      </c>
      <c r="DN178" s="105">
        <v>1.8516999999999997</v>
      </c>
      <c r="DO178" s="109">
        <v>1.7998249999999998</v>
      </c>
      <c r="DQ178" s="180">
        <f t="shared" si="276"/>
        <v>-22.527951647894998</v>
      </c>
      <c r="DR178" s="209">
        <v>0.1</v>
      </c>
      <c r="DS178" s="240">
        <v>1.9001750000000004</v>
      </c>
      <c r="DT178" s="165">
        <f t="shared" si="316"/>
        <v>1</v>
      </c>
      <c r="DU178" s="252">
        <f t="shared" si="317"/>
        <v>0.13</v>
      </c>
      <c r="DV178" s="201">
        <f t="shared" si="286"/>
        <v>0.13</v>
      </c>
      <c r="DW178" s="167">
        <f t="shared" si="287"/>
        <v>1</v>
      </c>
      <c r="DX178" s="167">
        <f t="shared" si="288"/>
        <v>1</v>
      </c>
      <c r="DY178" s="167">
        <f t="shared" si="318"/>
        <v>0.13</v>
      </c>
      <c r="DZ178" s="178">
        <f t="shared" si="352"/>
        <v>-18.913521442463136</v>
      </c>
      <c r="EA178" s="453">
        <f t="shared" si="319"/>
        <v>0.13</v>
      </c>
      <c r="EB178" s="453"/>
      <c r="EC178" s="165">
        <f t="shared" si="320"/>
        <v>0.13</v>
      </c>
      <c r="ED178" s="165">
        <f t="shared" si="321"/>
        <v>0.13</v>
      </c>
      <c r="EE178" s="176">
        <f t="shared" si="289"/>
        <v>-19.987479022652799</v>
      </c>
      <c r="EF178" s="185"/>
      <c r="EG178" s="186"/>
      <c r="EH178" s="369">
        <v>42420</v>
      </c>
      <c r="EI178" s="109">
        <v>1.8516999999999997</v>
      </c>
      <c r="EJ178" s="109">
        <v>1.7998249999999998</v>
      </c>
      <c r="EL178" s="180">
        <f t="shared" si="277"/>
        <v>-22.527951647894998</v>
      </c>
      <c r="EM178" s="209">
        <v>0.1</v>
      </c>
      <c r="EN178" s="240">
        <v>2.6001750000000006</v>
      </c>
      <c r="EO178" s="165">
        <f t="shared" si="322"/>
        <v>1</v>
      </c>
      <c r="EP178" s="252">
        <f t="shared" si="323"/>
        <v>0.16000000000000003</v>
      </c>
      <c r="EQ178" s="201">
        <f t="shared" si="290"/>
        <v>0.16000000000000003</v>
      </c>
      <c r="ER178" s="167">
        <f t="shared" si="291"/>
        <v>1</v>
      </c>
      <c r="ES178" s="167">
        <f t="shared" si="292"/>
        <v>1</v>
      </c>
      <c r="ET178" s="167">
        <f t="shared" si="324"/>
        <v>0.16000000000000003</v>
      </c>
      <c r="EU178" s="178">
        <f t="shared" si="353"/>
        <v>-20.730200000000004</v>
      </c>
      <c r="EV178" s="452">
        <f t="shared" si="267"/>
        <v>0.16000000000000003</v>
      </c>
      <c r="EW178" s="315"/>
      <c r="EX178" s="165">
        <f t="shared" si="325"/>
        <v>0.16000000000000003</v>
      </c>
      <c r="EY178" s="165">
        <f t="shared" si="326"/>
        <v>0.16000000000000003</v>
      </c>
      <c r="EZ178" s="176">
        <f t="shared" si="327"/>
        <v>-20.872177987023228</v>
      </c>
      <c r="FA178" s="185"/>
      <c r="FB178" s="186"/>
      <c r="FC178" s="36">
        <v>42420</v>
      </c>
      <c r="FD178" s="105">
        <v>1.8516999999999997</v>
      </c>
      <c r="FE178" s="109">
        <v>1.7998249999999998</v>
      </c>
      <c r="FG178" s="180">
        <f t="shared" si="278"/>
        <v>-22.527951647894998</v>
      </c>
      <c r="FH178" s="209">
        <v>0.1</v>
      </c>
      <c r="FI178" s="239">
        <v>1.0501750000000003</v>
      </c>
      <c r="FJ178" s="165">
        <f t="shared" si="328"/>
        <v>1</v>
      </c>
      <c r="FK178" s="252">
        <f t="shared" si="329"/>
        <v>0.11000000000000001</v>
      </c>
      <c r="FL178" s="201">
        <f t="shared" si="293"/>
        <v>0.11000000000000001</v>
      </c>
      <c r="FM178" s="167">
        <f t="shared" si="294"/>
        <v>1</v>
      </c>
      <c r="FN178" s="167">
        <f t="shared" si="295"/>
        <v>0.12100000000000002</v>
      </c>
      <c r="FO178" s="167">
        <f t="shared" si="330"/>
        <v>0.12100000000000002</v>
      </c>
      <c r="FP178" s="178">
        <f t="shared" si="354"/>
        <v>-23.180499999999995</v>
      </c>
      <c r="FQ178" s="453">
        <f t="shared" si="331"/>
        <v>0.12100000000000002</v>
      </c>
      <c r="FR178" s="453"/>
      <c r="FS178" s="165">
        <f t="shared" si="332"/>
        <v>0.12100000000000002</v>
      </c>
      <c r="FT178" s="165">
        <f t="shared" si="333"/>
        <v>0.12100000000000002</v>
      </c>
      <c r="FU178" s="176">
        <f t="shared" si="296"/>
        <v>-23.167806686193181</v>
      </c>
      <c r="FV178" s="185"/>
      <c r="FW178" s="186"/>
      <c r="FX178" s="36">
        <v>42420</v>
      </c>
      <c r="FY178" s="105">
        <v>1.8516999999999997</v>
      </c>
      <c r="FZ178" s="109">
        <v>1.7998249999999998</v>
      </c>
      <c r="GB178" s="180">
        <f t="shared" si="279"/>
        <v>-22.527951647894998</v>
      </c>
      <c r="GC178" s="209">
        <v>0.1</v>
      </c>
      <c r="GD178" s="239">
        <v>-12.049825</v>
      </c>
      <c r="GE178" s="165">
        <f t="shared" si="334"/>
        <v>-0.15000000000000002</v>
      </c>
      <c r="GF178" s="252">
        <f t="shared" si="335"/>
        <v>1</v>
      </c>
      <c r="GG178" s="201">
        <f t="shared" si="297"/>
        <v>-0.15000000000000002</v>
      </c>
      <c r="GH178" s="167">
        <f t="shared" si="298"/>
        <v>-0.10500000000000001</v>
      </c>
      <c r="GI178" s="167">
        <f t="shared" si="299"/>
        <v>1</v>
      </c>
      <c r="GJ178" s="167">
        <f t="shared" si="336"/>
        <v>-0.10500000000000001</v>
      </c>
      <c r="GK178" s="178">
        <f t="shared" si="355"/>
        <v>-22.175875000000008</v>
      </c>
      <c r="GL178" s="453">
        <f t="shared" si="337"/>
        <v>-0.10500000000000001</v>
      </c>
      <c r="GM178" s="453"/>
      <c r="GN178" s="165">
        <f t="shared" si="338"/>
        <v>-0.10500000000000001</v>
      </c>
      <c r="GO178" s="165">
        <f t="shared" si="339"/>
        <v>-0.10500000000000001</v>
      </c>
      <c r="GP178" s="176">
        <f t="shared" si="300"/>
        <v>-22.36132935625163</v>
      </c>
      <c r="GR178" s="186"/>
      <c r="GS178" s="369">
        <v>42420</v>
      </c>
      <c r="GT178" s="109">
        <v>1.8516999999999997</v>
      </c>
      <c r="GU178" s="109">
        <v>1.7998249999999998</v>
      </c>
      <c r="GW178" s="180">
        <f t="shared" si="280"/>
        <v>-22.527951647894998</v>
      </c>
      <c r="GX178" s="209">
        <v>0.1</v>
      </c>
      <c r="GY178" s="239">
        <v>-7.9498250000000006</v>
      </c>
      <c r="GZ178" s="165">
        <f t="shared" si="340"/>
        <v>-0.13</v>
      </c>
      <c r="HA178" s="252">
        <f t="shared" si="341"/>
        <v>1</v>
      </c>
      <c r="HB178" s="201">
        <f t="shared" si="302"/>
        <v>-0.13</v>
      </c>
      <c r="HC178" s="167">
        <f t="shared" si="342"/>
        <v>-6.5000000000000002E-2</v>
      </c>
      <c r="HD178" s="167">
        <f t="shared" si="303"/>
        <v>1</v>
      </c>
      <c r="HE178" s="167">
        <f t="shared" si="343"/>
        <v>-6.5000000000000002E-2</v>
      </c>
      <c r="HF178" s="178">
        <f t="shared" si="356"/>
        <v>-24.5</v>
      </c>
      <c r="HG178" s="453">
        <f t="shared" si="344"/>
        <v>-3.2500000000000001E-2</v>
      </c>
      <c r="HH178" s="453"/>
      <c r="HI178" s="165">
        <f t="shared" si="345"/>
        <v>-3.2500000000000001E-2</v>
      </c>
      <c r="HJ178" s="165">
        <f t="shared" si="346"/>
        <v>-3.2500000000000001E-2</v>
      </c>
      <c r="HK178" s="176">
        <f t="shared" si="304"/>
        <v>-24.968998126391991</v>
      </c>
      <c r="HL178" s="185"/>
      <c r="HN178" s="165">
        <v>-0.94982499999999981</v>
      </c>
      <c r="HO178" s="165">
        <f t="shared" si="254"/>
        <v>-22.431001142129677</v>
      </c>
      <c r="HP178" s="165"/>
      <c r="HR178" s="165">
        <v>2.7001750000000002</v>
      </c>
      <c r="HS178" s="165">
        <f t="shared" si="255"/>
        <v>-22.767270465879982</v>
      </c>
      <c r="HT178" s="165"/>
      <c r="HV178" s="165">
        <v>1.9001750000000004</v>
      </c>
      <c r="HW178" s="165">
        <f t="shared" si="256"/>
        <v>-19.987479022652799</v>
      </c>
      <c r="HX178" s="165"/>
      <c r="HZ178" s="165">
        <v>2.6001750000000006</v>
      </c>
      <c r="IA178" s="165">
        <f t="shared" si="257"/>
        <v>-20.872177987023228</v>
      </c>
      <c r="IB178" s="165"/>
      <c r="ID178" s="165">
        <v>1.0501750000000003</v>
      </c>
      <c r="IE178" s="165">
        <f t="shared" si="258"/>
        <v>-23.167806686193181</v>
      </c>
      <c r="IF178" s="165"/>
      <c r="IH178" s="165">
        <v>-12.049825</v>
      </c>
      <c r="II178" s="165">
        <f t="shared" si="259"/>
        <v>-22.36132935625163</v>
      </c>
      <c r="IJ178" s="165"/>
      <c r="IL178" s="424">
        <v>-7.9498250000000006</v>
      </c>
      <c r="IM178" s="165">
        <f t="shared" si="260"/>
        <v>-24.968998126391991</v>
      </c>
      <c r="IN178" s="165"/>
      <c r="IO178" s="369">
        <v>42420</v>
      </c>
    </row>
    <row r="179" spans="1:253" ht="15.75" thickBot="1" x14ac:dyDescent="0.3">
      <c r="A179" s="95">
        <v>41325</v>
      </c>
      <c r="B179" s="36">
        <v>41325</v>
      </c>
      <c r="C179" s="346">
        <v>0.85</v>
      </c>
      <c r="D179" s="346">
        <v>4.5</v>
      </c>
      <c r="E179" s="346">
        <v>3.7</v>
      </c>
      <c r="F179" s="346">
        <v>4.4000000000000004</v>
      </c>
      <c r="G179" s="346">
        <v>2.85</v>
      </c>
      <c r="H179" s="346">
        <v>-10.25</v>
      </c>
      <c r="I179" s="346">
        <v>-6.15</v>
      </c>
      <c r="J179" s="106"/>
      <c r="K179" s="36">
        <v>42420</v>
      </c>
      <c r="L179" s="105">
        <v>1.8516999999999997</v>
      </c>
      <c r="M179" s="98">
        <f t="shared" si="237"/>
        <v>1.7998249999999998</v>
      </c>
      <c r="N179" s="109">
        <f t="shared" si="238"/>
        <v>1.7485166666666665</v>
      </c>
      <c r="O179" s="291"/>
      <c r="P179" s="184">
        <v>42420</v>
      </c>
      <c r="Q179" s="346">
        <v>0.85</v>
      </c>
      <c r="R179" s="240">
        <v>-0.94982499999999981</v>
      </c>
      <c r="T179" s="346">
        <v>4.5</v>
      </c>
      <c r="U179" s="240">
        <v>2.7001750000000002</v>
      </c>
      <c r="W179" s="346">
        <v>3.7</v>
      </c>
      <c r="X179" s="240">
        <v>1.9001750000000004</v>
      </c>
      <c r="Z179" s="346">
        <v>4.4000000000000004</v>
      </c>
      <c r="AA179" s="240">
        <v>2.6001750000000006</v>
      </c>
      <c r="AC179" s="346">
        <v>2.85</v>
      </c>
      <c r="AD179" s="239">
        <v>1.0501750000000003</v>
      </c>
      <c r="AF179" s="346">
        <v>-10.25</v>
      </c>
      <c r="AG179" s="239">
        <v>-12.049825</v>
      </c>
      <c r="AI179" s="346">
        <v>-6.15</v>
      </c>
      <c r="AJ179" s="239">
        <v>-7.9498250000000006</v>
      </c>
      <c r="AK179" s="104"/>
      <c r="AV179" s="36">
        <v>42421</v>
      </c>
      <c r="AW179" s="346">
        <v>0.4</v>
      </c>
      <c r="AX179">
        <v>-22.636922222222218</v>
      </c>
      <c r="AY179" s="346">
        <v>2.75</v>
      </c>
      <c r="BA179" s="346">
        <v>5</v>
      </c>
      <c r="BC179" s="346">
        <v>3.7</v>
      </c>
      <c r="BE179" s="346">
        <v>3.2</v>
      </c>
      <c r="BG179" s="346">
        <v>-12.15</v>
      </c>
      <c r="BI179" s="346">
        <v>-3.25</v>
      </c>
      <c r="BJ179" s="104"/>
      <c r="BP179" s="199"/>
      <c r="BR179" s="199"/>
      <c r="BT179" s="199"/>
      <c r="BU179" s="347"/>
      <c r="BV179" s="312"/>
      <c r="BW179" s="36">
        <v>42421</v>
      </c>
      <c r="BX179" s="109">
        <v>1.9571500000000002</v>
      </c>
      <c r="BY179" s="109">
        <v>1.9044249999999998</v>
      </c>
      <c r="BZ179" s="123"/>
      <c r="CA179" s="180">
        <f t="shared" si="274"/>
        <v>-22.434775432294998</v>
      </c>
      <c r="CB179" s="209">
        <v>0.1</v>
      </c>
      <c r="CC179" s="240">
        <v>-1.5044249999999999</v>
      </c>
      <c r="CD179" s="165">
        <f t="shared" si="347"/>
        <v>0.11000000000000001</v>
      </c>
      <c r="CE179" s="252">
        <f t="shared" si="348"/>
        <v>1</v>
      </c>
      <c r="CF179" s="201">
        <f t="shared" si="281"/>
        <v>0.11000000000000001</v>
      </c>
      <c r="CG179" s="167">
        <f t="shared" si="305"/>
        <v>1</v>
      </c>
      <c r="CH179" s="167">
        <f t="shared" si="282"/>
        <v>0.11550000000000002</v>
      </c>
      <c r="CI179" s="167">
        <f t="shared" si="349"/>
        <v>0.11550000000000002</v>
      </c>
      <c r="CJ179" s="178">
        <f t="shared" si="350"/>
        <v>-22.343999999999998</v>
      </c>
      <c r="CK179" s="453">
        <f t="shared" si="239"/>
        <v>0.11550000000000002</v>
      </c>
      <c r="CL179" s="453"/>
      <c r="CM179" s="165">
        <f t="shared" si="283"/>
        <v>0.11550000000000002</v>
      </c>
      <c r="CN179" s="165">
        <f t="shared" si="306"/>
        <v>0.11550000000000002</v>
      </c>
      <c r="CO179" s="176">
        <f t="shared" si="284"/>
        <v>-22.315501142129676</v>
      </c>
      <c r="CP179" s="253">
        <v>-22.636922222222218</v>
      </c>
      <c r="CR179" s="36">
        <v>42421</v>
      </c>
      <c r="CS179" s="109">
        <v>1.9571500000000002</v>
      </c>
      <c r="CT179" s="109">
        <v>1.9044249999999998</v>
      </c>
      <c r="CU179" s="123"/>
      <c r="CV179" s="180">
        <f t="shared" si="275"/>
        <v>-22.434775432294998</v>
      </c>
      <c r="CW179" s="209">
        <v>0.1</v>
      </c>
      <c r="CX179" s="240">
        <v>0.84557500000000019</v>
      </c>
      <c r="CY179" s="165">
        <f t="shared" si="307"/>
        <v>1</v>
      </c>
      <c r="CZ179" s="252">
        <f t="shared" si="308"/>
        <v>0.11000000000000001</v>
      </c>
      <c r="DA179" s="201">
        <f t="shared" si="309"/>
        <v>0.11000000000000001</v>
      </c>
      <c r="DB179" s="167">
        <f t="shared" si="310"/>
        <v>1</v>
      </c>
      <c r="DC179" s="167">
        <f t="shared" si="311"/>
        <v>0.12100000000000002</v>
      </c>
      <c r="DD179" s="167">
        <f t="shared" si="312"/>
        <v>0.12100000000000002</v>
      </c>
      <c r="DE179" s="178">
        <f t="shared" si="351"/>
        <v>-22.830675000000006</v>
      </c>
      <c r="DF179" s="453">
        <f t="shared" si="313"/>
        <v>0.12100000000000002</v>
      </c>
      <c r="DG179" s="453"/>
      <c r="DH179" s="165">
        <f t="shared" si="314"/>
        <v>0.12100000000000002</v>
      </c>
      <c r="DI179" s="165">
        <f t="shared" si="315"/>
        <v>0.12100000000000002</v>
      </c>
      <c r="DJ179" s="176">
        <f t="shared" si="285"/>
        <v>-22.646270465879983</v>
      </c>
      <c r="DK179" s="185"/>
      <c r="DL179" s="186"/>
      <c r="DM179" s="369">
        <v>42421</v>
      </c>
      <c r="DN179" s="109">
        <v>1.9571500000000002</v>
      </c>
      <c r="DO179" s="109">
        <v>1.9044249999999998</v>
      </c>
      <c r="DP179" s="123"/>
      <c r="DQ179" s="180">
        <f t="shared" si="276"/>
        <v>-22.434775432294998</v>
      </c>
      <c r="DR179" s="209">
        <v>0.1</v>
      </c>
      <c r="DS179" s="240">
        <v>3.0955750000000002</v>
      </c>
      <c r="DT179" s="165">
        <f t="shared" si="316"/>
        <v>1</v>
      </c>
      <c r="DU179" s="252">
        <f t="shared" si="317"/>
        <v>0.17</v>
      </c>
      <c r="DV179" s="201">
        <f t="shared" si="286"/>
        <v>0.17</v>
      </c>
      <c r="DW179" s="167">
        <f t="shared" si="287"/>
        <v>1</v>
      </c>
      <c r="DX179" s="167">
        <f t="shared" si="288"/>
        <v>1</v>
      </c>
      <c r="DY179" s="167">
        <f t="shared" si="318"/>
        <v>0.17</v>
      </c>
      <c r="DZ179" s="178">
        <f t="shared" si="352"/>
        <v>-18.743521442463134</v>
      </c>
      <c r="EA179" s="453">
        <f t="shared" si="319"/>
        <v>0.17</v>
      </c>
      <c r="EB179" s="453"/>
      <c r="EC179" s="165">
        <f t="shared" si="320"/>
        <v>0.17</v>
      </c>
      <c r="ED179" s="165">
        <f t="shared" si="321"/>
        <v>0.17</v>
      </c>
      <c r="EE179" s="176">
        <f t="shared" si="289"/>
        <v>-19.817479022652797</v>
      </c>
      <c r="EF179" s="185"/>
      <c r="EG179" s="186"/>
      <c r="EH179" s="369">
        <v>42421</v>
      </c>
      <c r="EI179" s="109">
        <v>1.9571500000000002</v>
      </c>
      <c r="EJ179" s="109">
        <v>1.9044249999999998</v>
      </c>
      <c r="EK179" s="123"/>
      <c r="EL179" s="180">
        <f t="shared" si="277"/>
        <v>-22.434775432294998</v>
      </c>
      <c r="EM179" s="209">
        <v>0.1</v>
      </c>
      <c r="EN179" s="240">
        <v>1.7955750000000004</v>
      </c>
      <c r="EO179" s="165">
        <f t="shared" si="322"/>
        <v>1</v>
      </c>
      <c r="EP179" s="252">
        <f t="shared" si="323"/>
        <v>0.13</v>
      </c>
      <c r="EQ179" s="201">
        <f t="shared" si="290"/>
        <v>0.13</v>
      </c>
      <c r="ER179" s="167">
        <f t="shared" si="291"/>
        <v>1</v>
      </c>
      <c r="ES179" s="167">
        <f t="shared" si="292"/>
        <v>1</v>
      </c>
      <c r="ET179" s="167">
        <f t="shared" si="324"/>
        <v>0.13</v>
      </c>
      <c r="EU179" s="178">
        <f t="shared" si="353"/>
        <v>-20.600200000000005</v>
      </c>
      <c r="EV179" s="452">
        <f t="shared" si="267"/>
        <v>0.13</v>
      </c>
      <c r="EW179" s="315"/>
      <c r="EX179" s="165">
        <f t="shared" si="325"/>
        <v>0.13</v>
      </c>
      <c r="EY179" s="165">
        <f t="shared" si="326"/>
        <v>0.13</v>
      </c>
      <c r="EZ179" s="176">
        <f t="shared" si="327"/>
        <v>-20.742177987023229</v>
      </c>
      <c r="FA179" s="185"/>
      <c r="FB179" s="186"/>
      <c r="FC179" s="36">
        <v>42421</v>
      </c>
      <c r="FD179" s="109">
        <v>1.9571500000000002</v>
      </c>
      <c r="FE179" s="109">
        <v>1.9044249999999998</v>
      </c>
      <c r="FF179" s="123"/>
      <c r="FG179" s="180">
        <f t="shared" si="278"/>
        <v>-22.434775432294998</v>
      </c>
      <c r="FH179" s="209">
        <v>0.1</v>
      </c>
      <c r="FI179" s="239">
        <v>1.2955750000000004</v>
      </c>
      <c r="FJ179" s="165">
        <f t="shared" si="328"/>
        <v>1</v>
      </c>
      <c r="FK179" s="252">
        <f t="shared" si="329"/>
        <v>0.11000000000000001</v>
      </c>
      <c r="FL179" s="201">
        <f t="shared" si="293"/>
        <v>0.11000000000000001</v>
      </c>
      <c r="FM179" s="167">
        <f t="shared" si="294"/>
        <v>1</v>
      </c>
      <c r="FN179" s="167">
        <f t="shared" si="295"/>
        <v>0.12100000000000002</v>
      </c>
      <c r="FO179" s="167">
        <f t="shared" si="330"/>
        <v>0.12100000000000002</v>
      </c>
      <c r="FP179" s="178">
        <f t="shared" si="354"/>
        <v>-23.059499999999996</v>
      </c>
      <c r="FQ179" s="453">
        <f t="shared" si="331"/>
        <v>0.12100000000000002</v>
      </c>
      <c r="FR179" s="453"/>
      <c r="FS179" s="165">
        <f t="shared" si="332"/>
        <v>0.12100000000000002</v>
      </c>
      <c r="FT179" s="165">
        <f t="shared" si="333"/>
        <v>0.12100000000000002</v>
      </c>
      <c r="FU179" s="176">
        <f t="shared" si="296"/>
        <v>-23.046806686193182</v>
      </c>
      <c r="FV179" s="185"/>
      <c r="FW179" s="186"/>
      <c r="FX179" s="369">
        <v>42421</v>
      </c>
      <c r="FY179" s="109">
        <v>1.9571500000000002</v>
      </c>
      <c r="FZ179" s="109">
        <v>1.9044249999999998</v>
      </c>
      <c r="GA179" s="123"/>
      <c r="GB179" s="180">
        <f t="shared" si="279"/>
        <v>-22.434775432294998</v>
      </c>
      <c r="GC179" s="209">
        <v>0.1</v>
      </c>
      <c r="GD179" s="239">
        <v>-14.054425</v>
      </c>
      <c r="GE179" s="165">
        <f t="shared" si="334"/>
        <v>-0.15000000000000002</v>
      </c>
      <c r="GF179" s="252">
        <f t="shared" si="335"/>
        <v>1</v>
      </c>
      <c r="GG179" s="201">
        <f t="shared" si="297"/>
        <v>-0.15000000000000002</v>
      </c>
      <c r="GH179" s="167">
        <f t="shared" si="298"/>
        <v>-0.10500000000000001</v>
      </c>
      <c r="GI179" s="167">
        <f t="shared" si="299"/>
        <v>1</v>
      </c>
      <c r="GJ179" s="167">
        <f t="shared" si="336"/>
        <v>-0.10500000000000001</v>
      </c>
      <c r="GK179" s="178">
        <f t="shared" si="355"/>
        <v>-22.280875000000009</v>
      </c>
      <c r="GL179" s="453">
        <f t="shared" si="337"/>
        <v>-0.10500000000000001</v>
      </c>
      <c r="GM179" s="453"/>
      <c r="GN179" s="165">
        <f t="shared" si="338"/>
        <v>-0.10500000000000001</v>
      </c>
      <c r="GO179" s="165">
        <f t="shared" si="339"/>
        <v>-0.10500000000000001</v>
      </c>
      <c r="GP179" s="176">
        <f t="shared" si="300"/>
        <v>-22.466329356251631</v>
      </c>
      <c r="GR179" s="186"/>
      <c r="GS179" s="369">
        <v>42421</v>
      </c>
      <c r="GT179" s="109">
        <v>1.9571500000000002</v>
      </c>
      <c r="GU179" s="109">
        <v>1.9044249999999998</v>
      </c>
      <c r="GV179" s="123"/>
      <c r="GW179" s="180">
        <f t="shared" si="280"/>
        <v>-22.434775432294998</v>
      </c>
      <c r="GX179" s="209">
        <v>0.1</v>
      </c>
      <c r="GY179" s="239">
        <v>-5.1544249999999998</v>
      </c>
      <c r="GZ179" s="165">
        <f t="shared" si="340"/>
        <v>-0.11000000000000001</v>
      </c>
      <c r="HA179" s="252">
        <f t="shared" si="341"/>
        <v>1</v>
      </c>
      <c r="HB179" s="201">
        <f t="shared" si="302"/>
        <v>-0.11000000000000001</v>
      </c>
      <c r="HC179" s="167">
        <f t="shared" si="342"/>
        <v>-5.5000000000000007E-2</v>
      </c>
      <c r="HD179" s="167">
        <f t="shared" si="303"/>
        <v>1</v>
      </c>
      <c r="HE179" s="167">
        <f t="shared" si="343"/>
        <v>-5.5000000000000007E-2</v>
      </c>
      <c r="HF179" s="178">
        <f t="shared" si="356"/>
        <v>-24.5</v>
      </c>
      <c r="HG179" s="453">
        <f t="shared" si="344"/>
        <v>-2.7500000000000004E-2</v>
      </c>
      <c r="HH179" s="453"/>
      <c r="HI179" s="165">
        <f t="shared" si="345"/>
        <v>-2.7500000000000004E-2</v>
      </c>
      <c r="HJ179" s="165">
        <f t="shared" si="346"/>
        <v>-2.7500000000000004E-2</v>
      </c>
      <c r="HK179" s="176">
        <f t="shared" si="304"/>
        <v>-24.996498126391991</v>
      </c>
      <c r="HL179" s="185"/>
      <c r="HM179">
        <v>9</v>
      </c>
      <c r="HN179" s="165">
        <v>-1.5044249999999999</v>
      </c>
      <c r="HO179" s="165">
        <f t="shared" si="254"/>
        <v>-22.315501142129676</v>
      </c>
      <c r="HP179" s="253">
        <v>-22.636922222222218</v>
      </c>
      <c r="HR179" s="165">
        <v>0.84557500000000019</v>
      </c>
      <c r="HS179" s="165">
        <f t="shared" si="255"/>
        <v>-22.646270465879983</v>
      </c>
      <c r="HT179" s="165"/>
      <c r="HV179" s="165">
        <v>3.0955750000000002</v>
      </c>
      <c r="HW179" s="165">
        <f t="shared" si="256"/>
        <v>-19.817479022652797</v>
      </c>
      <c r="HX179" s="165"/>
      <c r="HZ179" s="165">
        <v>1.7955750000000004</v>
      </c>
      <c r="IA179" s="165">
        <f t="shared" si="257"/>
        <v>-20.742177987023229</v>
      </c>
      <c r="IB179" s="165"/>
      <c r="ID179" s="165">
        <v>1.2955750000000004</v>
      </c>
      <c r="IE179" s="165">
        <f t="shared" si="258"/>
        <v>-23.046806686193182</v>
      </c>
      <c r="IF179" s="165"/>
      <c r="IH179" s="165">
        <v>-14.054425</v>
      </c>
      <c r="II179" s="165">
        <f t="shared" si="259"/>
        <v>-22.466329356251631</v>
      </c>
      <c r="IJ179" s="165"/>
      <c r="IL179" s="424">
        <v>-5.1544249999999998</v>
      </c>
      <c r="IM179" s="165">
        <f t="shared" si="260"/>
        <v>-24.996498126391991</v>
      </c>
      <c r="IN179" s="165"/>
      <c r="IO179" s="369">
        <v>42421</v>
      </c>
    </row>
    <row r="180" spans="1:253" x14ac:dyDescent="0.25">
      <c r="A180" s="95">
        <v>41326</v>
      </c>
      <c r="B180" s="36">
        <v>41326</v>
      </c>
      <c r="C180" s="346">
        <v>0.4</v>
      </c>
      <c r="D180" s="346">
        <v>2.75</v>
      </c>
      <c r="E180" s="346">
        <v>5</v>
      </c>
      <c r="F180" s="346">
        <v>3.7</v>
      </c>
      <c r="G180" s="346">
        <v>3.2</v>
      </c>
      <c r="H180" s="346">
        <v>-12.15</v>
      </c>
      <c r="I180" s="346">
        <v>-3.25</v>
      </c>
      <c r="J180" s="106"/>
      <c r="K180" s="36">
        <v>42421</v>
      </c>
      <c r="L180" s="121">
        <v>1.9571500000000002</v>
      </c>
      <c r="M180" s="98">
        <f t="shared" si="237"/>
        <v>1.9044249999999998</v>
      </c>
      <c r="N180" s="109">
        <f t="shared" si="238"/>
        <v>1.8522666666666667</v>
      </c>
      <c r="O180" s="291"/>
      <c r="P180" s="184">
        <v>42421</v>
      </c>
      <c r="Q180" s="346">
        <v>0.4</v>
      </c>
      <c r="R180" s="240">
        <v>-1.5044249999999999</v>
      </c>
      <c r="S180" s="190">
        <v>-22.636922222222218</v>
      </c>
      <c r="T180" s="346">
        <v>2.75</v>
      </c>
      <c r="U180" s="240">
        <v>0.84557500000000019</v>
      </c>
      <c r="W180" s="346">
        <v>5</v>
      </c>
      <c r="X180" s="240">
        <v>3.0955750000000002</v>
      </c>
      <c r="Z180" s="346">
        <v>3.7</v>
      </c>
      <c r="AA180" s="240">
        <v>1.7955750000000004</v>
      </c>
      <c r="AC180" s="346">
        <v>3.2</v>
      </c>
      <c r="AD180" s="239">
        <v>1.2955750000000004</v>
      </c>
      <c r="AF180" s="346">
        <v>-12.15</v>
      </c>
      <c r="AG180" s="239">
        <v>-14.054425</v>
      </c>
      <c r="AI180" s="346">
        <v>-3.25</v>
      </c>
      <c r="AJ180" s="239">
        <v>-5.1544249999999998</v>
      </c>
      <c r="AK180" s="104"/>
      <c r="AV180" s="36">
        <v>42422</v>
      </c>
      <c r="AW180" s="346">
        <v>2.4000000000000004</v>
      </c>
      <c r="AY180" s="346">
        <v>-0.8</v>
      </c>
      <c r="BA180" s="346">
        <v>2.65</v>
      </c>
      <c r="BC180" s="346">
        <v>3.05</v>
      </c>
      <c r="BE180" s="346">
        <v>2.95</v>
      </c>
      <c r="BG180" s="346">
        <v>-9.35</v>
      </c>
      <c r="BI180" s="346">
        <v>-3.15</v>
      </c>
      <c r="BJ180" s="104"/>
      <c r="BN180" s="199"/>
      <c r="BP180" s="199"/>
      <c r="BR180" s="199"/>
      <c r="BT180" s="199"/>
      <c r="BU180" s="347"/>
      <c r="BV180" s="312"/>
      <c r="BW180" s="36">
        <v>42422</v>
      </c>
      <c r="BX180" s="109">
        <v>2.0643000000000002</v>
      </c>
      <c r="BY180" s="109">
        <v>2.0107250000000003</v>
      </c>
      <c r="BZ180" s="123"/>
      <c r="CA180" s="180">
        <f t="shared" si="274"/>
        <v>-22.334883749054999</v>
      </c>
      <c r="CB180" s="209">
        <f t="shared" ref="CB180:CB186" si="357">(CA180-CA179)</f>
        <v>9.9891683239999196E-2</v>
      </c>
      <c r="CC180" s="240">
        <v>0.38927500000000004</v>
      </c>
      <c r="CD180" s="165">
        <f t="shared" si="347"/>
        <v>1</v>
      </c>
      <c r="CE180" s="252">
        <f t="shared" si="348"/>
        <v>0.10988085156399913</v>
      </c>
      <c r="CF180" s="201">
        <f t="shared" si="281"/>
        <v>0.10988085156399913</v>
      </c>
      <c r="CG180" s="167">
        <f t="shared" si="305"/>
        <v>1</v>
      </c>
      <c r="CH180" s="167">
        <f t="shared" si="282"/>
        <v>0.11537489414219909</v>
      </c>
      <c r="CI180" s="167">
        <f t="shared" si="349"/>
        <v>0.11537489414219909</v>
      </c>
      <c r="CJ180" s="178">
        <f t="shared" si="350"/>
        <v>-22.228625105857798</v>
      </c>
      <c r="CK180" s="453">
        <f t="shared" si="239"/>
        <v>0.11537489414219909</v>
      </c>
      <c r="CL180" s="453"/>
      <c r="CM180" s="165">
        <f t="shared" si="283"/>
        <v>0.11537489414219909</v>
      </c>
      <c r="CN180" s="165">
        <f t="shared" si="306"/>
        <v>0.11537489414219909</v>
      </c>
      <c r="CO180" s="176">
        <f t="shared" si="284"/>
        <v>-22.200126247987477</v>
      </c>
      <c r="CR180" s="36">
        <v>42422</v>
      </c>
      <c r="CS180" s="109">
        <v>2.0643000000000002</v>
      </c>
      <c r="CT180" s="109">
        <v>2.0107250000000003</v>
      </c>
      <c r="CU180" s="123"/>
      <c r="CV180" s="180">
        <f t="shared" si="275"/>
        <v>-22.334883749054999</v>
      </c>
      <c r="CW180" s="209">
        <f t="shared" ref="CW180:CW186" si="358">(CV180-CV179)</f>
        <v>9.9891683239999196E-2</v>
      </c>
      <c r="CX180" s="240">
        <v>-2.8107250000000006</v>
      </c>
      <c r="CY180" s="165">
        <f t="shared" si="307"/>
        <v>1.9978336647999841E-2</v>
      </c>
      <c r="CZ180" s="252">
        <f t="shared" si="308"/>
        <v>1</v>
      </c>
      <c r="DA180" s="201">
        <f t="shared" si="309"/>
        <v>1.9978336647999841E-2</v>
      </c>
      <c r="DB180" s="167">
        <f t="shared" si="310"/>
        <v>1</v>
      </c>
      <c r="DC180" s="167">
        <f t="shared" si="311"/>
        <v>2.1976170312799827E-2</v>
      </c>
      <c r="DD180" s="167">
        <f t="shared" si="312"/>
        <v>2.1976170312799827E-2</v>
      </c>
      <c r="DE180" s="178">
        <f t="shared" si="351"/>
        <v>-22.808698829687206</v>
      </c>
      <c r="DF180" s="453">
        <f t="shared" si="313"/>
        <v>2.1976170312799827E-2</v>
      </c>
      <c r="DG180" s="453"/>
      <c r="DH180" s="165">
        <f t="shared" si="314"/>
        <v>2.1976170312799827E-2</v>
      </c>
      <c r="DI180" s="165">
        <f t="shared" si="315"/>
        <v>2.1976170312799827E-2</v>
      </c>
      <c r="DJ180" s="176">
        <f t="shared" si="285"/>
        <v>-22.624294295567182</v>
      </c>
      <c r="DK180" s="185"/>
      <c r="DL180" s="186"/>
      <c r="DM180" s="369">
        <v>42422</v>
      </c>
      <c r="DN180" s="109">
        <v>2.0643000000000002</v>
      </c>
      <c r="DO180" s="109">
        <v>2.0107250000000003</v>
      </c>
      <c r="DP180" s="123"/>
      <c r="DQ180" s="180">
        <f t="shared" si="276"/>
        <v>-22.334883749054999</v>
      </c>
      <c r="DR180" s="209">
        <f t="shared" ref="DR180:DR186" si="359">(DQ180-DQ179)</f>
        <v>9.9891683239999196E-2</v>
      </c>
      <c r="DS180" s="240">
        <v>0.63927499999999959</v>
      </c>
      <c r="DT180" s="165">
        <f t="shared" si="316"/>
        <v>1</v>
      </c>
      <c r="DU180" s="252">
        <f t="shared" si="317"/>
        <v>0.10988085156399913</v>
      </c>
      <c r="DV180" s="201">
        <f t="shared" si="286"/>
        <v>0.10988085156399913</v>
      </c>
      <c r="DW180" s="167">
        <f t="shared" si="287"/>
        <v>1</v>
      </c>
      <c r="DX180" s="167">
        <f t="shared" si="288"/>
        <v>1</v>
      </c>
      <c r="DY180" s="167">
        <f t="shared" si="318"/>
        <v>0.10988085156399913</v>
      </c>
      <c r="DZ180" s="178">
        <f t="shared" si="352"/>
        <v>-18.633640590899134</v>
      </c>
      <c r="EA180" s="453">
        <f t="shared" si="319"/>
        <v>0.10988085156399913</v>
      </c>
      <c r="EB180" s="453"/>
      <c r="EC180" s="165">
        <f t="shared" si="320"/>
        <v>0.10988085156399913</v>
      </c>
      <c r="ED180" s="165">
        <f t="shared" si="321"/>
        <v>0.10988085156399913</v>
      </c>
      <c r="EE180" s="176">
        <f t="shared" si="289"/>
        <v>-19.707598171088797</v>
      </c>
      <c r="EF180" s="185"/>
      <c r="EG180" s="186"/>
      <c r="EH180" s="369">
        <v>42422</v>
      </c>
      <c r="EI180" s="109">
        <v>2.0643000000000002</v>
      </c>
      <c r="EJ180" s="109">
        <v>2.0107250000000003</v>
      </c>
      <c r="EK180" s="123"/>
      <c r="EL180" s="180">
        <f t="shared" si="277"/>
        <v>-22.334883749054999</v>
      </c>
      <c r="EM180" s="209">
        <f t="shared" ref="EM180:EM186" si="360">(EL180-EL179)</f>
        <v>9.9891683239999196E-2</v>
      </c>
      <c r="EN180" s="240">
        <v>1.0392749999999995</v>
      </c>
      <c r="EO180" s="165">
        <f t="shared" si="322"/>
        <v>1</v>
      </c>
      <c r="EP180" s="252">
        <f t="shared" si="323"/>
        <v>0.10988085156399913</v>
      </c>
      <c r="EQ180" s="201">
        <f t="shared" si="290"/>
        <v>0.10988085156399913</v>
      </c>
      <c r="ER180" s="167">
        <f t="shared" si="291"/>
        <v>1</v>
      </c>
      <c r="ES180" s="167">
        <f t="shared" si="292"/>
        <v>1</v>
      </c>
      <c r="ET180" s="167">
        <f t="shared" si="324"/>
        <v>0.10988085156399913</v>
      </c>
      <c r="EU180" s="178">
        <f t="shared" si="353"/>
        <v>-20.490319148436004</v>
      </c>
      <c r="EV180" s="452">
        <f t="shared" si="267"/>
        <v>0.10988085156399913</v>
      </c>
      <c r="EW180" s="315"/>
      <c r="EX180" s="165">
        <f t="shared" si="325"/>
        <v>0.10988085156399913</v>
      </c>
      <c r="EY180" s="165">
        <f t="shared" si="326"/>
        <v>0.10988085156399913</v>
      </c>
      <c r="EZ180" s="176">
        <f t="shared" si="327"/>
        <v>-20.632297135459229</v>
      </c>
      <c r="FA180" s="185"/>
      <c r="FB180" s="186"/>
      <c r="FC180" s="36">
        <v>42422</v>
      </c>
      <c r="FD180" s="109">
        <v>2.0643000000000002</v>
      </c>
      <c r="FE180" s="109">
        <v>2.0107250000000003</v>
      </c>
      <c r="FF180" s="123"/>
      <c r="FG180" s="180">
        <f t="shared" si="278"/>
        <v>-22.334883749054999</v>
      </c>
      <c r="FH180" s="209">
        <f t="shared" ref="FH180:FH186" si="361">(FG180-FG179)</f>
        <v>9.9891683239999196E-2</v>
      </c>
      <c r="FI180" s="239">
        <v>0.93927499999999986</v>
      </c>
      <c r="FJ180" s="165">
        <f t="shared" si="328"/>
        <v>1</v>
      </c>
      <c r="FK180" s="252">
        <f t="shared" si="329"/>
        <v>0.10988085156399913</v>
      </c>
      <c r="FL180" s="201">
        <f t="shared" si="293"/>
        <v>0.10988085156399913</v>
      </c>
      <c r="FM180" s="167">
        <f t="shared" si="294"/>
        <v>1</v>
      </c>
      <c r="FN180" s="167">
        <f t="shared" si="295"/>
        <v>0.12086893672039906</v>
      </c>
      <c r="FO180" s="167">
        <f t="shared" si="330"/>
        <v>0.12086893672039906</v>
      </c>
      <c r="FP180" s="178">
        <f t="shared" si="354"/>
        <v>-22.938631063279598</v>
      </c>
      <c r="FQ180" s="453">
        <f t="shared" si="331"/>
        <v>0.12086893672039906</v>
      </c>
      <c r="FR180" s="453"/>
      <c r="FS180" s="165">
        <f t="shared" si="332"/>
        <v>0.12086893672039906</v>
      </c>
      <c r="FT180" s="165">
        <f t="shared" si="333"/>
        <v>0.12086893672039906</v>
      </c>
      <c r="FU180" s="176">
        <f t="shared" si="296"/>
        <v>-22.925937749472784</v>
      </c>
      <c r="FV180" s="185"/>
      <c r="FW180" s="186"/>
      <c r="FX180" s="369">
        <v>42422</v>
      </c>
      <c r="FY180" s="109">
        <v>2.0643000000000002</v>
      </c>
      <c r="FZ180" s="109">
        <v>2.0107250000000003</v>
      </c>
      <c r="GA180" s="123"/>
      <c r="GB180" s="180">
        <f t="shared" si="279"/>
        <v>-22.334883749054999</v>
      </c>
      <c r="GC180" s="209">
        <f t="shared" ref="GC180:GC186" si="362">(GB180-GB179)</f>
        <v>9.9891683239999196E-2</v>
      </c>
      <c r="GD180" s="239">
        <v>-11.360725</v>
      </c>
      <c r="GE180" s="165">
        <f t="shared" si="334"/>
        <v>-0.14983752485999879</v>
      </c>
      <c r="GF180" s="252">
        <f t="shared" si="335"/>
        <v>1</v>
      </c>
      <c r="GG180" s="201">
        <f t="shared" si="297"/>
        <v>-0.14983752485999879</v>
      </c>
      <c r="GH180" s="167">
        <f t="shared" si="298"/>
        <v>-0.10488626740199915</v>
      </c>
      <c r="GI180" s="167">
        <f t="shared" si="299"/>
        <v>1</v>
      </c>
      <c r="GJ180" s="167">
        <f t="shared" si="336"/>
        <v>-0.10488626740199915</v>
      </c>
      <c r="GK180" s="178">
        <f t="shared" si="355"/>
        <v>-22.385761267402007</v>
      </c>
      <c r="GL180" s="453">
        <f t="shared" si="337"/>
        <v>-0.10488626740199915</v>
      </c>
      <c r="GM180" s="453"/>
      <c r="GN180" s="165">
        <f t="shared" si="338"/>
        <v>-0.10488626740199915</v>
      </c>
      <c r="GO180" s="165">
        <f t="shared" si="339"/>
        <v>-0.10488626740199915</v>
      </c>
      <c r="GP180" s="176">
        <f t="shared" si="300"/>
        <v>-22.571215623653629</v>
      </c>
      <c r="GR180" s="186"/>
      <c r="GS180" s="369">
        <v>42422</v>
      </c>
      <c r="GT180" s="109">
        <v>2.0643000000000002</v>
      </c>
      <c r="GU180" s="109">
        <v>2.0107250000000003</v>
      </c>
      <c r="GV180" s="123"/>
      <c r="GW180" s="180">
        <f t="shared" si="280"/>
        <v>-22.334883749054999</v>
      </c>
      <c r="GX180" s="209">
        <f t="shared" ref="GX180:GX186" si="363">(GW180-GW179)</f>
        <v>9.9891683239999196E-2</v>
      </c>
      <c r="GY180" s="239">
        <v>-5.1607250000000002</v>
      </c>
      <c r="GZ180" s="165">
        <f t="shared" si="340"/>
        <v>-0.10988085156399913</v>
      </c>
      <c r="HA180" s="252">
        <f t="shared" si="341"/>
        <v>1</v>
      </c>
      <c r="HB180" s="201">
        <f t="shared" si="302"/>
        <v>-0.10988085156399913</v>
      </c>
      <c r="HC180" s="167">
        <f t="shared" si="342"/>
        <v>-5.4940425781999563E-2</v>
      </c>
      <c r="HD180" s="167">
        <f t="shared" si="303"/>
        <v>1</v>
      </c>
      <c r="HE180" s="167">
        <f t="shared" si="343"/>
        <v>-5.4940425781999563E-2</v>
      </c>
      <c r="HF180" s="178">
        <f t="shared" si="356"/>
        <v>-24.5</v>
      </c>
      <c r="HG180" s="453">
        <f t="shared" si="344"/>
        <v>-2.7470212890999782E-2</v>
      </c>
      <c r="HH180" s="453"/>
      <c r="HI180" s="165">
        <f t="shared" si="345"/>
        <v>-2.7470212890999782E-2</v>
      </c>
      <c r="HJ180" s="165">
        <f t="shared" si="346"/>
        <v>-2.7470212890999782E-2</v>
      </c>
      <c r="HK180" s="176">
        <f t="shared" si="304"/>
        <v>-25.023968339282991</v>
      </c>
      <c r="HL180" s="185"/>
      <c r="HN180" s="165">
        <v>0.38927500000000004</v>
      </c>
      <c r="HO180" s="165">
        <f t="shared" si="254"/>
        <v>-22.200126247987477</v>
      </c>
      <c r="HP180" s="165"/>
      <c r="HR180" s="165">
        <v>-2.8107250000000006</v>
      </c>
      <c r="HS180" s="165">
        <f t="shared" si="255"/>
        <v>-22.624294295567182</v>
      </c>
      <c r="HT180" s="165"/>
      <c r="HV180" s="165">
        <v>0.63927499999999959</v>
      </c>
      <c r="HW180" s="165">
        <f t="shared" si="256"/>
        <v>-19.707598171088797</v>
      </c>
      <c r="HX180" s="165"/>
      <c r="HZ180" s="165">
        <v>1.0392749999999995</v>
      </c>
      <c r="IA180" s="165">
        <f t="shared" si="257"/>
        <v>-20.632297135459229</v>
      </c>
      <c r="IB180" s="165"/>
      <c r="ID180" s="165">
        <v>0.93927499999999986</v>
      </c>
      <c r="IE180" s="165">
        <f t="shared" si="258"/>
        <v>-22.925937749472784</v>
      </c>
      <c r="IF180" s="165"/>
      <c r="IH180" s="165">
        <v>-11.360725</v>
      </c>
      <c r="II180" s="165">
        <f t="shared" si="259"/>
        <v>-22.571215623653629</v>
      </c>
      <c r="IJ180" s="165"/>
      <c r="IL180" s="424">
        <v>-5.1607250000000002</v>
      </c>
      <c r="IM180" s="165">
        <f t="shared" si="260"/>
        <v>-25.023968339282991</v>
      </c>
      <c r="IN180" s="165"/>
      <c r="IO180" s="369">
        <v>42422</v>
      </c>
    </row>
    <row r="181" spans="1:253" x14ac:dyDescent="0.25">
      <c r="A181" s="95">
        <v>41327</v>
      </c>
      <c r="B181" s="36">
        <v>41327</v>
      </c>
      <c r="C181" s="346">
        <v>2.4000000000000004</v>
      </c>
      <c r="D181" s="346">
        <v>-0.8</v>
      </c>
      <c r="E181" s="346">
        <v>2.65</v>
      </c>
      <c r="F181" s="346">
        <v>3.05</v>
      </c>
      <c r="G181" s="346">
        <v>2.95</v>
      </c>
      <c r="H181" s="346">
        <v>-9.35</v>
      </c>
      <c r="I181" s="346">
        <v>-3.15</v>
      </c>
      <c r="J181" s="106"/>
      <c r="K181" s="36">
        <v>42422</v>
      </c>
      <c r="L181" s="105">
        <v>2.0643000000000002</v>
      </c>
      <c r="M181" s="98">
        <f t="shared" si="237"/>
        <v>2.0107250000000003</v>
      </c>
      <c r="N181" s="109">
        <f t="shared" si="238"/>
        <v>1.9577166666666665</v>
      </c>
      <c r="O181" s="291"/>
      <c r="P181" s="184">
        <v>42422</v>
      </c>
      <c r="Q181" s="346">
        <v>2.4000000000000004</v>
      </c>
      <c r="R181" s="240">
        <v>0.38927500000000004</v>
      </c>
      <c r="T181" s="346">
        <v>-0.8</v>
      </c>
      <c r="U181" s="240">
        <v>-2.8107250000000006</v>
      </c>
      <c r="W181" s="346">
        <v>2.65</v>
      </c>
      <c r="X181" s="240">
        <v>0.63927499999999959</v>
      </c>
      <c r="Z181" s="346">
        <v>3.05</v>
      </c>
      <c r="AA181" s="240">
        <v>1.0392749999999995</v>
      </c>
      <c r="AC181" s="346">
        <v>2.95</v>
      </c>
      <c r="AD181" s="239">
        <v>0.93927499999999986</v>
      </c>
      <c r="AF181" s="346">
        <v>-9.35</v>
      </c>
      <c r="AG181" s="239">
        <v>-11.360725</v>
      </c>
      <c r="AI181" s="346">
        <v>-3.15</v>
      </c>
      <c r="AJ181" s="239">
        <v>-5.1607250000000002</v>
      </c>
      <c r="AK181" s="104"/>
      <c r="AV181" s="36">
        <v>42423</v>
      </c>
      <c r="AW181" s="346">
        <v>3.65</v>
      </c>
      <c r="AY181" s="346">
        <v>-2.2000000000000002</v>
      </c>
      <c r="BA181" s="346">
        <v>1.0499999999999998</v>
      </c>
      <c r="BC181" s="346">
        <v>2.2000000000000002</v>
      </c>
      <c r="BE181" s="346">
        <v>0.45000000000000007</v>
      </c>
      <c r="BG181" s="346">
        <v>-8.1999999999999993</v>
      </c>
      <c r="BI181" s="346">
        <v>-4.8</v>
      </c>
      <c r="BJ181" s="104"/>
      <c r="BW181" s="36">
        <v>42423</v>
      </c>
      <c r="BX181" s="109">
        <v>2.1731500000000001</v>
      </c>
      <c r="BY181" s="109">
        <v>2.1187250000000004</v>
      </c>
      <c r="BZ181" s="123"/>
      <c r="CA181" s="180">
        <f t="shared" si="274"/>
        <v>-22.228025049854999</v>
      </c>
      <c r="CB181" s="209">
        <f t="shared" si="357"/>
        <v>0.10685869920000002</v>
      </c>
      <c r="CC181" s="240">
        <v>1.5312749999999995</v>
      </c>
      <c r="CD181" s="165">
        <f t="shared" si="347"/>
        <v>1</v>
      </c>
      <c r="CE181" s="252">
        <f t="shared" si="348"/>
        <v>0.13891630896000004</v>
      </c>
      <c r="CF181" s="201">
        <f t="shared" si="281"/>
        <v>0.13891630896000004</v>
      </c>
      <c r="CG181" s="167">
        <f t="shared" si="305"/>
        <v>1</v>
      </c>
      <c r="CH181" s="167">
        <f t="shared" si="282"/>
        <v>0.14586212440800006</v>
      </c>
      <c r="CI181" s="167">
        <f t="shared" si="349"/>
        <v>0.14586212440800006</v>
      </c>
      <c r="CJ181" s="178">
        <f t="shared" si="350"/>
        <v>-22.082762981449797</v>
      </c>
      <c r="CK181" s="453">
        <f t="shared" si="239"/>
        <v>0.14586212440800006</v>
      </c>
      <c r="CL181" s="453"/>
      <c r="CM181" s="165">
        <f t="shared" si="283"/>
        <v>0.14586212440800006</v>
      </c>
      <c r="CN181" s="165">
        <f t="shared" si="306"/>
        <v>0.14586212440800006</v>
      </c>
      <c r="CO181" s="176">
        <f t="shared" si="284"/>
        <v>-22.054264123579475</v>
      </c>
      <c r="CR181" s="36">
        <v>42423</v>
      </c>
      <c r="CS181" s="105">
        <v>2.1731500000000001</v>
      </c>
      <c r="CT181" s="109">
        <v>2.1187250000000004</v>
      </c>
      <c r="CU181" s="123"/>
      <c r="CV181" s="180">
        <f t="shared" si="275"/>
        <v>-22.228025049854999</v>
      </c>
      <c r="CW181" s="209">
        <f t="shared" si="358"/>
        <v>0.10685869920000002</v>
      </c>
      <c r="CX181" s="240">
        <v>-4.3187250000000006</v>
      </c>
      <c r="CY181" s="165">
        <f t="shared" si="307"/>
        <v>-0.10685869920000002</v>
      </c>
      <c r="CZ181" s="252">
        <f t="shared" si="308"/>
        <v>1</v>
      </c>
      <c r="DA181" s="201">
        <f t="shared" si="309"/>
        <v>-0.10685869920000002</v>
      </c>
      <c r="DB181" s="167">
        <f t="shared" si="310"/>
        <v>-4.2743479680000009E-2</v>
      </c>
      <c r="DC181" s="167">
        <f t="shared" si="311"/>
        <v>1</v>
      </c>
      <c r="DD181" s="167">
        <f t="shared" si="312"/>
        <v>-4.2743479680000009E-2</v>
      </c>
      <c r="DE181" s="178">
        <f t="shared" si="351"/>
        <v>-22.851442309367204</v>
      </c>
      <c r="DF181" s="453">
        <f t="shared" si="313"/>
        <v>-4.2743479680000009E-2</v>
      </c>
      <c r="DG181" s="453"/>
      <c r="DH181" s="165">
        <f t="shared" si="314"/>
        <v>-4.2743479680000009E-2</v>
      </c>
      <c r="DI181" s="165">
        <f t="shared" si="315"/>
        <v>-4.2743479680000009E-2</v>
      </c>
      <c r="DJ181" s="176">
        <f t="shared" si="285"/>
        <v>-22.667037775247181</v>
      </c>
      <c r="DK181" s="185"/>
      <c r="DL181" s="186"/>
      <c r="DM181" s="369">
        <v>42423</v>
      </c>
      <c r="DN181" s="109">
        <v>2.1731500000000001</v>
      </c>
      <c r="DO181" s="109">
        <v>2.1187250000000004</v>
      </c>
      <c r="DP181" s="123"/>
      <c r="DQ181" s="180">
        <f t="shared" si="276"/>
        <v>-22.228025049854999</v>
      </c>
      <c r="DR181" s="209">
        <f t="shared" si="359"/>
        <v>0.10685869920000002</v>
      </c>
      <c r="DS181" s="240">
        <v>-1.0687250000000006</v>
      </c>
      <c r="DT181" s="165">
        <f t="shared" si="316"/>
        <v>0.11754456912000003</v>
      </c>
      <c r="DU181" s="252">
        <f t="shared" si="317"/>
        <v>1</v>
      </c>
      <c r="DV181" s="201">
        <f t="shared" si="286"/>
        <v>0.11754456912000003</v>
      </c>
      <c r="DW181" s="167">
        <f t="shared" si="287"/>
        <v>1</v>
      </c>
      <c r="DX181" s="167">
        <f t="shared" si="288"/>
        <v>1</v>
      </c>
      <c r="DY181" s="167">
        <f t="shared" si="318"/>
        <v>0.11754456912000003</v>
      </c>
      <c r="DZ181" s="178">
        <f t="shared" si="352"/>
        <v>-18.516096021779134</v>
      </c>
      <c r="EA181" s="453">
        <f t="shared" si="319"/>
        <v>0.11754456912000003</v>
      </c>
      <c r="EB181" s="453"/>
      <c r="EC181" s="165">
        <f t="shared" si="320"/>
        <v>0.11754456912000003</v>
      </c>
      <c r="ED181" s="165">
        <f t="shared" si="321"/>
        <v>0.11754456912000003</v>
      </c>
      <c r="EE181" s="176">
        <f t="shared" si="289"/>
        <v>-19.590053601968798</v>
      </c>
      <c r="EF181" s="185"/>
      <c r="EG181" s="186"/>
      <c r="EH181" s="369">
        <v>42423</v>
      </c>
      <c r="EI181" s="109">
        <v>2.1731500000000001</v>
      </c>
      <c r="EJ181" s="109">
        <v>2.1187250000000004</v>
      </c>
      <c r="EK181" s="123"/>
      <c r="EL181" s="180">
        <f t="shared" si="277"/>
        <v>-22.228025049854999</v>
      </c>
      <c r="EM181" s="209">
        <f t="shared" si="360"/>
        <v>0.10685869920000002</v>
      </c>
      <c r="EN181" s="240">
        <v>8.1274999999999764E-2</v>
      </c>
      <c r="EO181" s="165">
        <f t="shared" si="322"/>
        <v>1</v>
      </c>
      <c r="EP181" s="252">
        <f t="shared" si="323"/>
        <v>0.11754456912000003</v>
      </c>
      <c r="EQ181" s="201">
        <f t="shared" si="290"/>
        <v>0.11754456912000003</v>
      </c>
      <c r="ER181" s="167">
        <f t="shared" si="291"/>
        <v>1</v>
      </c>
      <c r="ES181" s="167">
        <f t="shared" si="292"/>
        <v>1</v>
      </c>
      <c r="ET181" s="167">
        <f t="shared" si="324"/>
        <v>0.11754456912000003</v>
      </c>
      <c r="EU181" s="178">
        <f t="shared" si="353"/>
        <v>-20.372774579316005</v>
      </c>
      <c r="EV181" s="452">
        <f t="shared" si="267"/>
        <v>0.11754456912000003</v>
      </c>
      <c r="EW181" s="315"/>
      <c r="EX181" s="165">
        <f t="shared" si="325"/>
        <v>0.11754456912000003</v>
      </c>
      <c r="EY181" s="165">
        <f t="shared" si="326"/>
        <v>0.11754456912000003</v>
      </c>
      <c r="EZ181" s="176">
        <f t="shared" si="327"/>
        <v>-20.514752566339229</v>
      </c>
      <c r="FA181" s="185"/>
      <c r="FB181" s="186"/>
      <c r="FC181" s="36">
        <v>42423</v>
      </c>
      <c r="FD181" s="109">
        <v>2.1731500000000001</v>
      </c>
      <c r="FE181" s="109">
        <v>2.1187250000000004</v>
      </c>
      <c r="FF181" s="123"/>
      <c r="FG181" s="180">
        <f t="shared" si="278"/>
        <v>-22.228025049854999</v>
      </c>
      <c r="FH181" s="209">
        <f t="shared" si="361"/>
        <v>0.10685869920000002</v>
      </c>
      <c r="FI181" s="239">
        <v>-1.6687250000000002</v>
      </c>
      <c r="FJ181" s="165">
        <f t="shared" si="328"/>
        <v>0.11754456912000003</v>
      </c>
      <c r="FK181" s="252">
        <f t="shared" si="329"/>
        <v>1</v>
      </c>
      <c r="FL181" s="201">
        <f t="shared" si="293"/>
        <v>0.11754456912000003</v>
      </c>
      <c r="FM181" s="167">
        <f t="shared" si="294"/>
        <v>1</v>
      </c>
      <c r="FN181" s="167">
        <f t="shared" si="295"/>
        <v>0.12929902603200003</v>
      </c>
      <c r="FO181" s="167">
        <f t="shared" si="330"/>
        <v>0.12929902603200003</v>
      </c>
      <c r="FP181" s="178">
        <f t="shared" si="354"/>
        <v>-22.809332037247597</v>
      </c>
      <c r="FQ181" s="453">
        <f t="shared" si="331"/>
        <v>0.12929902603200003</v>
      </c>
      <c r="FR181" s="453"/>
      <c r="FS181" s="165">
        <f t="shared" si="332"/>
        <v>0.12929902603200003</v>
      </c>
      <c r="FT181" s="165">
        <f t="shared" si="333"/>
        <v>0.12929902603200003</v>
      </c>
      <c r="FU181" s="176">
        <f t="shared" si="296"/>
        <v>-22.796638723440783</v>
      </c>
      <c r="FV181" s="185"/>
      <c r="FW181" s="186"/>
      <c r="FX181" s="369">
        <v>42423</v>
      </c>
      <c r="FY181" s="109">
        <v>2.1731500000000001</v>
      </c>
      <c r="FZ181" s="109">
        <v>2.1187250000000004</v>
      </c>
      <c r="GA181" s="123"/>
      <c r="GB181" s="180">
        <f t="shared" si="279"/>
        <v>-22.228025049854999</v>
      </c>
      <c r="GC181" s="209">
        <f t="shared" si="362"/>
        <v>0.10685869920000002</v>
      </c>
      <c r="GD181" s="239">
        <v>-10.318725000000001</v>
      </c>
      <c r="GE181" s="165">
        <f t="shared" si="334"/>
        <v>-0.16028804880000003</v>
      </c>
      <c r="GF181" s="252">
        <f t="shared" si="335"/>
        <v>1</v>
      </c>
      <c r="GG181" s="201">
        <f t="shared" si="297"/>
        <v>-0.16028804880000003</v>
      </c>
      <c r="GH181" s="167">
        <f t="shared" si="298"/>
        <v>-6.4115219520000016E-2</v>
      </c>
      <c r="GI181" s="167">
        <f t="shared" si="299"/>
        <v>1</v>
      </c>
      <c r="GJ181" s="167">
        <f t="shared" si="336"/>
        <v>-6.4115219520000016E-2</v>
      </c>
      <c r="GK181" s="178">
        <f t="shared" si="355"/>
        <v>-22.449876486922008</v>
      </c>
      <c r="GL181" s="453">
        <f t="shared" si="337"/>
        <v>-6.4115219520000016E-2</v>
      </c>
      <c r="GM181" s="453"/>
      <c r="GN181" s="165">
        <f t="shared" si="338"/>
        <v>-6.4115219520000016E-2</v>
      </c>
      <c r="GO181" s="165">
        <f t="shared" si="339"/>
        <v>-6.4115219520000016E-2</v>
      </c>
      <c r="GP181" s="176">
        <f t="shared" si="300"/>
        <v>-22.63533084317363</v>
      </c>
      <c r="GR181" s="186"/>
      <c r="GS181" s="369">
        <v>42423</v>
      </c>
      <c r="GT181" s="109">
        <v>2.1731500000000001</v>
      </c>
      <c r="GU181" s="109">
        <v>2.1187250000000004</v>
      </c>
      <c r="GV181" s="123"/>
      <c r="GW181" s="180">
        <f t="shared" si="280"/>
        <v>-22.228025049854999</v>
      </c>
      <c r="GX181" s="209">
        <f t="shared" si="363"/>
        <v>0.10685869920000002</v>
      </c>
      <c r="GY181" s="239">
        <v>-6.9187250000000002</v>
      </c>
      <c r="GZ181" s="165">
        <f t="shared" si="340"/>
        <v>-0.11754456912000003</v>
      </c>
      <c r="HA181" s="252">
        <f t="shared" si="341"/>
        <v>1</v>
      </c>
      <c r="HB181" s="201">
        <f t="shared" si="302"/>
        <v>-0.11754456912000003</v>
      </c>
      <c r="HC181" s="167">
        <f t="shared" si="342"/>
        <v>-5.8772284560000013E-2</v>
      </c>
      <c r="HD181" s="167">
        <f t="shared" si="303"/>
        <v>1</v>
      </c>
      <c r="HE181" s="167">
        <f t="shared" si="343"/>
        <v>-5.8772284560000013E-2</v>
      </c>
      <c r="HF181" s="178">
        <f t="shared" si="356"/>
        <v>-24.5</v>
      </c>
      <c r="HG181" s="453">
        <f t="shared" si="344"/>
        <v>-2.9386142280000006E-2</v>
      </c>
      <c r="HH181" s="453"/>
      <c r="HI181" s="165">
        <f t="shared" si="345"/>
        <v>-2.9386142280000006E-2</v>
      </c>
      <c r="HJ181" s="165">
        <f t="shared" si="346"/>
        <v>-2.9386142280000006E-2</v>
      </c>
      <c r="HK181" s="176">
        <f t="shared" si="304"/>
        <v>-25.053354481562991</v>
      </c>
      <c r="HL181" s="185"/>
      <c r="HN181" s="165">
        <v>1.5312749999999995</v>
      </c>
      <c r="HO181" s="165">
        <f t="shared" si="254"/>
        <v>-22.054264123579475</v>
      </c>
      <c r="HP181" s="165"/>
      <c r="HR181" s="165">
        <v>-4.3187250000000006</v>
      </c>
      <c r="HS181" s="165">
        <f t="shared" si="255"/>
        <v>-22.667037775247181</v>
      </c>
      <c r="HT181" s="165"/>
      <c r="HV181" s="165">
        <v>-1.0687250000000006</v>
      </c>
      <c r="HW181" s="165">
        <f t="shared" si="256"/>
        <v>-19.590053601968798</v>
      </c>
      <c r="HX181" s="165"/>
      <c r="HZ181" s="165">
        <v>8.1274999999999764E-2</v>
      </c>
      <c r="IA181" s="165">
        <f t="shared" si="257"/>
        <v>-20.514752566339229</v>
      </c>
      <c r="IB181" s="165"/>
      <c r="ID181" s="165">
        <v>-1.6687250000000002</v>
      </c>
      <c r="IE181" s="165">
        <f t="shared" si="258"/>
        <v>-22.796638723440783</v>
      </c>
      <c r="IF181" s="165"/>
      <c r="IH181" s="165">
        <v>-10.318725000000001</v>
      </c>
      <c r="II181" s="165">
        <f t="shared" si="259"/>
        <v>-22.63533084317363</v>
      </c>
      <c r="IJ181" s="165"/>
      <c r="IL181" s="424">
        <v>-6.9187250000000002</v>
      </c>
      <c r="IM181" s="165">
        <f t="shared" si="260"/>
        <v>-25.053354481562991</v>
      </c>
      <c r="IN181" s="165"/>
      <c r="IO181" s="369">
        <v>42423</v>
      </c>
    </row>
    <row r="182" spans="1:253" x14ac:dyDescent="0.25">
      <c r="A182" s="95">
        <v>41328</v>
      </c>
      <c r="B182" s="36">
        <v>41328</v>
      </c>
      <c r="C182" s="346">
        <v>3.65</v>
      </c>
      <c r="D182" s="346">
        <v>-2.2000000000000002</v>
      </c>
      <c r="E182" s="346">
        <v>1.0499999999999998</v>
      </c>
      <c r="F182" s="346">
        <v>2.2000000000000002</v>
      </c>
      <c r="G182" s="346">
        <v>0.45000000000000007</v>
      </c>
      <c r="H182" s="346">
        <v>-8.1999999999999993</v>
      </c>
      <c r="I182" s="346">
        <v>-4.8</v>
      </c>
      <c r="J182" s="106"/>
      <c r="K182" s="36">
        <v>42423</v>
      </c>
      <c r="L182" s="105">
        <v>2.1731500000000001</v>
      </c>
      <c r="M182" s="98">
        <f t="shared" si="237"/>
        <v>2.1187250000000004</v>
      </c>
      <c r="N182" s="109">
        <f t="shared" si="238"/>
        <v>2.0648666666666671</v>
      </c>
      <c r="O182" s="291"/>
      <c r="P182" s="184">
        <v>42423</v>
      </c>
      <c r="Q182" s="346">
        <v>3.65</v>
      </c>
      <c r="R182" s="240">
        <v>1.5312749999999995</v>
      </c>
      <c r="T182" s="346">
        <v>-2.2000000000000002</v>
      </c>
      <c r="U182" s="240">
        <v>-4.3187250000000006</v>
      </c>
      <c r="W182" s="346">
        <v>1.0499999999999998</v>
      </c>
      <c r="X182" s="240">
        <v>-1.0687250000000006</v>
      </c>
      <c r="Z182" s="346">
        <v>2.2000000000000002</v>
      </c>
      <c r="AA182" s="240">
        <v>8.1274999999999764E-2</v>
      </c>
      <c r="AC182" s="346">
        <v>0.45000000000000007</v>
      </c>
      <c r="AD182" s="239">
        <v>-1.6687250000000002</v>
      </c>
      <c r="AF182" s="346">
        <v>-8.1999999999999993</v>
      </c>
      <c r="AG182" s="239">
        <v>-10.318725000000001</v>
      </c>
      <c r="AI182" s="346">
        <v>-4.8</v>
      </c>
      <c r="AJ182" s="239">
        <v>-6.9187250000000002</v>
      </c>
      <c r="AK182" s="104"/>
      <c r="AV182" s="36">
        <v>42424</v>
      </c>
      <c r="AW182" s="346">
        <v>2.4499999999999997</v>
      </c>
      <c r="AY182" s="346">
        <v>-3.45</v>
      </c>
      <c r="BA182" s="346">
        <v>2.75</v>
      </c>
      <c r="BC182" s="346">
        <v>1</v>
      </c>
      <c r="BE182" s="346">
        <v>-0.7</v>
      </c>
      <c r="BG182" s="346">
        <v>-5.75</v>
      </c>
      <c r="BI182" s="346">
        <v>-3.55</v>
      </c>
      <c r="BJ182" s="104"/>
      <c r="BW182" s="36">
        <v>42424</v>
      </c>
      <c r="BX182" s="105">
        <v>2.2837000000000001</v>
      </c>
      <c r="BY182" s="109">
        <v>2.2284250000000001</v>
      </c>
      <c r="CA182" s="180">
        <f t="shared" si="274"/>
        <v>-22.113943763494998</v>
      </c>
      <c r="CB182" s="209">
        <f t="shared" si="357"/>
        <v>0.11408128636000114</v>
      </c>
      <c r="CC182" s="240">
        <v>0.22157499999999963</v>
      </c>
      <c r="CD182" s="165">
        <f t="shared" si="347"/>
        <v>1</v>
      </c>
      <c r="CE182" s="252">
        <f t="shared" si="348"/>
        <v>0.12548941499600128</v>
      </c>
      <c r="CF182" s="201">
        <f t="shared" si="281"/>
        <v>0.12548941499600128</v>
      </c>
      <c r="CG182" s="167">
        <f t="shared" si="305"/>
        <v>1</v>
      </c>
      <c r="CH182" s="167">
        <f t="shared" si="282"/>
        <v>0.13176388574580133</v>
      </c>
      <c r="CI182" s="167">
        <f t="shared" si="349"/>
        <v>0.13176388574580133</v>
      </c>
      <c r="CJ182" s="178">
        <f t="shared" si="350"/>
        <v>-21.950999095703995</v>
      </c>
      <c r="CK182" s="453">
        <f t="shared" si="239"/>
        <v>0.13176388574580133</v>
      </c>
      <c r="CL182" s="453"/>
      <c r="CM182" s="165">
        <f t="shared" si="283"/>
        <v>0.13176388574580133</v>
      </c>
      <c r="CN182" s="165">
        <f t="shared" si="306"/>
        <v>0.13176388574580133</v>
      </c>
      <c r="CO182" s="176">
        <f t="shared" si="284"/>
        <v>-21.922500237833674</v>
      </c>
      <c r="CR182" s="36">
        <v>42424</v>
      </c>
      <c r="CS182" s="105">
        <v>2.2837000000000001</v>
      </c>
      <c r="CT182" s="109">
        <v>2.2284250000000001</v>
      </c>
      <c r="CV182" s="180">
        <f t="shared" si="275"/>
        <v>-22.113943763494998</v>
      </c>
      <c r="CW182" s="209">
        <f t="shared" si="358"/>
        <v>0.11408128636000114</v>
      </c>
      <c r="CX182" s="240">
        <v>-5.6784250000000007</v>
      </c>
      <c r="CY182" s="165">
        <f t="shared" si="307"/>
        <v>-0.12548941499600128</v>
      </c>
      <c r="CZ182" s="252">
        <f t="shared" si="308"/>
        <v>1</v>
      </c>
      <c r="DA182" s="201">
        <f t="shared" si="309"/>
        <v>-0.12548941499600128</v>
      </c>
      <c r="DB182" s="167">
        <f t="shared" si="310"/>
        <v>-5.0195765998400511E-2</v>
      </c>
      <c r="DC182" s="167">
        <f t="shared" si="311"/>
        <v>1</v>
      </c>
      <c r="DD182" s="167">
        <f t="shared" si="312"/>
        <v>-5.0195765998400511E-2</v>
      </c>
      <c r="DE182" s="178">
        <f t="shared" si="351"/>
        <v>-22.901638075365604</v>
      </c>
      <c r="DF182" s="453">
        <f t="shared" si="313"/>
        <v>-5.0195765998400511E-2</v>
      </c>
      <c r="DG182" s="453"/>
      <c r="DH182" s="165">
        <f t="shared" si="314"/>
        <v>-5.0195765998400511E-2</v>
      </c>
      <c r="DI182" s="165">
        <f t="shared" si="315"/>
        <v>-5.0195765998400511E-2</v>
      </c>
      <c r="DJ182" s="176">
        <f t="shared" si="285"/>
        <v>-22.71723354124558</v>
      </c>
      <c r="DK182" s="185"/>
      <c r="DL182" s="186"/>
      <c r="DM182" s="36">
        <v>42424</v>
      </c>
      <c r="DN182" s="105">
        <v>2.2837000000000001</v>
      </c>
      <c r="DO182" s="109">
        <v>2.2284250000000001</v>
      </c>
      <c r="DQ182" s="180">
        <f t="shared" si="276"/>
        <v>-22.113943763494998</v>
      </c>
      <c r="DR182" s="209">
        <f t="shared" si="359"/>
        <v>0.11408128636000114</v>
      </c>
      <c r="DS182" s="240">
        <v>0.5215749999999999</v>
      </c>
      <c r="DT182" s="165">
        <f t="shared" si="316"/>
        <v>1</v>
      </c>
      <c r="DU182" s="252">
        <f t="shared" si="317"/>
        <v>0.12548941499600128</v>
      </c>
      <c r="DV182" s="201">
        <f t="shared" si="286"/>
        <v>0.12548941499600128</v>
      </c>
      <c r="DW182" s="167">
        <f t="shared" si="287"/>
        <v>1</v>
      </c>
      <c r="DX182" s="167">
        <f t="shared" si="288"/>
        <v>1</v>
      </c>
      <c r="DY182" s="167">
        <f t="shared" si="318"/>
        <v>0.12548941499600128</v>
      </c>
      <c r="DZ182" s="178">
        <f t="shared" si="352"/>
        <v>-18.390606606783134</v>
      </c>
      <c r="EA182" s="453">
        <f t="shared" si="319"/>
        <v>0.12548941499600128</v>
      </c>
      <c r="EB182" s="453"/>
      <c r="EC182" s="165">
        <f t="shared" si="320"/>
        <v>0.12548941499600128</v>
      </c>
      <c r="ED182" s="165">
        <f t="shared" si="321"/>
        <v>0.12548941499600128</v>
      </c>
      <c r="EE182" s="176">
        <f t="shared" si="289"/>
        <v>-19.464564186972797</v>
      </c>
      <c r="EF182" s="185"/>
      <c r="EG182" s="186"/>
      <c r="EH182" s="36">
        <v>42424</v>
      </c>
      <c r="EI182" s="105">
        <v>2.2837000000000001</v>
      </c>
      <c r="EJ182" s="109">
        <v>2.2284250000000001</v>
      </c>
      <c r="EL182" s="180">
        <f t="shared" si="277"/>
        <v>-22.113943763494998</v>
      </c>
      <c r="EM182" s="209">
        <f t="shared" si="360"/>
        <v>0.11408128636000114</v>
      </c>
      <c r="EN182" s="240">
        <v>-1.2284250000000001</v>
      </c>
      <c r="EO182" s="165">
        <f t="shared" si="322"/>
        <v>0.12548941499600128</v>
      </c>
      <c r="EP182" s="252">
        <f t="shared" si="323"/>
        <v>1</v>
      </c>
      <c r="EQ182" s="201">
        <f t="shared" si="290"/>
        <v>0.12548941499600128</v>
      </c>
      <c r="ER182" s="167">
        <f t="shared" si="291"/>
        <v>1</v>
      </c>
      <c r="ES182" s="167">
        <f t="shared" si="292"/>
        <v>1</v>
      </c>
      <c r="ET182" s="167">
        <f t="shared" si="324"/>
        <v>0.12548941499600128</v>
      </c>
      <c r="EU182" s="178">
        <f t="shared" si="353"/>
        <v>-20.247285164320004</v>
      </c>
      <c r="EV182" s="452">
        <f t="shared" si="267"/>
        <v>0.12548941499600128</v>
      </c>
      <c r="EW182" s="315"/>
      <c r="EX182" s="165">
        <f t="shared" si="325"/>
        <v>0.12548941499600128</v>
      </c>
      <c r="EY182" s="165">
        <f t="shared" si="326"/>
        <v>0.12548941499600128</v>
      </c>
      <c r="EZ182" s="176">
        <f t="shared" si="327"/>
        <v>-20.389263151343229</v>
      </c>
      <c r="FA182" s="185"/>
      <c r="FB182" s="186"/>
      <c r="FC182" s="36">
        <v>42424</v>
      </c>
      <c r="FD182" s="105">
        <v>2.2837000000000001</v>
      </c>
      <c r="FE182" s="109">
        <v>2.2284250000000001</v>
      </c>
      <c r="FG182" s="180">
        <f t="shared" si="278"/>
        <v>-22.113943763494998</v>
      </c>
      <c r="FH182" s="209">
        <f t="shared" si="361"/>
        <v>0.11408128636000114</v>
      </c>
      <c r="FI182" s="239">
        <v>-2.9284249999999998</v>
      </c>
      <c r="FJ182" s="165">
        <f t="shared" si="328"/>
        <v>2.2816257272000231E-2</v>
      </c>
      <c r="FK182" s="252">
        <f t="shared" si="329"/>
        <v>1</v>
      </c>
      <c r="FL182" s="201">
        <f t="shared" si="293"/>
        <v>2.2816257272000231E-2</v>
      </c>
      <c r="FM182" s="167">
        <f t="shared" si="294"/>
        <v>1</v>
      </c>
      <c r="FN182" s="167">
        <f t="shared" si="295"/>
        <v>2.5097882999200256E-2</v>
      </c>
      <c r="FO182" s="167">
        <f t="shared" si="330"/>
        <v>2.5097882999200256E-2</v>
      </c>
      <c r="FP182" s="178">
        <f t="shared" si="354"/>
        <v>-22.784234154248395</v>
      </c>
      <c r="FQ182" s="453">
        <f t="shared" si="331"/>
        <v>2.5097882999200256E-2</v>
      </c>
      <c r="FR182" s="453"/>
      <c r="FS182" s="165">
        <f t="shared" si="332"/>
        <v>2.5097882999200256E-2</v>
      </c>
      <c r="FT182" s="165">
        <f t="shared" si="333"/>
        <v>2.5097882999200256E-2</v>
      </c>
      <c r="FU182" s="176">
        <f t="shared" si="296"/>
        <v>-22.771540840441581</v>
      </c>
      <c r="FV182" s="185"/>
      <c r="FW182" s="186"/>
      <c r="FX182" s="369">
        <v>42424</v>
      </c>
      <c r="FY182" s="109">
        <v>2.2837000000000001</v>
      </c>
      <c r="FZ182" s="109">
        <v>2.2284250000000001</v>
      </c>
      <c r="GB182" s="180">
        <f t="shared" si="279"/>
        <v>-22.113943763494998</v>
      </c>
      <c r="GC182" s="209">
        <f t="shared" si="362"/>
        <v>0.11408128636000114</v>
      </c>
      <c r="GD182" s="239">
        <v>-7.9784249999999997</v>
      </c>
      <c r="GE182" s="165">
        <f t="shared" si="334"/>
        <v>-0.14830567226800148</v>
      </c>
      <c r="GF182" s="252">
        <f t="shared" si="335"/>
        <v>1</v>
      </c>
      <c r="GG182" s="201">
        <f t="shared" si="297"/>
        <v>-0.14830567226800148</v>
      </c>
      <c r="GH182" s="167">
        <f>IF(AND(GP181&lt;-23.5,GG182&lt;0),GG182*0.1,IF(AND(GP181&lt;-22.5,GG182&lt;0),GG182*0.4,IF(AND(GP181&lt;-21.5,GG182&lt;0),GG182*0.7,1)))</f>
        <v>-5.9322268907200597E-2</v>
      </c>
      <c r="GI182" s="167">
        <f t="shared" si="299"/>
        <v>1</v>
      </c>
      <c r="GJ182" s="167">
        <f t="shared" si="336"/>
        <v>-5.9322268907200597E-2</v>
      </c>
      <c r="GK182" s="178">
        <f t="shared" si="355"/>
        <v>-22.50919875582921</v>
      </c>
      <c r="GL182" s="453">
        <f t="shared" si="337"/>
        <v>-5.9322268907200597E-2</v>
      </c>
      <c r="GM182" s="453"/>
      <c r="GN182" s="165">
        <f t="shared" si="338"/>
        <v>-5.9322268907200597E-2</v>
      </c>
      <c r="GO182" s="165">
        <f t="shared" si="339"/>
        <v>-5.9322268907200597E-2</v>
      </c>
      <c r="GP182" s="176">
        <f t="shared" si="300"/>
        <v>-22.694653112080832</v>
      </c>
      <c r="GR182" s="186"/>
      <c r="GS182" s="36">
        <v>42424</v>
      </c>
      <c r="GT182" s="105">
        <v>2.2837000000000001</v>
      </c>
      <c r="GU182" s="109">
        <v>2.2284250000000001</v>
      </c>
      <c r="GW182" s="180">
        <f t="shared" si="280"/>
        <v>-22.113943763494998</v>
      </c>
      <c r="GX182" s="209">
        <f t="shared" si="363"/>
        <v>0.11408128636000114</v>
      </c>
      <c r="GY182" s="239">
        <v>-5.7784250000000004</v>
      </c>
      <c r="GZ182" s="165">
        <f t="shared" si="340"/>
        <v>-0.12548941499600128</v>
      </c>
      <c r="HA182" s="252">
        <f t="shared" si="341"/>
        <v>1</v>
      </c>
      <c r="HB182" s="201">
        <f t="shared" si="302"/>
        <v>-0.12548941499600128</v>
      </c>
      <c r="HC182" s="167">
        <f t="shared" si="342"/>
        <v>-6.2744707498000638E-2</v>
      </c>
      <c r="HD182" s="167">
        <f t="shared" si="303"/>
        <v>1</v>
      </c>
      <c r="HE182" s="167">
        <f t="shared" si="343"/>
        <v>-6.2744707498000638E-2</v>
      </c>
      <c r="HF182" s="178">
        <f t="shared" si="356"/>
        <v>-24.5</v>
      </c>
      <c r="HG182" s="453">
        <f t="shared" si="344"/>
        <v>-3.1372353749000319E-2</v>
      </c>
      <c r="HH182" s="453"/>
      <c r="HI182" s="165">
        <f t="shared" si="345"/>
        <v>-3.1372353749000319E-2</v>
      </c>
      <c r="HJ182" s="165">
        <f t="shared" si="346"/>
        <v>-3.1372353749000319E-2</v>
      </c>
      <c r="HK182" s="176">
        <f t="shared" si="304"/>
        <v>-25.08472683531199</v>
      </c>
      <c r="HL182" s="185"/>
      <c r="HN182" s="165">
        <v>0.22157499999999963</v>
      </c>
      <c r="HO182" s="165">
        <f t="shared" si="254"/>
        <v>-21.922500237833674</v>
      </c>
      <c r="HP182" s="165"/>
      <c r="HR182" s="165">
        <v>-5.6784250000000007</v>
      </c>
      <c r="HS182" s="165">
        <f t="shared" si="255"/>
        <v>-22.71723354124558</v>
      </c>
      <c r="HT182" s="165"/>
      <c r="HV182" s="165">
        <v>0.5215749999999999</v>
      </c>
      <c r="HW182" s="165">
        <f t="shared" si="256"/>
        <v>-19.464564186972797</v>
      </c>
      <c r="HX182" s="165"/>
      <c r="HZ182" s="165">
        <v>-1.2284250000000001</v>
      </c>
      <c r="IA182" s="165">
        <f t="shared" si="257"/>
        <v>-20.389263151343229</v>
      </c>
      <c r="IB182" s="165"/>
      <c r="ID182" s="165">
        <v>-2.9284249999999998</v>
      </c>
      <c r="IE182" s="165">
        <f t="shared" si="258"/>
        <v>-22.771540840441581</v>
      </c>
      <c r="IF182" s="165"/>
      <c r="IH182" s="165">
        <v>-7.9784249999999997</v>
      </c>
      <c r="II182" s="165">
        <f t="shared" si="259"/>
        <v>-22.694653112080832</v>
      </c>
      <c r="IJ182" s="165"/>
      <c r="IL182" s="424">
        <v>-5.7784250000000004</v>
      </c>
      <c r="IM182" s="165">
        <f t="shared" si="260"/>
        <v>-25.08472683531199</v>
      </c>
      <c r="IN182" s="165"/>
      <c r="IO182" s="36">
        <v>42424</v>
      </c>
    </row>
    <row r="183" spans="1:253" ht="15.75" thickBot="1" x14ac:dyDescent="0.3">
      <c r="A183" s="95">
        <v>41329</v>
      </c>
      <c r="B183" s="36">
        <v>41329</v>
      </c>
      <c r="C183" s="346">
        <v>2.4499999999999997</v>
      </c>
      <c r="D183" s="346">
        <v>-3.45</v>
      </c>
      <c r="E183" s="346">
        <v>2.75</v>
      </c>
      <c r="F183" s="346">
        <v>1</v>
      </c>
      <c r="G183" s="346">
        <v>-0.7</v>
      </c>
      <c r="H183" s="346">
        <v>-5.75</v>
      </c>
      <c r="I183" s="346">
        <v>-3.55</v>
      </c>
      <c r="J183" s="106"/>
      <c r="K183" s="36">
        <v>42424</v>
      </c>
      <c r="L183" s="105">
        <v>2.2837000000000001</v>
      </c>
      <c r="M183" s="98">
        <f t="shared" si="237"/>
        <v>2.2284250000000001</v>
      </c>
      <c r="N183" s="109">
        <f t="shared" si="238"/>
        <v>2.173716666666667</v>
      </c>
      <c r="O183" s="291"/>
      <c r="P183" s="184">
        <v>42424</v>
      </c>
      <c r="Q183" s="346">
        <v>2.4499999999999997</v>
      </c>
      <c r="R183" s="240">
        <v>0.22157499999999963</v>
      </c>
      <c r="T183" s="346">
        <v>-3.45</v>
      </c>
      <c r="U183" s="240">
        <v>-5.6784250000000007</v>
      </c>
      <c r="W183" s="346">
        <v>2.75</v>
      </c>
      <c r="X183" s="240">
        <v>0.5215749999999999</v>
      </c>
      <c r="Z183" s="346">
        <v>1</v>
      </c>
      <c r="AA183" s="240">
        <v>-1.2284250000000001</v>
      </c>
      <c r="AC183" s="346">
        <v>-0.7</v>
      </c>
      <c r="AD183" s="239">
        <v>-2.9284249999999998</v>
      </c>
      <c r="AF183" s="346">
        <v>-5.75</v>
      </c>
      <c r="AG183" s="239">
        <v>-7.9784249999999997</v>
      </c>
      <c r="AI183" s="346">
        <v>-3.55</v>
      </c>
      <c r="AJ183" s="239">
        <v>-5.7784250000000004</v>
      </c>
      <c r="AK183" s="104"/>
      <c r="AV183" s="36">
        <v>42425</v>
      </c>
      <c r="AW183" s="346">
        <v>2.2999999999999998</v>
      </c>
      <c r="AY183" s="346">
        <v>-6.25</v>
      </c>
      <c r="BA183" s="346">
        <v>2.9499999999999997</v>
      </c>
      <c r="BC183" s="346">
        <v>1.75</v>
      </c>
      <c r="BE183" s="346">
        <v>-1.0499999999999998</v>
      </c>
      <c r="BG183" s="346">
        <v>-0.30000000000000004</v>
      </c>
      <c r="BI183" s="346">
        <v>-2.25</v>
      </c>
      <c r="BJ183" s="104"/>
      <c r="BW183" s="36">
        <v>42425</v>
      </c>
      <c r="BX183" s="105">
        <v>2.39595</v>
      </c>
      <c r="BY183" s="109">
        <v>2.3398250000000003</v>
      </c>
      <c r="CA183" s="180">
        <f t="shared" si="274"/>
        <v>-21.992380295894996</v>
      </c>
      <c r="CB183" s="209">
        <f t="shared" si="357"/>
        <v>0.12156346760000147</v>
      </c>
      <c r="CC183" s="240">
        <v>-3.9825000000000443E-2</v>
      </c>
      <c r="CD183" s="165">
        <f t="shared" si="347"/>
        <v>1</v>
      </c>
      <c r="CE183" s="252">
        <f t="shared" si="348"/>
        <v>0.13371981436000163</v>
      </c>
      <c r="CF183" s="201">
        <f t="shared" si="281"/>
        <v>0.13371981436000163</v>
      </c>
      <c r="CG183" s="167">
        <f t="shared" si="305"/>
        <v>1</v>
      </c>
      <c r="CH183" s="167">
        <f t="shared" si="282"/>
        <v>0.14040580507800171</v>
      </c>
      <c r="CI183" s="167">
        <f t="shared" si="349"/>
        <v>0.14040580507800171</v>
      </c>
      <c r="CJ183" s="178">
        <f t="shared" si="350"/>
        <v>-21.810593290625995</v>
      </c>
      <c r="CK183" s="453">
        <f t="shared" si="239"/>
        <v>0.14040580507800171</v>
      </c>
      <c r="CL183" s="453"/>
      <c r="CM183" s="165">
        <f t="shared" si="283"/>
        <v>0.14040580507800171</v>
      </c>
      <c r="CN183" s="165">
        <f t="shared" si="306"/>
        <v>0.14040580507800171</v>
      </c>
      <c r="CO183" s="176">
        <f t="shared" si="284"/>
        <v>-21.782094432755674</v>
      </c>
      <c r="CR183" s="36">
        <v>42425</v>
      </c>
      <c r="CS183" s="105">
        <v>2.39595</v>
      </c>
      <c r="CT183" s="109">
        <v>2.3398250000000003</v>
      </c>
      <c r="CV183" s="180">
        <f t="shared" si="275"/>
        <v>-21.992380295894996</v>
      </c>
      <c r="CW183" s="209">
        <f t="shared" si="358"/>
        <v>0.12156346760000147</v>
      </c>
      <c r="CX183" s="240">
        <v>-8.5898250000000012</v>
      </c>
      <c r="CY183" s="165">
        <f t="shared" si="307"/>
        <v>-0.15803250788000192</v>
      </c>
      <c r="CZ183" s="252">
        <f t="shared" si="308"/>
        <v>1</v>
      </c>
      <c r="DA183" s="201">
        <f t="shared" si="309"/>
        <v>-0.15803250788000192</v>
      </c>
      <c r="DB183" s="167">
        <f t="shared" si="310"/>
        <v>-6.3213003152000777E-2</v>
      </c>
      <c r="DC183" s="167">
        <f t="shared" si="311"/>
        <v>1</v>
      </c>
      <c r="DD183" s="167">
        <f t="shared" si="312"/>
        <v>-6.3213003152000777E-2</v>
      </c>
      <c r="DE183" s="178">
        <f t="shared" si="351"/>
        <v>-22.964851078517604</v>
      </c>
      <c r="DF183" s="453">
        <f t="shared" si="313"/>
        <v>-6.3213003152000777E-2</v>
      </c>
      <c r="DG183" s="453"/>
      <c r="DH183" s="165">
        <f t="shared" si="314"/>
        <v>-6.3213003152000777E-2</v>
      </c>
      <c r="DI183" s="165">
        <f t="shared" si="315"/>
        <v>-6.3213003152000777E-2</v>
      </c>
      <c r="DJ183" s="176">
        <f t="shared" si="285"/>
        <v>-22.780446544397581</v>
      </c>
      <c r="DK183" s="185"/>
      <c r="DL183" s="186"/>
      <c r="DM183" s="36">
        <v>42425</v>
      </c>
      <c r="DN183" s="105">
        <v>2.39595</v>
      </c>
      <c r="DO183" s="109">
        <v>2.3398250000000003</v>
      </c>
      <c r="DQ183" s="180">
        <f t="shared" si="276"/>
        <v>-21.992380295894996</v>
      </c>
      <c r="DR183" s="209">
        <f t="shared" si="359"/>
        <v>0.12156346760000147</v>
      </c>
      <c r="DS183" s="240">
        <v>0.61017499999999947</v>
      </c>
      <c r="DT183" s="165">
        <f t="shared" si="316"/>
        <v>1</v>
      </c>
      <c r="DU183" s="252">
        <f t="shared" si="317"/>
        <v>0.13371981436000163</v>
      </c>
      <c r="DV183" s="201">
        <f t="shared" si="286"/>
        <v>0.13371981436000163</v>
      </c>
      <c r="DW183" s="167">
        <f t="shared" si="287"/>
        <v>1</v>
      </c>
      <c r="DX183" s="167">
        <f t="shared" si="288"/>
        <v>1</v>
      </c>
      <c r="DY183" s="167">
        <f t="shared" si="318"/>
        <v>0.13371981436000163</v>
      </c>
      <c r="DZ183" s="178">
        <f t="shared" si="352"/>
        <v>-18.256886792423131</v>
      </c>
      <c r="EA183" s="453">
        <f t="shared" si="319"/>
        <v>0.13371981436000163</v>
      </c>
      <c r="EB183" s="453"/>
      <c r="EC183" s="165">
        <f t="shared" si="320"/>
        <v>0.13371981436000163</v>
      </c>
      <c r="ED183" s="165">
        <f t="shared" si="321"/>
        <v>0.13371981436000163</v>
      </c>
      <c r="EE183" s="176">
        <f t="shared" si="289"/>
        <v>-19.330844372612795</v>
      </c>
      <c r="EF183" s="185"/>
      <c r="EG183" s="186"/>
      <c r="EH183" s="36">
        <v>42425</v>
      </c>
      <c r="EI183" s="105">
        <v>2.39595</v>
      </c>
      <c r="EJ183" s="109">
        <v>2.3398250000000003</v>
      </c>
      <c r="EL183" s="180">
        <f t="shared" si="277"/>
        <v>-21.992380295894996</v>
      </c>
      <c r="EM183" s="209">
        <f t="shared" si="360"/>
        <v>0.12156346760000147</v>
      </c>
      <c r="EN183" s="240">
        <v>-0.58982500000000027</v>
      </c>
      <c r="EO183" s="165">
        <f t="shared" si="322"/>
        <v>1</v>
      </c>
      <c r="EP183" s="252">
        <f t="shared" si="323"/>
        <v>0.13371981436000163</v>
      </c>
      <c r="EQ183" s="201">
        <f t="shared" si="290"/>
        <v>0.13371981436000163</v>
      </c>
      <c r="ER183" s="167">
        <f t="shared" si="291"/>
        <v>1</v>
      </c>
      <c r="ES183" s="167">
        <f t="shared" si="292"/>
        <v>1</v>
      </c>
      <c r="ET183" s="167">
        <f t="shared" si="324"/>
        <v>0.13371981436000163</v>
      </c>
      <c r="EU183" s="178">
        <f t="shared" si="353"/>
        <v>-20.113565349960002</v>
      </c>
      <c r="EV183" s="452">
        <f t="shared" si="267"/>
        <v>0.13371981436000163</v>
      </c>
      <c r="EW183" s="315"/>
      <c r="EX183" s="165">
        <f t="shared" si="325"/>
        <v>0.13371981436000163</v>
      </c>
      <c r="EY183" s="165">
        <f t="shared" si="326"/>
        <v>0.13371981436000163</v>
      </c>
      <c r="EZ183" s="176">
        <f t="shared" si="327"/>
        <v>-20.255543336983227</v>
      </c>
      <c r="FA183" s="185"/>
      <c r="FB183" s="186"/>
      <c r="FC183" s="36">
        <v>42425</v>
      </c>
      <c r="FD183" s="105">
        <v>2.39595</v>
      </c>
      <c r="FE183" s="109">
        <v>2.3398250000000003</v>
      </c>
      <c r="FG183" s="180">
        <f t="shared" si="278"/>
        <v>-21.992380295894996</v>
      </c>
      <c r="FH183" s="209">
        <f t="shared" si="361"/>
        <v>0.12156346760000147</v>
      </c>
      <c r="FI183" s="239">
        <v>-3.3898250000000001</v>
      </c>
      <c r="FJ183" s="165">
        <f t="shared" si="328"/>
        <v>-6.0781733800000737E-2</v>
      </c>
      <c r="FK183" s="252">
        <f t="shared" si="329"/>
        <v>1</v>
      </c>
      <c r="FL183" s="201">
        <f t="shared" si="293"/>
        <v>-6.0781733800000737E-2</v>
      </c>
      <c r="FM183" s="167">
        <f t="shared" si="294"/>
        <v>-2.4312693520000296E-2</v>
      </c>
      <c r="FN183" s="167">
        <f t="shared" si="295"/>
        <v>1</v>
      </c>
      <c r="FO183" s="167">
        <f t="shared" si="330"/>
        <v>-2.4312693520000296E-2</v>
      </c>
      <c r="FP183" s="178">
        <f t="shared" si="354"/>
        <v>-22.808546847768394</v>
      </c>
      <c r="FQ183" s="453">
        <f t="shared" si="331"/>
        <v>-2.4312693520000296E-2</v>
      </c>
      <c r="FR183" s="453"/>
      <c r="FS183" s="165">
        <f t="shared" si="332"/>
        <v>-2.4312693520000296E-2</v>
      </c>
      <c r="FT183" s="165">
        <f t="shared" si="333"/>
        <v>-2.4312693520000296E-2</v>
      </c>
      <c r="FU183" s="176">
        <f t="shared" si="296"/>
        <v>-22.79585353396158</v>
      </c>
      <c r="FV183" s="185"/>
      <c r="FW183" s="186"/>
      <c r="FX183" s="36">
        <v>42425</v>
      </c>
      <c r="FY183" s="105">
        <v>2.39595</v>
      </c>
      <c r="FZ183" s="109">
        <v>2.3398250000000003</v>
      </c>
      <c r="GB183" s="180">
        <f t="shared" si="279"/>
        <v>-21.992380295894996</v>
      </c>
      <c r="GC183" s="209">
        <f t="shared" si="362"/>
        <v>0.12156346760000147</v>
      </c>
      <c r="GD183" s="239">
        <v>-2.6398250000000001</v>
      </c>
      <c r="GE183" s="165">
        <f t="shared" si="334"/>
        <v>2.4312693520000296E-2</v>
      </c>
      <c r="GF183" s="252">
        <f t="shared" si="335"/>
        <v>1</v>
      </c>
      <c r="GG183" s="201">
        <f t="shared" si="297"/>
        <v>2.4312693520000296E-2</v>
      </c>
      <c r="GH183" s="167">
        <f t="shared" si="298"/>
        <v>1</v>
      </c>
      <c r="GI183" s="167">
        <f t="shared" si="299"/>
        <v>2.6743962872000329E-2</v>
      </c>
      <c r="GJ183" s="167">
        <f t="shared" si="336"/>
        <v>2.6743962872000329E-2</v>
      </c>
      <c r="GK183" s="178">
        <f t="shared" si="355"/>
        <v>-22.48245479295721</v>
      </c>
      <c r="GL183" s="453">
        <f t="shared" si="337"/>
        <v>2.6743962872000329E-2</v>
      </c>
      <c r="GM183" s="453"/>
      <c r="GN183" s="165">
        <f t="shared" si="338"/>
        <v>2.6743962872000329E-2</v>
      </c>
      <c r="GO183" s="165">
        <f t="shared" si="339"/>
        <v>2.6743962872000329E-2</v>
      </c>
      <c r="GP183" s="176">
        <f t="shared" si="300"/>
        <v>-22.667909149208832</v>
      </c>
      <c r="GR183" s="186"/>
      <c r="GS183" s="36">
        <v>42425</v>
      </c>
      <c r="GT183" s="105">
        <v>2.39595</v>
      </c>
      <c r="GU183" s="109">
        <v>2.3398250000000003</v>
      </c>
      <c r="GW183" s="180">
        <f t="shared" si="280"/>
        <v>-21.992380295894996</v>
      </c>
      <c r="GX183" s="209">
        <f t="shared" si="363"/>
        <v>0.12156346760000147</v>
      </c>
      <c r="GY183" s="239">
        <v>-4.5898250000000003</v>
      </c>
      <c r="GZ183" s="165">
        <f t="shared" si="340"/>
        <v>-0.12156346760000147</v>
      </c>
      <c r="HA183" s="252">
        <f t="shared" si="341"/>
        <v>1</v>
      </c>
      <c r="HB183" s="201">
        <f t="shared" si="302"/>
        <v>-0.12156346760000147</v>
      </c>
      <c r="HC183" s="167">
        <f t="shared" si="342"/>
        <v>-6.0781733800000737E-2</v>
      </c>
      <c r="HD183" s="167">
        <f t="shared" si="303"/>
        <v>1</v>
      </c>
      <c r="HE183" s="167">
        <f t="shared" si="343"/>
        <v>-6.0781733800000737E-2</v>
      </c>
      <c r="HF183" s="178">
        <f t="shared" si="356"/>
        <v>-24.5</v>
      </c>
      <c r="HG183" s="453">
        <f t="shared" si="344"/>
        <v>-3.0390866900000368E-2</v>
      </c>
      <c r="HH183" s="453"/>
      <c r="HI183" s="165">
        <f t="shared" si="345"/>
        <v>-3.0390866900000368E-2</v>
      </c>
      <c r="HJ183" s="165">
        <f t="shared" si="346"/>
        <v>-3.0390866900000368E-2</v>
      </c>
      <c r="HK183" s="176">
        <f t="shared" si="304"/>
        <v>-25.11511770221199</v>
      </c>
      <c r="HL183" s="185"/>
      <c r="HN183" s="165">
        <v>-3.9825000000000443E-2</v>
      </c>
      <c r="HO183" s="165">
        <f t="shared" si="254"/>
        <v>-21.782094432755674</v>
      </c>
      <c r="HP183" s="165"/>
      <c r="HR183" s="165">
        <v>-8.5898250000000012</v>
      </c>
      <c r="HS183" s="165">
        <f t="shared" si="255"/>
        <v>-22.780446544397581</v>
      </c>
      <c r="HT183" s="165"/>
      <c r="HV183" s="165">
        <v>0.61017499999999947</v>
      </c>
      <c r="HW183" s="165">
        <f t="shared" si="256"/>
        <v>-19.330844372612795</v>
      </c>
      <c r="HX183" s="165"/>
      <c r="HZ183" s="165">
        <v>-0.58982500000000027</v>
      </c>
      <c r="IA183" s="165">
        <f t="shared" si="257"/>
        <v>-20.255543336983227</v>
      </c>
      <c r="IB183" s="165"/>
      <c r="ID183" s="165">
        <v>-3.3898250000000001</v>
      </c>
      <c r="IE183" s="165">
        <f t="shared" si="258"/>
        <v>-22.79585353396158</v>
      </c>
      <c r="IF183" s="165"/>
      <c r="IH183" s="165">
        <v>-2.6398250000000001</v>
      </c>
      <c r="II183" s="165">
        <f t="shared" si="259"/>
        <v>-22.667909149208832</v>
      </c>
      <c r="IJ183" s="165"/>
      <c r="IL183" s="424">
        <v>-4.5898250000000003</v>
      </c>
      <c r="IM183" s="165">
        <f t="shared" si="260"/>
        <v>-25.11511770221199</v>
      </c>
      <c r="IN183" s="165"/>
      <c r="IO183" s="36">
        <v>42425</v>
      </c>
    </row>
    <row r="184" spans="1:253" ht="15.75" thickBot="1" x14ac:dyDescent="0.3">
      <c r="A184" s="95">
        <v>41330</v>
      </c>
      <c r="B184" s="36">
        <v>41330</v>
      </c>
      <c r="C184" s="346">
        <v>2.2999999999999998</v>
      </c>
      <c r="D184" s="346">
        <v>-6.25</v>
      </c>
      <c r="E184" s="346">
        <v>2.9499999999999997</v>
      </c>
      <c r="F184" s="346">
        <v>1.75</v>
      </c>
      <c r="G184" s="346">
        <v>-1.0499999999999998</v>
      </c>
      <c r="H184" s="346">
        <v>-0.30000000000000004</v>
      </c>
      <c r="I184" s="346">
        <v>-2.25</v>
      </c>
      <c r="J184" s="106"/>
      <c r="K184" s="36">
        <v>42425</v>
      </c>
      <c r="L184" s="105">
        <v>2.39595</v>
      </c>
      <c r="M184" s="98">
        <f t="shared" si="237"/>
        <v>2.3398250000000003</v>
      </c>
      <c r="N184" s="109">
        <f t="shared" si="238"/>
        <v>2.2842666666666669</v>
      </c>
      <c r="O184" s="291"/>
      <c r="P184" s="184">
        <v>42425</v>
      </c>
      <c r="Q184" s="346">
        <v>2.2999999999999998</v>
      </c>
      <c r="R184" s="240">
        <v>-3.9825000000000443E-2</v>
      </c>
      <c r="T184" s="346">
        <v>-6.25</v>
      </c>
      <c r="U184" s="240">
        <v>-8.5898250000000012</v>
      </c>
      <c r="W184" s="346">
        <v>2.9499999999999997</v>
      </c>
      <c r="X184" s="240">
        <v>0.61017499999999947</v>
      </c>
      <c r="Z184" s="346">
        <v>1.75</v>
      </c>
      <c r="AA184" s="240">
        <v>-0.58982500000000027</v>
      </c>
      <c r="AC184" s="346">
        <v>-1.0499999999999998</v>
      </c>
      <c r="AD184" s="239">
        <v>-3.3898250000000001</v>
      </c>
      <c r="AF184" s="346">
        <v>-0.30000000000000004</v>
      </c>
      <c r="AG184" s="239">
        <v>-2.6398250000000001</v>
      </c>
      <c r="AI184" s="346">
        <v>-2.25</v>
      </c>
      <c r="AJ184" s="239">
        <v>-4.5898250000000003</v>
      </c>
      <c r="AK184" s="104"/>
      <c r="AV184" s="36">
        <v>42426</v>
      </c>
      <c r="AW184" s="346">
        <v>3.75</v>
      </c>
      <c r="AY184" s="346">
        <v>-7.4</v>
      </c>
      <c r="BA184" s="346">
        <v>2.85</v>
      </c>
      <c r="BC184" s="346">
        <v>1.75</v>
      </c>
      <c r="BE184" s="346">
        <v>-0.64999999999999991</v>
      </c>
      <c r="BG184" s="346">
        <v>-0.70000000000000007</v>
      </c>
      <c r="BI184" s="346">
        <v>-5.05</v>
      </c>
      <c r="BJ184" s="104">
        <v>-25.327388888888891</v>
      </c>
      <c r="BW184" s="36">
        <v>42426</v>
      </c>
      <c r="BX184" s="105">
        <v>2.5099</v>
      </c>
      <c r="BY184" s="109">
        <v>2.452925</v>
      </c>
      <c r="CA184" s="180">
        <f t="shared" si="274"/>
        <v>-21.863071030095</v>
      </c>
      <c r="CB184" s="209">
        <f t="shared" si="357"/>
        <v>0.12930926579999635</v>
      </c>
      <c r="CC184" s="240">
        <v>1.297075</v>
      </c>
      <c r="CD184" s="165">
        <f t="shared" si="347"/>
        <v>1</v>
      </c>
      <c r="CE184" s="252">
        <f t="shared" si="348"/>
        <v>0.14224019237999599</v>
      </c>
      <c r="CF184" s="201">
        <f t="shared" si="281"/>
        <v>0.14224019237999599</v>
      </c>
      <c r="CG184" s="167">
        <f t="shared" si="305"/>
        <v>1</v>
      </c>
      <c r="CH184" s="167">
        <f t="shared" si="282"/>
        <v>0.14935220199899579</v>
      </c>
      <c r="CI184" s="167">
        <f t="shared" si="349"/>
        <v>0.14935220199899579</v>
      </c>
      <c r="CJ184" s="178">
        <f t="shared" si="350"/>
        <v>-21.661241088626998</v>
      </c>
      <c r="CK184" s="453">
        <f t="shared" si="239"/>
        <v>0.14935220199899579</v>
      </c>
      <c r="CL184" s="453"/>
      <c r="CM184" s="165">
        <f t="shared" si="283"/>
        <v>0.14935220199899579</v>
      </c>
      <c r="CN184" s="165">
        <f t="shared" si="306"/>
        <v>0.14935220199899579</v>
      </c>
      <c r="CO184" s="176">
        <f t="shared" si="284"/>
        <v>-21.632742230756676</v>
      </c>
      <c r="CR184" s="36">
        <v>42426</v>
      </c>
      <c r="CS184" s="105">
        <v>2.5099</v>
      </c>
      <c r="CT184" s="109">
        <v>2.452925</v>
      </c>
      <c r="CV184" s="180">
        <f t="shared" si="275"/>
        <v>-21.863071030095</v>
      </c>
      <c r="CW184" s="209">
        <f t="shared" si="358"/>
        <v>0.12930926579999635</v>
      </c>
      <c r="CX184" s="240">
        <v>-9.8529250000000008</v>
      </c>
      <c r="CY184" s="165">
        <f t="shared" si="307"/>
        <v>-0.19396389869999453</v>
      </c>
      <c r="CZ184" s="252">
        <f t="shared" si="308"/>
        <v>1</v>
      </c>
      <c r="DA184" s="201">
        <f t="shared" si="309"/>
        <v>-0.19396389869999453</v>
      </c>
      <c r="DB184" s="167">
        <f t="shared" si="310"/>
        <v>-7.7585559479997818E-2</v>
      </c>
      <c r="DC184" s="167">
        <f t="shared" si="311"/>
        <v>1</v>
      </c>
      <c r="DD184" s="167">
        <f t="shared" si="312"/>
        <v>-7.7585559479997818E-2</v>
      </c>
      <c r="DE184" s="178">
        <f t="shared" si="351"/>
        <v>-23.042436637997604</v>
      </c>
      <c r="DF184" s="453">
        <f t="shared" si="313"/>
        <v>-7.7585559479997818E-2</v>
      </c>
      <c r="DG184" s="453"/>
      <c r="DH184" s="165">
        <f t="shared" si="314"/>
        <v>-7.7585559479997818E-2</v>
      </c>
      <c r="DI184" s="165">
        <f t="shared" si="315"/>
        <v>-7.7585559479997818E-2</v>
      </c>
      <c r="DJ184" s="176">
        <f t="shared" si="285"/>
        <v>-22.85803210387758</v>
      </c>
      <c r="DK184" s="185"/>
      <c r="DL184" s="186"/>
      <c r="DM184" s="36">
        <v>42426</v>
      </c>
      <c r="DN184" s="105">
        <v>2.5099</v>
      </c>
      <c r="DO184" s="109">
        <v>2.452925</v>
      </c>
      <c r="DQ184" s="180">
        <f t="shared" si="276"/>
        <v>-21.863071030095</v>
      </c>
      <c r="DR184" s="209">
        <f t="shared" si="359"/>
        <v>0.12930926579999635</v>
      </c>
      <c r="DS184" s="240">
        <v>0.39707500000000007</v>
      </c>
      <c r="DT184" s="165">
        <f t="shared" si="316"/>
        <v>1</v>
      </c>
      <c r="DU184" s="252">
        <f t="shared" si="317"/>
        <v>0.14224019237999599</v>
      </c>
      <c r="DV184" s="201">
        <f t="shared" si="286"/>
        <v>0.14224019237999599</v>
      </c>
      <c r="DW184" s="167">
        <f t="shared" si="287"/>
        <v>1</v>
      </c>
      <c r="DX184" s="167">
        <f t="shared" si="288"/>
        <v>1</v>
      </c>
      <c r="DY184" s="167">
        <f t="shared" si="318"/>
        <v>0.14224019237999599</v>
      </c>
      <c r="DZ184" s="178">
        <f t="shared" si="352"/>
        <v>-18.114646600043134</v>
      </c>
      <c r="EA184" s="453">
        <f t="shared" si="319"/>
        <v>0.14224019237999599</v>
      </c>
      <c r="EB184" s="453"/>
      <c r="EC184" s="165">
        <f t="shared" si="320"/>
        <v>0.14224019237999599</v>
      </c>
      <c r="ED184" s="165">
        <f t="shared" si="321"/>
        <v>0.14224019237999599</v>
      </c>
      <c r="EE184" s="176">
        <f t="shared" si="289"/>
        <v>-19.188604180232797</v>
      </c>
      <c r="EF184" s="185"/>
      <c r="EG184" s="186"/>
      <c r="EH184" s="36">
        <v>42426</v>
      </c>
      <c r="EI184" s="105">
        <v>2.5099</v>
      </c>
      <c r="EJ184" s="109">
        <v>2.452925</v>
      </c>
      <c r="EL184" s="180">
        <f t="shared" si="277"/>
        <v>-21.863071030095</v>
      </c>
      <c r="EM184" s="209">
        <f t="shared" si="360"/>
        <v>0.12930926579999635</v>
      </c>
      <c r="EN184" s="240">
        <v>-0.70292500000000002</v>
      </c>
      <c r="EO184" s="165">
        <f t="shared" si="322"/>
        <v>1</v>
      </c>
      <c r="EP184" s="252">
        <f t="shared" si="323"/>
        <v>0.14224019237999599</v>
      </c>
      <c r="EQ184" s="201">
        <f t="shared" si="290"/>
        <v>0.14224019237999599</v>
      </c>
      <c r="ER184" s="167">
        <f t="shared" si="291"/>
        <v>1</v>
      </c>
      <c r="ES184" s="167">
        <f t="shared" si="292"/>
        <v>1</v>
      </c>
      <c r="ET184" s="167">
        <f t="shared" si="324"/>
        <v>0.14224019237999599</v>
      </c>
      <c r="EU184" s="178">
        <f t="shared" si="353"/>
        <v>-19.971325157580004</v>
      </c>
      <c r="EV184" s="452">
        <f t="shared" si="267"/>
        <v>0.14224019237999599</v>
      </c>
      <c r="EW184" s="315"/>
      <c r="EX184" s="165">
        <f t="shared" si="325"/>
        <v>0.14224019237999599</v>
      </c>
      <c r="EY184" s="165">
        <f t="shared" si="326"/>
        <v>0.14224019237999599</v>
      </c>
      <c r="EZ184" s="176">
        <f t="shared" si="327"/>
        <v>-20.113303144603229</v>
      </c>
      <c r="FA184" s="185"/>
      <c r="FB184" s="186"/>
      <c r="FC184" s="36">
        <v>42426</v>
      </c>
      <c r="FD184" s="105">
        <v>2.5099</v>
      </c>
      <c r="FE184" s="109">
        <v>2.452925</v>
      </c>
      <c r="FG184" s="180">
        <f t="shared" si="278"/>
        <v>-21.863071030095</v>
      </c>
      <c r="FH184" s="209">
        <f t="shared" si="361"/>
        <v>0.12930926579999635</v>
      </c>
      <c r="FI184" s="239">
        <v>-3.1029249999999999</v>
      </c>
      <c r="FJ184" s="165">
        <f t="shared" si="328"/>
        <v>-6.4654632899998177E-2</v>
      </c>
      <c r="FK184" s="252">
        <f t="shared" si="329"/>
        <v>1</v>
      </c>
      <c r="FL184" s="201">
        <f t="shared" si="293"/>
        <v>-6.4654632899998177E-2</v>
      </c>
      <c r="FM184" s="167">
        <f t="shared" si="294"/>
        <v>-2.5861853159999271E-2</v>
      </c>
      <c r="FN184" s="167">
        <f t="shared" si="295"/>
        <v>1</v>
      </c>
      <c r="FO184" s="167">
        <f t="shared" si="330"/>
        <v>-2.5861853159999271E-2</v>
      </c>
      <c r="FP184" s="178">
        <f t="shared" si="354"/>
        <v>-22.834408700928392</v>
      </c>
      <c r="FQ184" s="453">
        <f t="shared" si="331"/>
        <v>-2.5861853159999271E-2</v>
      </c>
      <c r="FR184" s="453"/>
      <c r="FS184" s="165">
        <f t="shared" si="332"/>
        <v>-2.5861853159999271E-2</v>
      </c>
      <c r="FT184" s="165">
        <f t="shared" si="333"/>
        <v>-2.5861853159999271E-2</v>
      </c>
      <c r="FU184" s="176">
        <f t="shared" si="296"/>
        <v>-22.821715387121579</v>
      </c>
      <c r="FV184" s="185"/>
      <c r="FW184" s="186"/>
      <c r="FX184" s="36">
        <v>42426</v>
      </c>
      <c r="FY184" s="105">
        <v>2.5099</v>
      </c>
      <c r="FZ184" s="109">
        <v>2.452925</v>
      </c>
      <c r="GB184" s="180">
        <f t="shared" si="279"/>
        <v>-21.863071030095</v>
      </c>
      <c r="GC184" s="209">
        <f t="shared" si="362"/>
        <v>0.12930926579999635</v>
      </c>
      <c r="GD184" s="239">
        <v>-3.1529250000000002</v>
      </c>
      <c r="GE184" s="165">
        <f t="shared" si="334"/>
        <v>-6.4654632899998177E-2</v>
      </c>
      <c r="GF184" s="252">
        <f t="shared" si="335"/>
        <v>1</v>
      </c>
      <c r="GG184" s="201">
        <f t="shared" si="297"/>
        <v>-6.4654632899998177E-2</v>
      </c>
      <c r="GH184" s="167">
        <f t="shared" si="298"/>
        <v>-2.5861853159999271E-2</v>
      </c>
      <c r="GI184" s="167">
        <f t="shared" si="299"/>
        <v>1</v>
      </c>
      <c r="GJ184" s="167">
        <f t="shared" si="336"/>
        <v>-2.5861853159999271E-2</v>
      </c>
      <c r="GK184" s="178">
        <f t="shared" si="355"/>
        <v>-22.508316646117208</v>
      </c>
      <c r="GL184" s="453">
        <f t="shared" si="337"/>
        <v>-2.5861853159999271E-2</v>
      </c>
      <c r="GM184" s="453"/>
      <c r="GN184" s="165">
        <f t="shared" si="338"/>
        <v>-2.5861853159999271E-2</v>
      </c>
      <c r="GO184" s="165">
        <f t="shared" si="339"/>
        <v>-2.5861853159999271E-2</v>
      </c>
      <c r="GP184" s="176">
        <f t="shared" si="300"/>
        <v>-22.69377100236883</v>
      </c>
      <c r="GR184" s="186"/>
      <c r="GS184" s="36">
        <v>42426</v>
      </c>
      <c r="GT184" s="105">
        <v>2.5099</v>
      </c>
      <c r="GU184" s="109">
        <v>2.452925</v>
      </c>
      <c r="GW184" s="180">
        <f t="shared" si="280"/>
        <v>-21.863071030095</v>
      </c>
      <c r="GX184" s="209">
        <f t="shared" si="363"/>
        <v>0.12930926579999635</v>
      </c>
      <c r="GY184" s="239">
        <v>-7.5029249999999994</v>
      </c>
      <c r="GZ184" s="165">
        <f t="shared" si="340"/>
        <v>-0.16810204553999528</v>
      </c>
      <c r="HA184" s="252">
        <f t="shared" si="341"/>
        <v>1</v>
      </c>
      <c r="HB184" s="201">
        <f t="shared" si="302"/>
        <v>-0.16810204553999528</v>
      </c>
      <c r="HC184" s="167">
        <f t="shared" si="342"/>
        <v>-8.4051022769997638E-2</v>
      </c>
      <c r="HD184" s="167">
        <f t="shared" si="303"/>
        <v>1</v>
      </c>
      <c r="HE184" s="167">
        <f t="shared" si="343"/>
        <v>-8.4051022769997638E-2</v>
      </c>
      <c r="HF184" s="178">
        <f t="shared" si="356"/>
        <v>-24.5</v>
      </c>
      <c r="HG184" s="453">
        <f t="shared" si="344"/>
        <v>-4.2025511384998819E-2</v>
      </c>
      <c r="HH184" s="453"/>
      <c r="HI184" s="165">
        <f t="shared" si="345"/>
        <v>-4.2025511384998819E-2</v>
      </c>
      <c r="HJ184" s="165">
        <f>IF(HK183&gt;-11,(HI184*0.5),HI184)</f>
        <v>-4.2025511384998819E-2</v>
      </c>
      <c r="HK184" s="176">
        <f t="shared" si="304"/>
        <v>-25.157143213596989</v>
      </c>
      <c r="HL184" s="247">
        <v>-25.327388888888891</v>
      </c>
      <c r="HN184" s="165">
        <v>1.297075</v>
      </c>
      <c r="HO184" s="165">
        <f t="shared" si="254"/>
        <v>-21.632742230756676</v>
      </c>
      <c r="HP184" s="165"/>
      <c r="HR184" s="165">
        <v>-9.8529250000000008</v>
      </c>
      <c r="HS184" s="165">
        <f t="shared" si="255"/>
        <v>-22.85803210387758</v>
      </c>
      <c r="HT184" s="165"/>
      <c r="HV184" s="165">
        <v>0.39707500000000007</v>
      </c>
      <c r="HW184" s="165">
        <f t="shared" si="256"/>
        <v>-19.188604180232797</v>
      </c>
      <c r="HX184" s="165"/>
      <c r="HZ184" s="165">
        <v>-0.70292500000000002</v>
      </c>
      <c r="IA184" s="165">
        <f t="shared" si="257"/>
        <v>-20.113303144603229</v>
      </c>
      <c r="IB184" s="165"/>
      <c r="ID184" s="165">
        <v>-3.1029249999999999</v>
      </c>
      <c r="IE184" s="165">
        <f t="shared" si="258"/>
        <v>-22.821715387121579</v>
      </c>
      <c r="IF184" s="165"/>
      <c r="IH184" s="165">
        <v>-3.1529250000000002</v>
      </c>
      <c r="II184" s="165">
        <f t="shared" si="259"/>
        <v>-22.69377100236883</v>
      </c>
      <c r="IJ184" s="165"/>
      <c r="IL184" s="424">
        <v>-7.5029249999999994</v>
      </c>
      <c r="IM184" s="165">
        <f t="shared" si="260"/>
        <v>-25.157143213596989</v>
      </c>
      <c r="IN184" s="253">
        <v>-25.327388888888891</v>
      </c>
      <c r="IO184" s="36">
        <v>42426</v>
      </c>
    </row>
    <row r="185" spans="1:253" ht="15.75" thickBot="1" x14ac:dyDescent="0.3">
      <c r="A185" s="95">
        <v>41331</v>
      </c>
      <c r="B185" s="36">
        <v>41331</v>
      </c>
      <c r="C185" s="346">
        <v>3.75</v>
      </c>
      <c r="D185" s="346">
        <v>-7.4</v>
      </c>
      <c r="E185" s="346">
        <v>2.85</v>
      </c>
      <c r="F185" s="346">
        <v>1.75</v>
      </c>
      <c r="G185" s="346">
        <v>-0.64999999999999991</v>
      </c>
      <c r="H185" s="346">
        <v>-0.70000000000000007</v>
      </c>
      <c r="I185" s="346">
        <v>-5.05</v>
      </c>
      <c r="J185" s="106"/>
      <c r="K185" s="36">
        <v>42426</v>
      </c>
      <c r="L185" s="105">
        <v>2.5099</v>
      </c>
      <c r="M185" s="98">
        <f t="shared" si="237"/>
        <v>2.452925</v>
      </c>
      <c r="N185" s="109">
        <f t="shared" si="238"/>
        <v>2.3965166666666669</v>
      </c>
      <c r="O185" s="291"/>
      <c r="P185" s="184">
        <v>42426</v>
      </c>
      <c r="Q185" s="346">
        <v>3.75</v>
      </c>
      <c r="R185" s="240">
        <v>1.297075</v>
      </c>
      <c r="T185" s="346">
        <v>-7.4</v>
      </c>
      <c r="U185" s="240">
        <v>-9.8529250000000008</v>
      </c>
      <c r="W185" s="346">
        <v>2.85</v>
      </c>
      <c r="X185" s="240">
        <v>0.39707500000000007</v>
      </c>
      <c r="Z185" s="346">
        <v>1.75</v>
      </c>
      <c r="AA185" s="240">
        <v>-0.70292500000000002</v>
      </c>
      <c r="AC185" s="346">
        <v>-0.64999999999999991</v>
      </c>
      <c r="AD185" s="239">
        <v>-3.1029249999999999</v>
      </c>
      <c r="AF185" s="346">
        <v>-0.70000000000000007</v>
      </c>
      <c r="AG185" s="239">
        <v>-3.1529250000000002</v>
      </c>
      <c r="AI185" s="346">
        <v>-5.05</v>
      </c>
      <c r="AJ185" s="239">
        <v>-7.5029249999999994</v>
      </c>
      <c r="AK185" s="104">
        <v>-25.327388888888891</v>
      </c>
      <c r="AV185" s="36">
        <v>42427</v>
      </c>
      <c r="AW185" s="346">
        <v>4.6500000000000004</v>
      </c>
      <c r="AY185" s="346">
        <v>-4.8499999999999996</v>
      </c>
      <c r="AZ185" s="98"/>
      <c r="BA185" s="346">
        <v>4.8</v>
      </c>
      <c r="BC185" s="346">
        <v>4.25</v>
      </c>
      <c r="BE185" s="346">
        <v>-2.4500000000000002</v>
      </c>
      <c r="BG185" s="346">
        <v>-0.45000000000000007</v>
      </c>
      <c r="BH185" s="117">
        <v>-23.484314814814812</v>
      </c>
      <c r="BI185" s="346">
        <v>-7.6</v>
      </c>
      <c r="BJ185" s="104"/>
      <c r="BW185" s="36">
        <v>42427</v>
      </c>
      <c r="BX185" s="105">
        <v>2.6255499999999996</v>
      </c>
      <c r="BY185" s="109">
        <v>2.5677249999999998</v>
      </c>
      <c r="CA185" s="180">
        <f t="shared" si="274"/>
        <v>-21.725748326254998</v>
      </c>
      <c r="CB185" s="209">
        <f t="shared" si="357"/>
        <v>0.13732270384000245</v>
      </c>
      <c r="CC185" s="240">
        <v>2.0822750000000005</v>
      </c>
      <c r="CD185" s="165">
        <f t="shared" si="347"/>
        <v>1</v>
      </c>
      <c r="CE185" s="252">
        <f t="shared" si="348"/>
        <v>0.21971632614400394</v>
      </c>
      <c r="CF185" s="201">
        <f t="shared" si="281"/>
        <v>0.21971632614400394</v>
      </c>
      <c r="CG185" s="167">
        <f t="shared" si="305"/>
        <v>1</v>
      </c>
      <c r="CH185" s="167">
        <f t="shared" si="282"/>
        <v>0.23070214245120416</v>
      </c>
      <c r="CI185" s="167">
        <f t="shared" si="349"/>
        <v>0.23070214245120416</v>
      </c>
      <c r="CJ185" s="178">
        <f t="shared" si="350"/>
        <v>-21.430538946175794</v>
      </c>
      <c r="CK185" s="453">
        <f t="shared" si="239"/>
        <v>0.23070214245120416</v>
      </c>
      <c r="CL185" s="453"/>
      <c r="CM185" s="165">
        <f t="shared" si="283"/>
        <v>0.23070214245120416</v>
      </c>
      <c r="CN185" s="165">
        <f t="shared" si="306"/>
        <v>0.23070214245120416</v>
      </c>
      <c r="CO185" s="176">
        <f t="shared" si="284"/>
        <v>-21.402040088305473</v>
      </c>
      <c r="CR185" s="36">
        <v>42427</v>
      </c>
      <c r="CS185" s="105">
        <v>2.6255499999999996</v>
      </c>
      <c r="CT185" s="109">
        <v>2.5677249999999998</v>
      </c>
      <c r="CV185" s="180">
        <f t="shared" si="275"/>
        <v>-21.725748326254998</v>
      </c>
      <c r="CW185" s="209">
        <f t="shared" si="358"/>
        <v>0.13732270384000245</v>
      </c>
      <c r="CX185" s="240">
        <v>-7.417724999999999</v>
      </c>
      <c r="CY185" s="165">
        <f t="shared" si="307"/>
        <v>-0.17851951499200319</v>
      </c>
      <c r="CZ185" s="252">
        <f t="shared" si="308"/>
        <v>1</v>
      </c>
      <c r="DA185" s="201">
        <f t="shared" si="309"/>
        <v>-0.17851951499200319</v>
      </c>
      <c r="DB185" s="167">
        <f t="shared" si="310"/>
        <v>-7.1407805996801285E-2</v>
      </c>
      <c r="DC185" s="167">
        <f t="shared" si="311"/>
        <v>1</v>
      </c>
      <c r="DD185" s="167">
        <f t="shared" si="312"/>
        <v>-7.1407805996801285E-2</v>
      </c>
      <c r="DE185" s="178">
        <f t="shared" si="351"/>
        <v>-23.113844443994406</v>
      </c>
      <c r="DF185" s="453">
        <f t="shared" si="313"/>
        <v>-7.1407805996801285E-2</v>
      </c>
      <c r="DG185" s="453"/>
      <c r="DH185" s="165">
        <f t="shared" si="314"/>
        <v>-7.1407805996801285E-2</v>
      </c>
      <c r="DI185" s="165">
        <f t="shared" si="315"/>
        <v>-7.1407805996801285E-2</v>
      </c>
      <c r="DJ185" s="176">
        <f t="shared" si="285"/>
        <v>-22.929439909874382</v>
      </c>
      <c r="DK185" s="185"/>
      <c r="DL185" s="186"/>
      <c r="DM185" s="36">
        <v>42427</v>
      </c>
      <c r="DN185" s="105">
        <v>2.6255499999999996</v>
      </c>
      <c r="DO185" s="109">
        <v>2.5677249999999998</v>
      </c>
      <c r="DQ185" s="180">
        <f t="shared" si="276"/>
        <v>-21.725748326254998</v>
      </c>
      <c r="DR185" s="209">
        <f t="shared" si="359"/>
        <v>0.13732270384000245</v>
      </c>
      <c r="DS185" s="240">
        <v>2.232275</v>
      </c>
      <c r="DT185" s="165">
        <f t="shared" si="316"/>
        <v>1</v>
      </c>
      <c r="DU185" s="252">
        <f t="shared" si="317"/>
        <v>0.21971632614400394</v>
      </c>
      <c r="DV185" s="201">
        <f t="shared" si="286"/>
        <v>0.21971632614400394</v>
      </c>
      <c r="DW185" s="167">
        <f t="shared" si="287"/>
        <v>1</v>
      </c>
      <c r="DX185" s="167">
        <f t="shared" si="288"/>
        <v>1</v>
      </c>
      <c r="DY185" s="167">
        <f t="shared" si="318"/>
        <v>0.21971632614400394</v>
      </c>
      <c r="DZ185" s="178">
        <f t="shared" si="352"/>
        <v>-17.894930273899131</v>
      </c>
      <c r="EA185" s="453">
        <f t="shared" si="319"/>
        <v>0.21971632614400394</v>
      </c>
      <c r="EB185" s="453"/>
      <c r="EC185" s="165">
        <f t="shared" si="320"/>
        <v>0.21971632614400394</v>
      </c>
      <c r="ED185" s="165">
        <f t="shared" si="321"/>
        <v>0.21971632614400394</v>
      </c>
      <c r="EE185" s="176">
        <f t="shared" si="289"/>
        <v>-18.968887854088795</v>
      </c>
      <c r="EF185" s="185"/>
      <c r="EG185" s="186"/>
      <c r="EH185" s="36">
        <v>42427</v>
      </c>
      <c r="EI185" s="105">
        <v>2.6255499999999996</v>
      </c>
      <c r="EJ185" s="109">
        <v>2.5677249999999998</v>
      </c>
      <c r="EL185" s="180">
        <f t="shared" si="277"/>
        <v>-21.725748326254998</v>
      </c>
      <c r="EM185" s="209">
        <f t="shared" si="360"/>
        <v>0.13732270384000245</v>
      </c>
      <c r="EN185" s="240">
        <v>1.6822750000000002</v>
      </c>
      <c r="EO185" s="165">
        <f t="shared" si="322"/>
        <v>1</v>
      </c>
      <c r="EP185" s="252">
        <f t="shared" si="323"/>
        <v>0.17851951499200319</v>
      </c>
      <c r="EQ185" s="201">
        <f t="shared" si="290"/>
        <v>0.17851951499200319</v>
      </c>
      <c r="ER185" s="167">
        <f t="shared" si="291"/>
        <v>1</v>
      </c>
      <c r="ES185" s="167">
        <f t="shared" si="292"/>
        <v>1</v>
      </c>
      <c r="ET185" s="167">
        <f t="shared" si="324"/>
        <v>0.17851951499200319</v>
      </c>
      <c r="EU185" s="178">
        <f t="shared" si="353"/>
        <v>-19.792805642588</v>
      </c>
      <c r="EV185" s="452">
        <f t="shared" si="267"/>
        <v>0.17851951499200319</v>
      </c>
      <c r="EW185" s="315"/>
      <c r="EX185" s="165">
        <f t="shared" si="325"/>
        <v>0.17851951499200319</v>
      </c>
      <c r="EY185" s="165">
        <f t="shared" si="326"/>
        <v>0.17851951499200319</v>
      </c>
      <c r="EZ185" s="176">
        <f t="shared" si="327"/>
        <v>-19.934783629611225</v>
      </c>
      <c r="FA185" s="185"/>
      <c r="FB185" s="186"/>
      <c r="FC185" s="36">
        <v>42427</v>
      </c>
      <c r="FD185" s="105">
        <v>2.6255499999999996</v>
      </c>
      <c r="FE185" s="109">
        <v>2.5677249999999998</v>
      </c>
      <c r="FG185" s="180">
        <f t="shared" si="278"/>
        <v>-21.725748326254998</v>
      </c>
      <c r="FH185" s="209">
        <f t="shared" si="361"/>
        <v>0.13732270384000245</v>
      </c>
      <c r="FI185" s="239">
        <v>-5.0177250000000004</v>
      </c>
      <c r="FJ185" s="165">
        <f t="shared" si="328"/>
        <v>-0.15105497422400271</v>
      </c>
      <c r="FK185" s="252">
        <f t="shared" si="329"/>
        <v>1</v>
      </c>
      <c r="FL185" s="201">
        <f t="shared" si="293"/>
        <v>-0.15105497422400271</v>
      </c>
      <c r="FM185" s="167">
        <f t="shared" si="294"/>
        <v>-6.0421989689601087E-2</v>
      </c>
      <c r="FN185" s="167">
        <f t="shared" si="295"/>
        <v>1</v>
      </c>
      <c r="FO185" s="167">
        <f t="shared" si="330"/>
        <v>-6.0421989689601087E-2</v>
      </c>
      <c r="FP185" s="178">
        <f t="shared" si="354"/>
        <v>-22.894830690617994</v>
      </c>
      <c r="FQ185" s="453">
        <f t="shared" si="331"/>
        <v>-6.0421989689601087E-2</v>
      </c>
      <c r="FR185" s="453"/>
      <c r="FS185" s="165">
        <f t="shared" si="332"/>
        <v>-6.0421989689601087E-2</v>
      </c>
      <c r="FT185" s="165">
        <f t="shared" si="333"/>
        <v>-6.0421989689601087E-2</v>
      </c>
      <c r="FU185" s="176">
        <f t="shared" si="296"/>
        <v>-22.88213737681118</v>
      </c>
      <c r="FV185" s="185"/>
      <c r="FW185" s="186"/>
      <c r="FX185" s="36">
        <v>42427</v>
      </c>
      <c r="FY185" s="105">
        <v>2.6255499999999996</v>
      </c>
      <c r="FZ185" s="109">
        <v>2.5677249999999998</v>
      </c>
      <c r="GB185" s="180">
        <f t="shared" si="279"/>
        <v>-21.725748326254998</v>
      </c>
      <c r="GC185" s="209">
        <f t="shared" si="362"/>
        <v>0.13732270384000245</v>
      </c>
      <c r="GD185" s="239">
        <v>-3.017725</v>
      </c>
      <c r="GE185" s="165">
        <f t="shared" si="334"/>
        <v>-6.8661351920001223E-2</v>
      </c>
      <c r="GF185" s="252">
        <f t="shared" si="335"/>
        <v>1</v>
      </c>
      <c r="GG185" s="201">
        <f t="shared" si="297"/>
        <v>-6.8661351920001223E-2</v>
      </c>
      <c r="GH185" s="167">
        <f t="shared" si="298"/>
        <v>-2.7464540768000492E-2</v>
      </c>
      <c r="GI185" s="167">
        <f t="shared" si="299"/>
        <v>1</v>
      </c>
      <c r="GJ185" s="167">
        <f t="shared" si="336"/>
        <v>-2.7464540768000492E-2</v>
      </c>
      <c r="GK185" s="178">
        <f t="shared" si="355"/>
        <v>-22.53578118688521</v>
      </c>
      <c r="GL185" s="453">
        <f t="shared" si="337"/>
        <v>-2.7464540768000492E-2</v>
      </c>
      <c r="GM185" s="453"/>
      <c r="GN185" s="165">
        <f t="shared" si="338"/>
        <v>-2.7464540768000492E-2</v>
      </c>
      <c r="GO185" s="165">
        <f t="shared" si="339"/>
        <v>-2.7464540768000492E-2</v>
      </c>
      <c r="GP185" s="176">
        <f t="shared" si="300"/>
        <v>-22.721235543136832</v>
      </c>
      <c r="GQ185" s="255">
        <v>-23.484314814814812</v>
      </c>
      <c r="GR185" s="186"/>
      <c r="GS185" s="36">
        <v>42427</v>
      </c>
      <c r="GT185" s="105">
        <v>2.6255499999999996</v>
      </c>
      <c r="GU185" s="109">
        <v>2.5677249999999998</v>
      </c>
      <c r="GW185" s="180">
        <f t="shared" si="280"/>
        <v>-21.725748326254998</v>
      </c>
      <c r="GX185" s="209">
        <f t="shared" si="363"/>
        <v>0.13732270384000245</v>
      </c>
      <c r="GY185" s="239">
        <v>-10.167724999999999</v>
      </c>
      <c r="GZ185" s="165">
        <f t="shared" si="340"/>
        <v>-0.20598405576000367</v>
      </c>
      <c r="HA185" s="252">
        <f t="shared" si="341"/>
        <v>1</v>
      </c>
      <c r="HB185" s="201">
        <f t="shared" si="302"/>
        <v>-0.20598405576000367</v>
      </c>
      <c r="HC185" s="167">
        <f t="shared" si="342"/>
        <v>-0.10299202788000184</v>
      </c>
      <c r="HD185" s="167">
        <f t="shared" si="303"/>
        <v>1</v>
      </c>
      <c r="HE185" s="167">
        <f t="shared" si="343"/>
        <v>-0.10299202788000184</v>
      </c>
      <c r="HF185" s="178">
        <f t="shared" si="356"/>
        <v>-24.5</v>
      </c>
      <c r="HG185" s="453">
        <f t="shared" si="344"/>
        <v>-5.1496013940000918E-2</v>
      </c>
      <c r="HH185" s="453"/>
      <c r="HI185" s="165">
        <f t="shared" si="345"/>
        <v>-5.1496013940000918E-2</v>
      </c>
      <c r="HJ185" s="165">
        <f t="shared" si="346"/>
        <v>-5.1496013940000918E-2</v>
      </c>
      <c r="HK185" s="176">
        <f t="shared" si="304"/>
        <v>-25.208639227536988</v>
      </c>
      <c r="HL185" s="185"/>
      <c r="HN185" s="165">
        <v>2.0822750000000005</v>
      </c>
      <c r="HO185" s="165">
        <f t="shared" si="254"/>
        <v>-21.402040088305473</v>
      </c>
      <c r="HP185" s="165"/>
      <c r="HR185" s="165">
        <v>-7.417724999999999</v>
      </c>
      <c r="HS185" s="165">
        <f t="shared" si="255"/>
        <v>-22.929439909874382</v>
      </c>
      <c r="HT185" s="165"/>
      <c r="HV185" s="165">
        <v>2.232275</v>
      </c>
      <c r="HW185" s="165">
        <f t="shared" si="256"/>
        <v>-18.968887854088795</v>
      </c>
      <c r="HX185" s="165"/>
      <c r="HZ185" s="165">
        <v>1.6822750000000002</v>
      </c>
      <c r="IA185" s="165">
        <f t="shared" si="257"/>
        <v>-19.934783629611225</v>
      </c>
      <c r="IB185" s="165"/>
      <c r="ID185" s="165">
        <v>-5.0177250000000004</v>
      </c>
      <c r="IE185" s="165">
        <f t="shared" si="258"/>
        <v>-22.88213737681118</v>
      </c>
      <c r="IF185" s="165"/>
      <c r="IH185" s="165">
        <v>-3.017725</v>
      </c>
      <c r="II185" s="165">
        <f t="shared" si="259"/>
        <v>-22.721235543136832</v>
      </c>
      <c r="IJ185" s="253">
        <v>-23.484314814814812</v>
      </c>
      <c r="IL185" s="424">
        <v>-10.167724999999999</v>
      </c>
      <c r="IM185" s="165">
        <f t="shared" si="260"/>
        <v>-25.208639227536988</v>
      </c>
      <c r="IN185" s="165"/>
      <c r="IO185" s="36">
        <v>42427</v>
      </c>
    </row>
    <row r="186" spans="1:253" ht="15.75" thickBot="1" x14ac:dyDescent="0.3">
      <c r="A186" s="95">
        <v>41332</v>
      </c>
      <c r="B186" s="36">
        <v>41332</v>
      </c>
      <c r="C186" s="346">
        <v>4.6500000000000004</v>
      </c>
      <c r="D186" s="346">
        <v>-4.8499999999999996</v>
      </c>
      <c r="E186" s="346">
        <v>4.8</v>
      </c>
      <c r="F186" s="346">
        <v>4.25</v>
      </c>
      <c r="G186" s="346">
        <v>-2.4500000000000002</v>
      </c>
      <c r="H186" s="346">
        <v>-0.45000000000000007</v>
      </c>
      <c r="I186" s="346">
        <v>-7.6</v>
      </c>
      <c r="J186" s="106"/>
      <c r="K186" s="36">
        <v>42427</v>
      </c>
      <c r="L186" s="105">
        <v>2.6255499999999996</v>
      </c>
      <c r="M186" s="98">
        <f t="shared" si="237"/>
        <v>2.5677249999999998</v>
      </c>
      <c r="N186" s="109">
        <f t="shared" si="238"/>
        <v>2.5104666666666664</v>
      </c>
      <c r="O186" s="291"/>
      <c r="P186" s="184">
        <v>42427</v>
      </c>
      <c r="Q186" s="346">
        <v>4.6500000000000004</v>
      </c>
      <c r="R186" s="240">
        <v>2.0822750000000005</v>
      </c>
      <c r="T186" s="346">
        <v>-4.8499999999999996</v>
      </c>
      <c r="U186" s="240">
        <v>-7.417724999999999</v>
      </c>
      <c r="W186" s="346">
        <v>4.8</v>
      </c>
      <c r="X186" s="240">
        <v>2.232275</v>
      </c>
      <c r="Z186" s="346">
        <v>4.25</v>
      </c>
      <c r="AA186" s="240">
        <v>1.6822750000000002</v>
      </c>
      <c r="AC186" s="346">
        <v>-2.4500000000000002</v>
      </c>
      <c r="AD186" s="239">
        <v>-5.0177250000000004</v>
      </c>
      <c r="AF186" s="346">
        <v>-0.45000000000000007</v>
      </c>
      <c r="AG186" s="239">
        <v>-3.017725</v>
      </c>
      <c r="AH186" s="104">
        <v>-23.484314814814812</v>
      </c>
      <c r="AI186" s="346">
        <v>-7.6</v>
      </c>
      <c r="AJ186" s="239">
        <v>-10.167724999999999</v>
      </c>
      <c r="AK186" s="104"/>
      <c r="AV186" s="36">
        <v>42428</v>
      </c>
      <c r="AW186" s="346">
        <v>4.0999999999999996</v>
      </c>
      <c r="AY186" s="346">
        <v>-1.1000000000000001</v>
      </c>
      <c r="AZ186">
        <v>-22.759166666666669</v>
      </c>
      <c r="BA186" s="346">
        <v>3.9000000000000004</v>
      </c>
      <c r="BC186" s="346">
        <v>5.4</v>
      </c>
      <c r="BE186" s="346">
        <v>-4.5999999999999996</v>
      </c>
      <c r="BF186">
        <v>-22.866244444444444</v>
      </c>
      <c r="BG186" s="346">
        <v>1.6</v>
      </c>
      <c r="BI186" s="346">
        <v>-5.25</v>
      </c>
      <c r="BJ186" s="104"/>
      <c r="BL186" s="313">
        <v>2.9</v>
      </c>
      <c r="BM186">
        <v>-19.885311111111108</v>
      </c>
      <c r="BN186" s="312"/>
      <c r="BO186" s="312"/>
      <c r="BR186" s="199"/>
      <c r="BT186" s="199"/>
      <c r="BU186" s="347"/>
      <c r="BV186" s="312"/>
      <c r="BW186" s="36">
        <v>42428</v>
      </c>
      <c r="BX186" s="105">
        <v>2.7428999999999997</v>
      </c>
      <c r="BY186" s="109">
        <v>2.6842249999999996</v>
      </c>
      <c r="CA186" s="180">
        <f t="shared" si="274"/>
        <v>-21.580140521655</v>
      </c>
      <c r="CB186" s="209">
        <f t="shared" si="357"/>
        <v>0.14560780459999734</v>
      </c>
      <c r="CC186" s="240">
        <v>1.415775</v>
      </c>
      <c r="CD186" s="165">
        <f t="shared" si="347"/>
        <v>1</v>
      </c>
      <c r="CE186" s="252">
        <f t="shared" si="348"/>
        <v>0.16016858505999709</v>
      </c>
      <c r="CF186" s="201">
        <f t="shared" si="281"/>
        <v>0.16016858505999709</v>
      </c>
      <c r="CG186" s="167">
        <f t="shared" si="305"/>
        <v>1</v>
      </c>
      <c r="CH186" s="167">
        <f t="shared" si="282"/>
        <v>1</v>
      </c>
      <c r="CI186" s="167">
        <f t="shared" si="349"/>
        <v>0.16016858505999709</v>
      </c>
      <c r="CJ186" s="178">
        <f t="shared" si="350"/>
        <v>-21.270370361115798</v>
      </c>
      <c r="CK186" s="453">
        <f t="shared" si="239"/>
        <v>0.16016858505999709</v>
      </c>
      <c r="CL186" s="453"/>
      <c r="CM186" s="165">
        <f t="shared" si="283"/>
        <v>0.16016858505999709</v>
      </c>
      <c r="CN186" s="165">
        <f t="shared" si="306"/>
        <v>0.16016858505999709</v>
      </c>
      <c r="CO186" s="176">
        <f t="shared" si="284"/>
        <v>-21.241871503245477</v>
      </c>
      <c r="CR186" s="36">
        <v>42428</v>
      </c>
      <c r="CS186" s="105">
        <v>2.7428999999999997</v>
      </c>
      <c r="CT186" s="109">
        <v>2.6842249999999996</v>
      </c>
      <c r="CV186" s="180">
        <f t="shared" si="275"/>
        <v>-21.580140521655</v>
      </c>
      <c r="CW186" s="209">
        <f t="shared" si="358"/>
        <v>0.14560780459999734</v>
      </c>
      <c r="CX186" s="240">
        <v>-3.7842249999999997</v>
      </c>
      <c r="CY186" s="165">
        <f t="shared" si="307"/>
        <v>-7.2803902299998668E-2</v>
      </c>
      <c r="CZ186" s="252">
        <f t="shared" si="308"/>
        <v>1</v>
      </c>
      <c r="DA186" s="201">
        <f t="shared" si="309"/>
        <v>-7.2803902299998668E-2</v>
      </c>
      <c r="DB186" s="167">
        <f t="shared" si="310"/>
        <v>-2.912156091999947E-2</v>
      </c>
      <c r="DC186" s="167">
        <f t="shared" si="311"/>
        <v>1</v>
      </c>
      <c r="DD186" s="167">
        <f t="shared" si="312"/>
        <v>-2.912156091999947E-2</v>
      </c>
      <c r="DE186" s="178">
        <f t="shared" si="351"/>
        <v>-23.142966004914406</v>
      </c>
      <c r="DF186" s="453">
        <f t="shared" si="313"/>
        <v>-2.912156091999947E-2</v>
      </c>
      <c r="DG186" s="453"/>
      <c r="DH186" s="165">
        <f t="shared" si="314"/>
        <v>-2.912156091999947E-2</v>
      </c>
      <c r="DI186" s="165">
        <f t="shared" si="315"/>
        <v>-2.912156091999947E-2</v>
      </c>
      <c r="DJ186" s="176">
        <f t="shared" si="285"/>
        <v>-22.958561470794383</v>
      </c>
      <c r="DK186" s="254">
        <v>-22.759166666666669</v>
      </c>
      <c r="DL186" s="186"/>
      <c r="DM186" s="36">
        <v>42428</v>
      </c>
      <c r="DN186" s="105">
        <v>2.7428999999999997</v>
      </c>
      <c r="DO186" s="109">
        <v>2.6842249999999996</v>
      </c>
      <c r="DQ186" s="180">
        <f t="shared" si="276"/>
        <v>-21.580140521655</v>
      </c>
      <c r="DR186" s="209">
        <f t="shared" si="359"/>
        <v>0.14560780459999734</v>
      </c>
      <c r="DS186" s="240">
        <v>1.2157750000000007</v>
      </c>
      <c r="DT186" s="165">
        <f t="shared" si="316"/>
        <v>1</v>
      </c>
      <c r="DU186" s="252">
        <f t="shared" si="317"/>
        <v>0.16016858505999709</v>
      </c>
      <c r="DV186" s="201">
        <f t="shared" si="286"/>
        <v>0.16016858505999709</v>
      </c>
      <c r="DW186" s="167">
        <f t="shared" si="287"/>
        <v>1</v>
      </c>
      <c r="DX186" s="167">
        <f t="shared" si="288"/>
        <v>1</v>
      </c>
      <c r="DY186" s="167">
        <f t="shared" si="318"/>
        <v>0.16016858505999709</v>
      </c>
      <c r="DZ186" s="178">
        <f t="shared" si="352"/>
        <v>-17.734761688839136</v>
      </c>
      <c r="EA186" s="453">
        <f t="shared" si="319"/>
        <v>0.16016858505999709</v>
      </c>
      <c r="EB186" s="453"/>
      <c r="EC186" s="165">
        <f t="shared" si="320"/>
        <v>0.16016858505999709</v>
      </c>
      <c r="ED186" s="165">
        <f t="shared" si="321"/>
        <v>0.16016858505999709</v>
      </c>
      <c r="EE186" s="176">
        <f t="shared" si="289"/>
        <v>-18.808719269028799</v>
      </c>
      <c r="EF186" s="185"/>
      <c r="EG186" s="186"/>
      <c r="EH186" s="36">
        <v>42428</v>
      </c>
      <c r="EI186" s="105">
        <v>2.7428999999999997</v>
      </c>
      <c r="EJ186" s="109">
        <v>2.6842249999999996</v>
      </c>
      <c r="EL186" s="180">
        <f t="shared" si="277"/>
        <v>-21.580140521655</v>
      </c>
      <c r="EM186" s="209">
        <f t="shared" si="360"/>
        <v>0.14560780459999734</v>
      </c>
      <c r="EN186" s="240">
        <v>2.7157750000000007</v>
      </c>
      <c r="EO186" s="165">
        <f t="shared" si="322"/>
        <v>1</v>
      </c>
      <c r="EP186" s="252">
        <f t="shared" si="323"/>
        <v>0.23297248735999576</v>
      </c>
      <c r="EQ186" s="201">
        <f t="shared" si="290"/>
        <v>0.23297248735999576</v>
      </c>
      <c r="ER186" s="167">
        <f t="shared" si="291"/>
        <v>1</v>
      </c>
      <c r="ES186" s="167">
        <f t="shared" si="292"/>
        <v>1</v>
      </c>
      <c r="ET186" s="167">
        <f t="shared" si="324"/>
        <v>0.23297248735999576</v>
      </c>
      <c r="EU186" s="178">
        <f t="shared" si="353"/>
        <v>-19.559833155228006</v>
      </c>
      <c r="EV186" s="452">
        <f t="shared" si="267"/>
        <v>0.23297248735999576</v>
      </c>
      <c r="EW186" s="315"/>
      <c r="EX186" s="165">
        <f t="shared" si="325"/>
        <v>0.23297248735999576</v>
      </c>
      <c r="EY186" s="165">
        <f t="shared" si="326"/>
        <v>0.23297248735999576</v>
      </c>
      <c r="EZ186" s="176">
        <f t="shared" si="327"/>
        <v>-19.701811142251231</v>
      </c>
      <c r="FA186" s="185"/>
      <c r="FB186" s="186"/>
      <c r="FC186" s="36">
        <v>42428</v>
      </c>
      <c r="FD186" s="105">
        <v>2.7428999999999997</v>
      </c>
      <c r="FE186" s="109">
        <v>2.6842249999999996</v>
      </c>
      <c r="FG186" s="180">
        <f t="shared" si="278"/>
        <v>-21.580140521655</v>
      </c>
      <c r="FH186" s="209">
        <f t="shared" si="361"/>
        <v>0.14560780459999734</v>
      </c>
      <c r="FI186" s="239">
        <v>-7.2842249999999993</v>
      </c>
      <c r="FJ186" s="165">
        <f t="shared" si="328"/>
        <v>-0.18929014597999655</v>
      </c>
      <c r="FK186" s="252">
        <f t="shared" si="329"/>
        <v>1</v>
      </c>
      <c r="FL186" s="201">
        <f t="shared" si="293"/>
        <v>-0.18929014597999655</v>
      </c>
      <c r="FM186" s="167">
        <f t="shared" si="294"/>
        <v>-7.5716058391998631E-2</v>
      </c>
      <c r="FN186" s="167">
        <f t="shared" si="295"/>
        <v>1</v>
      </c>
      <c r="FO186" s="167">
        <f t="shared" si="330"/>
        <v>-7.5716058391998631E-2</v>
      </c>
      <c r="FP186" s="178">
        <f t="shared" si="354"/>
        <v>-22.970546749009991</v>
      </c>
      <c r="FQ186" s="453">
        <f t="shared" si="331"/>
        <v>-7.5716058391998631E-2</v>
      </c>
      <c r="FR186" s="453"/>
      <c r="FS186" s="165">
        <f t="shared" si="332"/>
        <v>-7.5716058391998631E-2</v>
      </c>
      <c r="FT186" s="165">
        <f t="shared" si="333"/>
        <v>-7.5716058391998631E-2</v>
      </c>
      <c r="FU186" s="176">
        <f t="shared" si="296"/>
        <v>-22.957853435203177</v>
      </c>
      <c r="FV186" s="228">
        <v>-22.866244444444444</v>
      </c>
      <c r="FW186" s="186"/>
      <c r="FX186" s="36">
        <v>42428</v>
      </c>
      <c r="FY186" s="105">
        <v>2.7428999999999997</v>
      </c>
      <c r="FZ186" s="109">
        <v>2.6842249999999996</v>
      </c>
      <c r="GB186" s="180">
        <f t="shared" si="279"/>
        <v>-21.580140521655</v>
      </c>
      <c r="GC186" s="209">
        <f t="shared" si="362"/>
        <v>0.14560780459999734</v>
      </c>
      <c r="GD186" s="239">
        <v>-1.0842249999999996</v>
      </c>
      <c r="GE186" s="165">
        <f t="shared" si="334"/>
        <v>0.16016858505999709</v>
      </c>
      <c r="GF186" s="252">
        <f t="shared" si="335"/>
        <v>1</v>
      </c>
      <c r="GG186" s="201">
        <f t="shared" si="297"/>
        <v>0.16016858505999709</v>
      </c>
      <c r="GH186" s="167">
        <f t="shared" si="298"/>
        <v>1</v>
      </c>
      <c r="GI186" s="167">
        <f t="shared" si="299"/>
        <v>0.17618544356599683</v>
      </c>
      <c r="GJ186" s="167">
        <f t="shared" si="336"/>
        <v>0.17618544356599683</v>
      </c>
      <c r="GK186" s="178">
        <f t="shared" si="355"/>
        <v>-22.359595743319211</v>
      </c>
      <c r="GL186" s="453">
        <f t="shared" si="337"/>
        <v>0.17618544356599683</v>
      </c>
      <c r="GM186" s="453"/>
      <c r="GN186" s="165">
        <f t="shared" si="338"/>
        <v>0.17618544356599683</v>
      </c>
      <c r="GO186" s="165">
        <f t="shared" si="339"/>
        <v>0.17618544356599683</v>
      </c>
      <c r="GP186" s="176">
        <f t="shared" si="300"/>
        <v>-22.545050099570833</v>
      </c>
      <c r="GR186" s="186"/>
      <c r="GS186" s="36">
        <v>42428</v>
      </c>
      <c r="GT186" s="105">
        <v>2.7428999999999997</v>
      </c>
      <c r="GU186" s="109">
        <v>2.6842249999999996</v>
      </c>
      <c r="GW186" s="180">
        <f t="shared" si="280"/>
        <v>-21.580140521655</v>
      </c>
      <c r="GX186" s="209">
        <f t="shared" si="363"/>
        <v>0.14560780459999734</v>
      </c>
      <c r="GY186" s="239">
        <v>-7.9342249999999996</v>
      </c>
      <c r="GZ186" s="165">
        <f t="shared" si="340"/>
        <v>-0.18929014597999655</v>
      </c>
      <c r="HA186" s="252">
        <f t="shared" si="341"/>
        <v>1</v>
      </c>
      <c r="HB186" s="201">
        <f>IF(AND(GU186&gt;2.8,GZ186&lt;0),0,(GZ186*HA186))</f>
        <v>-0.18929014597999655</v>
      </c>
      <c r="HC186" s="167">
        <f>IF(AND(HK185&lt;-23.5,HB186&lt;0),HB186*0.5,IF(AND(HK185&lt;-22.5,HB186&lt;0),HB186*0.7,IF(AND(HK185&lt;-21.5,HB186&lt;0),HB186*1,1)))</f>
        <v>-9.4645072989998275E-2</v>
      </c>
      <c r="HD186" s="167">
        <f t="shared" si="303"/>
        <v>1</v>
      </c>
      <c r="HE186" s="167">
        <f t="shared" si="343"/>
        <v>-9.4645072989998275E-2</v>
      </c>
      <c r="HF186" s="178">
        <f t="shared" si="356"/>
        <v>-24.5</v>
      </c>
      <c r="HG186" s="453">
        <f t="shared" si="344"/>
        <v>-4.7322536494999137E-2</v>
      </c>
      <c r="HH186" s="453"/>
      <c r="HI186" s="165">
        <f t="shared" si="345"/>
        <v>-4.7322536494999137E-2</v>
      </c>
      <c r="HJ186" s="165">
        <f t="shared" si="346"/>
        <v>-4.7322536494999137E-2</v>
      </c>
      <c r="HK186" s="176">
        <f t="shared" si="304"/>
        <v>-25.255961764031987</v>
      </c>
      <c r="HL186" s="185"/>
      <c r="HN186" s="165">
        <v>1.415775</v>
      </c>
      <c r="HO186" s="165">
        <f t="shared" si="254"/>
        <v>-21.241871503245477</v>
      </c>
      <c r="HP186" s="165"/>
      <c r="HR186" s="165">
        <v>-3.7842249999999997</v>
      </c>
      <c r="HS186" s="165">
        <f t="shared" si="255"/>
        <v>-22.958561470794383</v>
      </c>
      <c r="HT186" s="253">
        <v>-22.759166666666669</v>
      </c>
      <c r="HV186" s="165">
        <v>1.2157750000000007</v>
      </c>
      <c r="HW186" s="165">
        <f t="shared" si="256"/>
        <v>-18.808719269028799</v>
      </c>
      <c r="HX186" s="165"/>
      <c r="HZ186" s="165">
        <v>2.7157750000000007</v>
      </c>
      <c r="IA186" s="165">
        <f t="shared" si="257"/>
        <v>-19.701811142251231</v>
      </c>
      <c r="IB186" s="165"/>
      <c r="ID186" s="165">
        <v>-7.2842249999999993</v>
      </c>
      <c r="IE186" s="165">
        <f t="shared" si="258"/>
        <v>-22.957853435203177</v>
      </c>
      <c r="IF186" s="253">
        <v>-22.866244444444444</v>
      </c>
      <c r="IH186" s="165">
        <v>-1.0842249999999996</v>
      </c>
      <c r="II186" s="165">
        <f t="shared" si="259"/>
        <v>-22.545050099570833</v>
      </c>
      <c r="IJ186" s="165"/>
      <c r="IL186" s="424">
        <v>-7.9342249999999996</v>
      </c>
      <c r="IM186" s="165">
        <f t="shared" si="260"/>
        <v>-25.255961764031987</v>
      </c>
      <c r="IN186" s="165"/>
      <c r="IO186" s="36">
        <v>42428</v>
      </c>
    </row>
    <row r="187" spans="1:253" ht="15.75" thickBot="1" x14ac:dyDescent="0.3">
      <c r="A187" s="95">
        <v>42428</v>
      </c>
      <c r="B187" s="36">
        <v>42428</v>
      </c>
      <c r="C187" s="346">
        <v>4.0999999999999996</v>
      </c>
      <c r="D187" s="346">
        <v>-1.1000000000000001</v>
      </c>
      <c r="E187" s="346">
        <v>3.9000000000000004</v>
      </c>
      <c r="F187" s="346">
        <v>5.4</v>
      </c>
      <c r="G187" s="346">
        <v>-4.5999999999999996</v>
      </c>
      <c r="H187" s="346">
        <v>1.6</v>
      </c>
      <c r="I187" s="346">
        <v>-5.25</v>
      </c>
      <c r="J187" s="106"/>
      <c r="K187" s="36">
        <v>42428</v>
      </c>
      <c r="L187" s="105">
        <v>2.7428999999999997</v>
      </c>
      <c r="M187" s="98">
        <f t="shared" si="237"/>
        <v>2.6842249999999996</v>
      </c>
      <c r="N187" s="109">
        <f t="shared" si="238"/>
        <v>2.6261166666666664</v>
      </c>
      <c r="O187" s="291"/>
      <c r="P187" s="184">
        <v>42428</v>
      </c>
      <c r="Q187" s="346">
        <v>4.0999999999999996</v>
      </c>
      <c r="R187" s="240">
        <v>1.415775</v>
      </c>
      <c r="T187" s="346">
        <v>-1.1000000000000001</v>
      </c>
      <c r="U187" s="240">
        <v>-3.7842249999999997</v>
      </c>
      <c r="V187" s="190">
        <v>-22.759166666666669</v>
      </c>
      <c r="W187" s="346">
        <v>3.9000000000000004</v>
      </c>
      <c r="X187" s="240">
        <v>1.2157750000000007</v>
      </c>
      <c r="Z187" s="346">
        <v>5.4</v>
      </c>
      <c r="AA187" s="240">
        <v>2.7157750000000007</v>
      </c>
      <c r="AC187" s="346">
        <v>-4.5999999999999996</v>
      </c>
      <c r="AD187" s="239">
        <v>-7.2842249999999993</v>
      </c>
      <c r="AE187" s="190">
        <v>-22.866244444444444</v>
      </c>
      <c r="AF187" s="346">
        <v>1.6</v>
      </c>
      <c r="AG187" s="239">
        <v>-1.0842249999999996</v>
      </c>
      <c r="AI187" s="346">
        <v>-5.25</v>
      </c>
      <c r="AJ187" s="239">
        <v>-7.9342249999999996</v>
      </c>
      <c r="AK187" s="104"/>
      <c r="AV187" s="36">
        <v>42429</v>
      </c>
      <c r="AW187" s="346"/>
      <c r="AY187" s="346"/>
      <c r="BA187" s="346"/>
      <c r="BC187" s="346">
        <v>5.3</v>
      </c>
      <c r="BD187">
        <v>-18.000044444444448</v>
      </c>
      <c r="BE187" s="346"/>
      <c r="BG187" s="346"/>
      <c r="BI187" s="421"/>
      <c r="BJ187" s="104"/>
      <c r="BL187" s="313">
        <v>-1.1000000000000001</v>
      </c>
      <c r="BM187">
        <v>-22.759166666666669</v>
      </c>
      <c r="BN187" s="199"/>
      <c r="BO187" s="99" t="s">
        <v>146</v>
      </c>
      <c r="BP187" s="99"/>
      <c r="BQ187" s="99"/>
      <c r="BR187" s="99"/>
      <c r="BS187" s="99"/>
      <c r="BV187" s="312"/>
      <c r="BW187" s="36">
        <v>42429</v>
      </c>
      <c r="BX187" s="105">
        <v>2.8</v>
      </c>
      <c r="BY187" s="109">
        <v>2.7714499999999997</v>
      </c>
      <c r="CA187" s="180">
        <f t="shared" si="274"/>
        <v>-21.46699952622</v>
      </c>
      <c r="CB187" s="209">
        <v>0.17</v>
      </c>
      <c r="CC187" s="240"/>
      <c r="CE187" s="252">
        <f t="shared" si="348"/>
        <v>0.18700000000000003</v>
      </c>
      <c r="CF187" s="201"/>
      <c r="CG187" s="167"/>
      <c r="CH187" s="167"/>
      <c r="CI187" s="167"/>
      <c r="CJ187" s="178">
        <f t="shared" si="350"/>
        <v>-21.270370361115798</v>
      </c>
      <c r="CK187" s="453">
        <f t="shared" si="239"/>
        <v>0</v>
      </c>
      <c r="CL187" s="453"/>
      <c r="CM187" s="165">
        <f t="shared" si="283"/>
        <v>0</v>
      </c>
      <c r="CN187" s="165">
        <f t="shared" si="306"/>
        <v>0</v>
      </c>
      <c r="CO187" s="176"/>
      <c r="CR187" s="36">
        <v>42429</v>
      </c>
      <c r="CS187" s="105">
        <v>2.8</v>
      </c>
      <c r="CT187" s="109">
        <v>2.7714499999999997</v>
      </c>
      <c r="CV187" s="180">
        <f t="shared" si="275"/>
        <v>-21.46699952622</v>
      </c>
      <c r="CW187" s="209">
        <v>0.17</v>
      </c>
      <c r="CX187" s="240"/>
      <c r="CZ187" s="252">
        <f t="shared" si="308"/>
        <v>0.18700000000000003</v>
      </c>
      <c r="DA187" s="201"/>
      <c r="DB187" s="167"/>
      <c r="DC187" s="167"/>
      <c r="DD187" s="167"/>
      <c r="DE187" s="178">
        <f t="shared" si="351"/>
        <v>-23.142966004914406</v>
      </c>
      <c r="DF187" s="453">
        <f t="shared" si="313"/>
        <v>0</v>
      </c>
      <c r="DG187" s="453"/>
      <c r="DH187" s="165">
        <f>IF(AND(DJ186&lt;-24.5,CX187&gt;-2),(DF187+0.2),DF187)</f>
        <v>0</v>
      </c>
      <c r="DI187" s="165">
        <f t="shared" si="315"/>
        <v>0</v>
      </c>
      <c r="DJ187" s="176"/>
      <c r="DK187" s="185"/>
      <c r="DL187" s="186"/>
      <c r="DM187" s="36">
        <v>42429</v>
      </c>
      <c r="DN187" s="105">
        <v>2.8</v>
      </c>
      <c r="DO187" s="109">
        <v>2.7714499999999997</v>
      </c>
      <c r="DQ187" s="180">
        <f t="shared" si="276"/>
        <v>-21.46699952622</v>
      </c>
      <c r="DR187" s="209">
        <v>0.17</v>
      </c>
      <c r="DS187" s="240"/>
      <c r="DU187" s="252">
        <f t="shared" si="317"/>
        <v>0.18700000000000003</v>
      </c>
      <c r="DV187" s="201"/>
      <c r="DW187" s="167"/>
      <c r="DX187" s="167"/>
      <c r="DY187" s="167"/>
      <c r="DZ187" s="178">
        <f t="shared" si="352"/>
        <v>-17.734761688839136</v>
      </c>
      <c r="EA187" s="453">
        <f t="shared" si="319"/>
        <v>0</v>
      </c>
      <c r="EB187" s="453"/>
      <c r="EC187" s="165">
        <f>IF(AND(EE186&lt;-24.5,DS187&gt;-2),(EA187+0.2),EA187)</f>
        <v>0</v>
      </c>
      <c r="ED187" s="165">
        <f t="shared" si="321"/>
        <v>0</v>
      </c>
      <c r="EE187" s="176"/>
      <c r="EF187" s="185"/>
      <c r="EG187" s="186"/>
      <c r="EH187" s="36">
        <v>42429</v>
      </c>
      <c r="EI187" s="105">
        <v>2.8</v>
      </c>
      <c r="EJ187" s="109">
        <v>2.7714499999999997</v>
      </c>
      <c r="EL187" s="180">
        <f t="shared" si="277"/>
        <v>-21.46699952622</v>
      </c>
      <c r="EM187" s="209">
        <v>0.17</v>
      </c>
      <c r="EN187" s="240">
        <v>2.5285500000000001</v>
      </c>
      <c r="EO187" s="165">
        <f t="shared" si="322"/>
        <v>1</v>
      </c>
      <c r="EP187" s="252">
        <f t="shared" si="323"/>
        <v>0.27200000000000002</v>
      </c>
      <c r="EQ187" s="201">
        <f t="shared" ref="EQ187:EQ223" si="364">IF(AND(EJ186&gt;3,EO187&lt;0),0,(EO187*EP187))</f>
        <v>0.27200000000000002</v>
      </c>
      <c r="ER187" s="167">
        <f t="shared" si="291"/>
        <v>1</v>
      </c>
      <c r="ES187" s="167">
        <f t="shared" si="292"/>
        <v>1</v>
      </c>
      <c r="ET187" s="167">
        <f t="shared" si="324"/>
        <v>0.27200000000000002</v>
      </c>
      <c r="EU187" s="178">
        <f t="shared" si="353"/>
        <v>-19.287833155228007</v>
      </c>
      <c r="EV187" s="452">
        <f t="shared" si="267"/>
        <v>0.27200000000000002</v>
      </c>
      <c r="EW187" s="315"/>
      <c r="EX187" s="165">
        <f t="shared" si="325"/>
        <v>0.27200000000000002</v>
      </c>
      <c r="EY187" s="165">
        <f t="shared" si="326"/>
        <v>0.27200000000000002</v>
      </c>
      <c r="EZ187" s="176">
        <f t="shared" si="327"/>
        <v>-19.429811142251232</v>
      </c>
      <c r="FA187" s="185"/>
      <c r="FB187" s="186"/>
      <c r="FC187" s="36">
        <v>42429</v>
      </c>
      <c r="FD187" s="105">
        <v>2.8</v>
      </c>
      <c r="FE187" s="109">
        <v>2.7714499999999997</v>
      </c>
      <c r="FG187" s="180">
        <f t="shared" si="278"/>
        <v>-21.46699952622</v>
      </c>
      <c r="FH187" s="209">
        <v>0.17</v>
      </c>
      <c r="FI187" s="239"/>
      <c r="FK187" s="252">
        <f t="shared" si="329"/>
        <v>0.18700000000000003</v>
      </c>
      <c r="FL187" s="201"/>
      <c r="FM187" s="167"/>
      <c r="FN187" s="167"/>
      <c r="FO187" s="167"/>
      <c r="FP187" s="178">
        <f t="shared" si="354"/>
        <v>-22.970546749009991</v>
      </c>
      <c r="FQ187" s="453">
        <f t="shared" si="331"/>
        <v>0</v>
      </c>
      <c r="FR187" s="453"/>
      <c r="FS187" s="165">
        <f>IF(AND(FU186&lt;-24.5,FI187&gt;-2),(FQ187+0.2),FQ187)</f>
        <v>0</v>
      </c>
      <c r="FT187" s="165">
        <f t="shared" si="333"/>
        <v>0</v>
      </c>
      <c r="FU187" s="176"/>
      <c r="FV187" s="185"/>
      <c r="FW187" s="186"/>
      <c r="FX187" s="36">
        <v>42429</v>
      </c>
      <c r="FY187" s="105">
        <v>2.8</v>
      </c>
      <c r="FZ187" s="109">
        <v>2.7714499999999997</v>
      </c>
      <c r="GB187" s="180">
        <f t="shared" si="279"/>
        <v>-21.46699952622</v>
      </c>
      <c r="GC187" s="209">
        <v>0.17</v>
      </c>
      <c r="GD187" s="239"/>
      <c r="GF187" s="252">
        <f t="shared" si="335"/>
        <v>0.18700000000000003</v>
      </c>
      <c r="GG187" s="201"/>
      <c r="GH187" s="167"/>
      <c r="GI187" s="167"/>
      <c r="GJ187" s="167"/>
      <c r="GK187" s="178">
        <f t="shared" si="355"/>
        <v>-22.359595743319211</v>
      </c>
      <c r="GL187" s="453">
        <f t="shared" si="337"/>
        <v>0</v>
      </c>
      <c r="GM187" s="453"/>
      <c r="GN187" s="165">
        <f>IF(AND(GP186&lt;-24.5,GD187&gt;-2),(GL187+0.2),GL187)</f>
        <v>0</v>
      </c>
      <c r="GO187" s="165">
        <f t="shared" si="339"/>
        <v>0</v>
      </c>
      <c r="GP187" s="176"/>
      <c r="GR187" s="186"/>
      <c r="GS187" s="36">
        <v>42429</v>
      </c>
      <c r="GT187" s="105">
        <v>2.8</v>
      </c>
      <c r="GU187" s="109">
        <v>2.7714499999999997</v>
      </c>
      <c r="GW187" s="180">
        <f t="shared" si="280"/>
        <v>-21.46699952622</v>
      </c>
      <c r="GX187" s="209">
        <v>0.17</v>
      </c>
      <c r="GY187" s="239"/>
      <c r="GZ187" s="165"/>
      <c r="HA187" s="252">
        <f t="shared" si="341"/>
        <v>0.18700000000000003</v>
      </c>
      <c r="HB187" s="201"/>
      <c r="HC187" s="167"/>
      <c r="HD187" s="167"/>
      <c r="HE187" s="167"/>
      <c r="HF187" s="178">
        <f t="shared" si="356"/>
        <v>-24.5</v>
      </c>
      <c r="HG187" s="453">
        <f t="shared" si="344"/>
        <v>0</v>
      </c>
      <c r="HH187" s="453"/>
      <c r="HI187" s="165">
        <f>IF(AND(HK186&lt;-24.5,GY187&gt;-2),(HG187+0.2),HG187)</f>
        <v>0.2</v>
      </c>
      <c r="HJ187" s="165">
        <f t="shared" si="346"/>
        <v>0.2</v>
      </c>
      <c r="HK187" s="176"/>
      <c r="HL187" s="185"/>
      <c r="HN187" s="165"/>
      <c r="HO187" s="165"/>
      <c r="HP187" s="165"/>
      <c r="HR187" s="165"/>
      <c r="HS187" s="165"/>
      <c r="HT187" s="165"/>
      <c r="HV187" s="165"/>
      <c r="HW187" s="165"/>
      <c r="HX187" s="165"/>
      <c r="HZ187" s="165">
        <v>2.5285500000000001</v>
      </c>
      <c r="IA187" s="165">
        <f t="shared" si="257"/>
        <v>-19.429811142251232</v>
      </c>
      <c r="IB187" s="165"/>
      <c r="ID187" s="165"/>
      <c r="IE187" s="165"/>
      <c r="IF187" s="165"/>
      <c r="IH187" s="165"/>
      <c r="II187" s="165"/>
      <c r="IJ187" s="165"/>
      <c r="IL187" s="177"/>
      <c r="IM187" s="165"/>
      <c r="IN187" s="165"/>
      <c r="IO187" s="36">
        <v>42429</v>
      </c>
    </row>
    <row r="188" spans="1:253" ht="15.75" thickBot="1" x14ac:dyDescent="0.3">
      <c r="A188" s="95">
        <v>42429</v>
      </c>
      <c r="B188" s="36">
        <v>42429</v>
      </c>
      <c r="C188" s="346"/>
      <c r="D188" s="346"/>
      <c r="E188" s="346"/>
      <c r="F188" s="346">
        <v>5.3</v>
      </c>
      <c r="G188" s="346"/>
      <c r="H188" s="346"/>
      <c r="I188" s="346"/>
      <c r="J188" s="106"/>
      <c r="K188" s="36">
        <v>42429</v>
      </c>
      <c r="L188" s="105">
        <v>2.8</v>
      </c>
      <c r="M188" s="98">
        <f t="shared" si="237"/>
        <v>2.7714499999999997</v>
      </c>
      <c r="N188" s="109">
        <f t="shared" ref="N188:N234" si="365">AVERAGE(L186:L188)</f>
        <v>2.7228166666666667</v>
      </c>
      <c r="O188" s="291"/>
      <c r="P188" s="184">
        <v>42429</v>
      </c>
      <c r="Q188" s="346"/>
      <c r="R188" s="240"/>
      <c r="T188" s="346"/>
      <c r="U188" s="240"/>
      <c r="W188" s="346"/>
      <c r="X188" s="240"/>
      <c r="Z188" s="346">
        <v>5.3</v>
      </c>
      <c r="AA188" s="240">
        <v>2.5285500000000001</v>
      </c>
      <c r="AB188" s="190">
        <v>-18.000044444444448</v>
      </c>
      <c r="AC188" s="346"/>
      <c r="AD188" s="239"/>
      <c r="AF188" s="346"/>
      <c r="AG188" s="239"/>
      <c r="AI188" s="421"/>
      <c r="AJ188" s="239"/>
      <c r="AK188" s="104"/>
      <c r="AV188" s="36">
        <v>42430</v>
      </c>
      <c r="AW188" s="346">
        <v>5.7</v>
      </c>
      <c r="AX188" s="128">
        <v>-21.2</v>
      </c>
      <c r="AY188" s="346">
        <v>-1.1000000000000001</v>
      </c>
      <c r="AZ188" s="128">
        <v>-22.6</v>
      </c>
      <c r="BA188" s="346">
        <v>2.1500000000000004</v>
      </c>
      <c r="BB188" s="128">
        <v>-18.8</v>
      </c>
      <c r="BC188" s="346">
        <v>5.0999999999999996</v>
      </c>
      <c r="BD188" s="129">
        <v>-17.899999999999999</v>
      </c>
      <c r="BE188" s="346">
        <v>-0.75</v>
      </c>
      <c r="BF188" s="130">
        <v>-22.3</v>
      </c>
      <c r="BG188" s="346">
        <v>1.7</v>
      </c>
      <c r="BH188" s="128">
        <v>-23</v>
      </c>
      <c r="BI188" s="346">
        <v>-2.4500000000000002</v>
      </c>
      <c r="BJ188" s="130">
        <v>-25.2</v>
      </c>
      <c r="BL188" s="313">
        <v>-0.5</v>
      </c>
      <c r="BM188">
        <v>-18.819300000000002</v>
      </c>
      <c r="BP188" s="199"/>
      <c r="BR188" s="199"/>
      <c r="BU188">
        <v>-21.3</v>
      </c>
      <c r="BV188">
        <f>(CB188*1.2)</f>
        <v>0.20400000000000001</v>
      </c>
      <c r="BW188" s="36">
        <v>42430</v>
      </c>
      <c r="BX188" s="105">
        <v>2.8619500000000002</v>
      </c>
      <c r="BY188" s="109">
        <v>2.830975</v>
      </c>
      <c r="BZ188">
        <v>-21.6</v>
      </c>
      <c r="CA188" s="180">
        <f t="shared" si="274"/>
        <v>-21.387762072454997</v>
      </c>
      <c r="CB188" s="209">
        <v>0.17</v>
      </c>
      <c r="CC188" s="240">
        <v>2.8690250000000002</v>
      </c>
      <c r="CD188" s="165">
        <f>IF(CC188&lt;-9,CB186*-1.5,IF(CC188&lt;-7,CB186*-1.3,IF(CC188&lt;-5,CB186*-1.1,IF(CC188&lt;-4,CB186*-1,IF(CC188&lt;-3,CB186*-0.5,IF(CC188&lt;-2,CB186*0.2,IF(CC188&lt;-1,CB186*1.1,1)))))))</f>
        <v>1</v>
      </c>
      <c r="CE188" s="252">
        <f t="shared" si="348"/>
        <v>0.27200000000000002</v>
      </c>
      <c r="CF188" s="201">
        <f>IF(AND(BY187&gt;3,CD188&lt;0),0,(CD188*CE188))</f>
        <v>0.27200000000000002</v>
      </c>
      <c r="CG188" s="167">
        <f>IF(AND(CO186&lt;-23.5,CF188&lt;0),CF188*0.1,IF(AND(CO186&lt;-22.5,CF188&lt;0),CF188*0.4,IF(AND(CO186&lt;-21.5,CF188&lt;0),CF188*0.7,1)))</f>
        <v>1</v>
      </c>
      <c r="CH188" s="167">
        <f>IF(AND(CO186&lt;-23.5,CF188&gt;0),CF188*1.2,IF(AND(CO186&lt;-22.5,CF188&gt;0),CF188*1.1,IF(AND(CO186&lt;-21.5,CF188&gt;0),CF188*1.05,1)))</f>
        <v>1</v>
      </c>
      <c r="CI188" s="167">
        <f>IF(CH188*CG188=1,CF188,(CG188*CH188))</f>
        <v>0.27200000000000002</v>
      </c>
      <c r="CJ188" s="178">
        <f t="shared" si="350"/>
        <v>-20.9983703611158</v>
      </c>
      <c r="CK188" s="453">
        <f t="shared" si="239"/>
        <v>0.27200000000000002</v>
      </c>
      <c r="CL188" s="453"/>
      <c r="CM188" s="165">
        <f>IF(AND(CO186&lt;-24.5,CC188&gt;-2),(CK188+0.2),CK188)</f>
        <v>0.27200000000000002</v>
      </c>
      <c r="CN188" s="165">
        <f>IF(CO186&gt;-11,(CM188*0.5),CM188)</f>
        <v>0.27200000000000002</v>
      </c>
      <c r="CO188" s="176">
        <f>(CO186+CN188)</f>
        <v>-20.969871503245479</v>
      </c>
      <c r="CR188" s="36">
        <v>42430</v>
      </c>
      <c r="CS188" s="105">
        <v>2.8619500000000002</v>
      </c>
      <c r="CT188" s="109">
        <v>2.830975</v>
      </c>
      <c r="CU188">
        <v>-21.6</v>
      </c>
      <c r="CV188" s="180">
        <f t="shared" si="275"/>
        <v>-21.387762072454997</v>
      </c>
      <c r="CW188" s="209">
        <v>0.17</v>
      </c>
      <c r="CX188" s="240">
        <v>-3.9309750000000001</v>
      </c>
      <c r="CY188" s="165">
        <f>IF(CX188&lt;-9,CW186*-1.5,IF(CX188&lt;-7,CW186*-1.3,IF(CX188&lt;-5,CW186*-1.1,IF(CX188&lt;-4,CW186*-1,IF(CX188&lt;-3,CW186*-0.5,IF(CX188&lt;-2,CW186*0.2,IF(CX188&lt;-1,CW186*1.1,1)))))))</f>
        <v>-7.2803902299998668E-2</v>
      </c>
      <c r="CZ188" s="252">
        <f t="shared" si="308"/>
        <v>1</v>
      </c>
      <c r="DA188" s="201">
        <f t="shared" ref="DA188:DA223" si="366">IF(AND(CT187&gt;3,CY188&lt;0),0,(CY188*CZ188))</f>
        <v>-7.2803902299998668E-2</v>
      </c>
      <c r="DB188" s="167">
        <f>IF(AND(DJ186&lt;-23.5,DA188&lt;0),DA188*0.1,IF(AND(DJ186&lt;-22.5,DA188&lt;0),DA188*0.4,IF(AND(DJ186&lt;-21.5,DA188&lt;0),DA188*0.7,1)))</f>
        <v>-2.912156091999947E-2</v>
      </c>
      <c r="DC188" s="167">
        <f>IF(AND(DJ186&lt;-23.5,DA188&gt;0),DA188*1.2,IF(AND(DJ186&lt;-22.5,DA188&gt;0),DA188*1.1,IF(AND(DJ186&lt;-21.5,DA188&gt;0),DA188*1.05,1)))</f>
        <v>1</v>
      </c>
      <c r="DD188" s="167">
        <f t="shared" ref="DD188:DD223" si="367">IF(DC188*DB188=1,DA188,(DB188*DC188))</f>
        <v>-2.912156091999947E-2</v>
      </c>
      <c r="DE188" s="178">
        <f t="shared" si="351"/>
        <v>-23.172087565834406</v>
      </c>
      <c r="DF188" s="453">
        <f>IF(AND(DE187&lt;-23.5,DD188&lt;0),DD188*0.5,DD188)</f>
        <v>-2.912156091999947E-2</v>
      </c>
      <c r="DG188" s="453"/>
      <c r="DH188" s="165">
        <f>IF(AND(DJ186&lt;-24.5,CX188&gt;-2),(DF188+0.2),DF188)</f>
        <v>-2.912156091999947E-2</v>
      </c>
      <c r="DI188" s="165">
        <f>IF(DJ186&gt;-11,(DH188*0.5),DH188)</f>
        <v>-2.912156091999947E-2</v>
      </c>
      <c r="DJ188" s="176">
        <f>(DJ186+DI188)</f>
        <v>-22.987683031714383</v>
      </c>
      <c r="DK188" s="185"/>
      <c r="DL188" s="186"/>
      <c r="DM188" s="36">
        <v>42430</v>
      </c>
      <c r="DN188" s="105">
        <v>2.8619500000000002</v>
      </c>
      <c r="DO188" s="109">
        <v>2.830975</v>
      </c>
      <c r="DP188">
        <v>-21.6</v>
      </c>
      <c r="DQ188" s="180">
        <f t="shared" si="276"/>
        <v>-21.387762072454997</v>
      </c>
      <c r="DR188" s="209">
        <v>0.17</v>
      </c>
      <c r="DS188" s="240">
        <v>-0.68097499999999966</v>
      </c>
      <c r="DT188" s="165">
        <f>IF(DS188&lt;-9,DR186*-1.5,IF(DS188&lt;-7,DR186*-1.3,IF(DS188&lt;-5,DR186*-1.1,IF(DS188&lt;-4,DR186*-1,IF(DS188&lt;-3,DR186*-0.5,IF(DS188&lt;-2,DR186*0.2,IF(DS188&lt;-1,DR186*1.1,1)))))))</f>
        <v>1</v>
      </c>
      <c r="DU188" s="252">
        <f t="shared" si="317"/>
        <v>0.18700000000000003</v>
      </c>
      <c r="DV188" s="201">
        <f t="shared" ref="DV188:DV223" si="368">IF(AND(DO187&gt;3,DT188&lt;0),0,(DT188*DU188))</f>
        <v>0.18700000000000003</v>
      </c>
      <c r="DW188" s="167">
        <f>IF(AND(EE186&lt;-23.5,DV188&lt;0),DV188*0.1,IF(AND(EE186&lt;-22.5,DV188&lt;0),DV188*0.4,IF(AND(EE186&lt;-21.5,DV188&lt;0),DV188*0.7,1)))</f>
        <v>1</v>
      </c>
      <c r="DX188" s="167">
        <f>IF(AND(EE186&lt;-23.5,DV188&gt;0),DV188*1.2,IF(AND(EE186&lt;-22.5,DV188&gt;0),DV188*1.1,IF(AND(EE186&lt;-21.5,DV188&gt;0),DV188*1.05,1)))</f>
        <v>1</v>
      </c>
      <c r="DY188" s="167">
        <f t="shared" ref="DY188:DY223" si="369">IF(DX188*DW188=1,DV188,(DW188*DX188))</f>
        <v>0.18700000000000003</v>
      </c>
      <c r="DZ188" s="178">
        <f t="shared" si="352"/>
        <v>-17.547761688839135</v>
      </c>
      <c r="EA188" s="453">
        <f>IF(AND(DZ187&lt;-23.5,DY188&lt;0),DY188*0.5,DY188)</f>
        <v>0.18700000000000003</v>
      </c>
      <c r="EB188" s="453"/>
      <c r="EC188" s="165">
        <f>IF(AND(EE186&lt;-24.5,DS188&gt;-2),(EA188+0.2),EA188)</f>
        <v>0.18700000000000003</v>
      </c>
      <c r="ED188" s="165">
        <f>IF(EE186&gt;-11,(EC188*0.5),EC188)</f>
        <v>0.18700000000000003</v>
      </c>
      <c r="EE188" s="176">
        <f>(EE186+ED188)</f>
        <v>-18.621719269028798</v>
      </c>
      <c r="EF188" s="185"/>
      <c r="EG188" s="186"/>
      <c r="EH188" s="36">
        <v>42430</v>
      </c>
      <c r="EI188" s="105">
        <v>2.8619500000000002</v>
      </c>
      <c r="EJ188" s="109">
        <v>2.830975</v>
      </c>
      <c r="EK188">
        <v>-21.6</v>
      </c>
      <c r="EL188" s="180">
        <f t="shared" si="277"/>
        <v>-21.387762072454997</v>
      </c>
      <c r="EM188" s="209">
        <v>0.17</v>
      </c>
      <c r="EN188" s="240">
        <v>2.2690249999999996</v>
      </c>
      <c r="EO188" s="165">
        <f t="shared" si="322"/>
        <v>1</v>
      </c>
      <c r="EP188" s="252">
        <f t="shared" si="323"/>
        <v>0.27200000000000002</v>
      </c>
      <c r="EQ188" s="201">
        <f t="shared" si="364"/>
        <v>0.27200000000000002</v>
      </c>
      <c r="ER188" s="167">
        <f t="shared" si="291"/>
        <v>1</v>
      </c>
      <c r="ES188" s="167">
        <f t="shared" si="292"/>
        <v>1</v>
      </c>
      <c r="ET188" s="167">
        <f t="shared" si="324"/>
        <v>0.27200000000000002</v>
      </c>
      <c r="EU188" s="178">
        <f t="shared" si="353"/>
        <v>-19.015833155228009</v>
      </c>
      <c r="EV188" s="452">
        <f t="shared" si="267"/>
        <v>0.27200000000000002</v>
      </c>
      <c r="EW188" s="315"/>
      <c r="EX188" s="165">
        <f t="shared" si="325"/>
        <v>0.27200000000000002</v>
      </c>
      <c r="EY188" s="165">
        <f t="shared" si="326"/>
        <v>0.27200000000000002</v>
      </c>
      <c r="EZ188" s="176">
        <f t="shared" si="327"/>
        <v>-19.157811142251234</v>
      </c>
      <c r="FA188" s="254">
        <v>-18.000044444444448</v>
      </c>
      <c r="FB188" s="186"/>
      <c r="FC188" s="36">
        <v>42430</v>
      </c>
      <c r="FD188" s="105">
        <v>2.8619500000000002</v>
      </c>
      <c r="FE188" s="109">
        <v>2.830975</v>
      </c>
      <c r="FF188">
        <v>-21.6</v>
      </c>
      <c r="FG188" s="180">
        <f t="shared" si="278"/>
        <v>-21.387762072454997</v>
      </c>
      <c r="FH188" s="209">
        <v>0.17</v>
      </c>
      <c r="FI188" s="239">
        <v>-3.580975</v>
      </c>
      <c r="FJ188" s="165">
        <f>IF(FI188&lt;-9,FH186*-1.5,IF(FI188&lt;-7,FH186*-1.3,IF(FI188&lt;-5,FH186*-1.1,IF(FI188&lt;-4,FH186*-1,IF(FI188&lt;-3,FH186*-0.5,IF(FI188&lt;-2,FH186*0.2,IF(FI188&lt;-1,FH186*1.1,1)))))))</f>
        <v>-7.2803902299998668E-2</v>
      </c>
      <c r="FK188" s="252">
        <f t="shared" si="329"/>
        <v>1</v>
      </c>
      <c r="FL188" s="201">
        <f t="shared" ref="FL188:FL223" si="370">IF(AND(FE187&gt;3,FJ188&lt;0),0,(FJ188*FK188))</f>
        <v>-7.2803902299998668E-2</v>
      </c>
      <c r="FM188" s="167">
        <f>IF(AND(FU186&lt;-23.5,FL188&lt;0),FL188*0.1,IF(AND(FU186&lt;-22.5,FL188&lt;0),FL188*0.4,IF(AND(FU186&lt;-21.5,FL188&lt;0),FL188*0.7,1)))</f>
        <v>-2.912156091999947E-2</v>
      </c>
      <c r="FN188" s="167">
        <f>IF(AND(FU186&lt;-23.5,FL188&gt;0),FL188*1.2,IF(AND(FU186&lt;-22.5,FL188&gt;0),FL188*1.1,IF(AND(FU186&lt;-21.5,FL188&gt;0),FL188*1.05,1)))</f>
        <v>1</v>
      </c>
      <c r="FO188" s="167">
        <f t="shared" ref="FO188:FO223" si="371">IF(FN188*FM188=1,FL188,(FM188*FN188))</f>
        <v>-2.912156091999947E-2</v>
      </c>
      <c r="FP188" s="178">
        <f t="shared" si="354"/>
        <v>-22.999668309929991</v>
      </c>
      <c r="FQ188" s="453">
        <f>IF(AND(FP187&lt;-23.5,FO188&lt;0),FO188*0.5,FO188)</f>
        <v>-2.912156091999947E-2</v>
      </c>
      <c r="FR188" s="453"/>
      <c r="FS188" s="165">
        <f>IF(AND(FU186&lt;-24.5,FI188&gt;-2),(FQ188+0.2),FQ188)</f>
        <v>-2.912156091999947E-2</v>
      </c>
      <c r="FT188" s="165">
        <f>IF(FU186&gt;-11,(FS188*0.5),FS188)</f>
        <v>-2.912156091999947E-2</v>
      </c>
      <c r="FU188" s="176">
        <f>(FU186+FT188)</f>
        <v>-22.986974996123177</v>
      </c>
      <c r="FV188" s="185"/>
      <c r="FW188" s="186"/>
      <c r="FX188" s="36">
        <v>42430</v>
      </c>
      <c r="FY188" s="105">
        <v>2.8619500000000002</v>
      </c>
      <c r="FZ188" s="109">
        <v>2.830975</v>
      </c>
      <c r="GA188">
        <v>-21.6</v>
      </c>
      <c r="GB188" s="180">
        <f t="shared" si="279"/>
        <v>-21.387762072454997</v>
      </c>
      <c r="GC188" s="209">
        <v>0.17</v>
      </c>
      <c r="GD188" s="239">
        <v>-1.1309750000000001</v>
      </c>
      <c r="GE188" s="165">
        <f>IF(GD188&lt;-9,GC186*-1.5,IF(GD188&lt;-7,GC186*-1.3,IF(GD188&lt;-5,GC186*-1.1,IF(GD188&lt;-4,GC186*-1,IF(GD188&lt;-3,GC186*-0.5,IF(GD188&lt;-2,GC186*0.2,IF(GD188&lt;-1,GC186*1.1,1)))))))</f>
        <v>0.16016858505999709</v>
      </c>
      <c r="GF188" s="252">
        <f t="shared" si="335"/>
        <v>1</v>
      </c>
      <c r="GG188" s="201">
        <f t="shared" ref="GG188:GG223" si="372">IF(AND(FZ187&gt;3,GE188&lt;0),0,(GE188*GF188))</f>
        <v>0.16016858505999709</v>
      </c>
      <c r="GH188" s="167">
        <f>IF(AND(GP186&lt;-23.5,GG188&lt;0),GG188*0.1,IF(AND(GP186&lt;-22.5,GG188&lt;0),GG188*0.4,IF(AND(GP186&lt;-21.5,GG188&lt;0),GG188*0.7,1)))</f>
        <v>1</v>
      </c>
      <c r="GI188" s="167">
        <f>IF(AND(GP186&lt;-23.5,GG188&gt;0),GG188*1.2,IF(AND(GP186&lt;-22.5,GG188&gt;0),GG188*1.1,IF(AND(GP186&lt;-21.5,GG188&gt;0),GG188*1.05,1)))</f>
        <v>0.17618544356599683</v>
      </c>
      <c r="GJ188" s="167">
        <f t="shared" ref="GJ188:GJ223" si="373">IF(GI188*GH188=1,GG188,(GH188*GI188))</f>
        <v>0.17618544356599683</v>
      </c>
      <c r="GK188" s="178">
        <f t="shared" si="355"/>
        <v>-22.183410299753213</v>
      </c>
      <c r="GL188" s="453">
        <f>IF(AND(GK187&lt;-23.5,GJ188&lt;0),GJ188*0.5,GJ188)</f>
        <v>0.17618544356599683</v>
      </c>
      <c r="GM188" s="453"/>
      <c r="GN188" s="165">
        <f>IF(AND(GP186&lt;-24.5,GD188&gt;-2),(GL188+0.2),GL188)</f>
        <v>0.17618544356599683</v>
      </c>
      <c r="GO188" s="165">
        <f>IF(GP186&gt;-11,(GN188*0.5),GN188)</f>
        <v>0.17618544356599683</v>
      </c>
      <c r="GP188" s="176">
        <f>(GP186+GO188)</f>
        <v>-22.368864656004835</v>
      </c>
      <c r="GR188" s="186"/>
      <c r="GS188" s="36">
        <v>42430</v>
      </c>
      <c r="GT188" s="105">
        <v>2.8619500000000002</v>
      </c>
      <c r="GU188" s="109">
        <v>2.830975</v>
      </c>
      <c r="GV188">
        <v>-21.6</v>
      </c>
      <c r="GW188" s="180">
        <f t="shared" si="280"/>
        <v>-21.387762072454997</v>
      </c>
      <c r="GX188" s="209">
        <v>0.17</v>
      </c>
      <c r="GY188" s="239">
        <v>-5.2809749999999998</v>
      </c>
      <c r="GZ188" s="165">
        <f>IF(GY188&lt;-9,GX186*-1.5,IF(GY188&lt;-7,GX186*-1.3,IF(GY188&lt;-5,GX186*-1.1,IF(GY188&lt;-4,GX186*-1,IF(GY188&lt;-3,GX186*-0.5,IF(GY188&lt;-2,GX186*0.2,IF(GY188&lt;-1,GX186*1.1,1)))))))</f>
        <v>-0.16016858505999709</v>
      </c>
      <c r="HA188" s="252">
        <f t="shared" si="341"/>
        <v>1</v>
      </c>
      <c r="HB188" s="201">
        <f t="shared" ref="HB188" si="374">IF(AND(GU188&gt;2.8,GZ188&lt;0),0,(GZ188*HA188))</f>
        <v>0</v>
      </c>
      <c r="HC188" s="167">
        <f>IF(AND(HK186&lt;-23.5,HB188&lt;0),HB188*0.5,IF(AND(HK186&lt;-22.5,HB188&lt;0),HB188*0.7,IF(AND(HK186&lt;-21.5,HB188&lt;0),HB188*1,1)))</f>
        <v>1</v>
      </c>
      <c r="HD188" s="167">
        <f>IF(AND(HK186&lt;-23.5,HB188&gt;0),HB188*1.2,IF(AND(HK186&lt;-22.5,HB188&gt;0),HB188*1.1,IF(AND(HK186&lt;-21.5,HB188&gt;0),HB188*1.05,1)))</f>
        <v>1</v>
      </c>
      <c r="HE188" s="167">
        <f t="shared" ref="HE188:HE229" si="375">IF(HD188*HC188=1,HB188,(HC188*HD188))</f>
        <v>0</v>
      </c>
      <c r="HF188" s="178">
        <f t="shared" si="356"/>
        <v>-24.5</v>
      </c>
      <c r="HG188" s="453">
        <f>IF(AND(HF187&lt;-23.5,HE188&lt;0),HE188*0.5,HE188)</f>
        <v>0</v>
      </c>
      <c r="HH188" s="453"/>
      <c r="HI188" s="165">
        <f>IF(AND(HK186&lt;-24.5,GY188&gt;-2),(HG188+0.2),HG188)</f>
        <v>0</v>
      </c>
      <c r="HJ188" s="165">
        <f>IF(HK186&gt;-11,(HI188*0.5),HI188)</f>
        <v>0</v>
      </c>
      <c r="HK188" s="176">
        <f>(HK186+HJ188)</f>
        <v>-25.255961764031987</v>
      </c>
      <c r="HL188" s="185"/>
      <c r="HN188" s="165">
        <v>2.8690250000000002</v>
      </c>
      <c r="HO188" s="165">
        <f t="shared" si="254"/>
        <v>-20.969871503245479</v>
      </c>
      <c r="HP188" s="165"/>
      <c r="HR188" s="165">
        <v>-3.9309750000000001</v>
      </c>
      <c r="HS188" s="165">
        <f t="shared" si="255"/>
        <v>-22.987683031714383</v>
      </c>
      <c r="HT188" s="167"/>
      <c r="HV188" s="165">
        <v>-0.68097499999999966</v>
      </c>
      <c r="HW188" s="165">
        <f t="shared" si="256"/>
        <v>-18.621719269028798</v>
      </c>
      <c r="HX188" s="165"/>
      <c r="HZ188" s="165">
        <v>2.2690249999999996</v>
      </c>
      <c r="IA188" s="165">
        <f t="shared" si="257"/>
        <v>-19.157811142251234</v>
      </c>
      <c r="IB188" s="253">
        <v>-18.000044444444448</v>
      </c>
      <c r="ID188" s="165">
        <v>-3.580975</v>
      </c>
      <c r="IE188" s="165">
        <f t="shared" si="258"/>
        <v>-22.986974996123177</v>
      </c>
      <c r="IF188" s="165"/>
      <c r="IH188" s="165">
        <v>-1.1309750000000001</v>
      </c>
      <c r="II188" s="165">
        <f t="shared" si="259"/>
        <v>-22.368864656004835</v>
      </c>
      <c r="IJ188" s="165"/>
      <c r="IL188" s="424">
        <v>-5.2809749999999998</v>
      </c>
      <c r="IM188" s="165">
        <f t="shared" si="260"/>
        <v>-25.255961764031987</v>
      </c>
      <c r="IN188" s="165"/>
      <c r="IO188" s="36">
        <v>42430</v>
      </c>
    </row>
    <row r="189" spans="1:253" x14ac:dyDescent="0.25">
      <c r="A189" s="95">
        <v>41334</v>
      </c>
      <c r="B189" s="36">
        <v>41334</v>
      </c>
      <c r="C189" s="346">
        <v>5.7</v>
      </c>
      <c r="D189" s="346">
        <v>-1.1000000000000001</v>
      </c>
      <c r="E189" s="346">
        <v>2.1500000000000004</v>
      </c>
      <c r="F189" s="346">
        <v>5.0999999999999996</v>
      </c>
      <c r="G189" s="346">
        <v>-0.75</v>
      </c>
      <c r="H189" s="346">
        <v>1.7</v>
      </c>
      <c r="I189" s="346">
        <v>-2.4500000000000002</v>
      </c>
      <c r="J189" s="106"/>
      <c r="K189" s="36">
        <v>42430</v>
      </c>
      <c r="L189" s="105">
        <v>2.8619500000000002</v>
      </c>
      <c r="M189" s="98">
        <f t="shared" si="237"/>
        <v>2.830975</v>
      </c>
      <c r="N189" s="109">
        <f t="shared" si="365"/>
        <v>2.8016166666666664</v>
      </c>
      <c r="O189" s="291"/>
      <c r="P189" s="184">
        <v>42430</v>
      </c>
      <c r="Q189" s="346">
        <v>5.7</v>
      </c>
      <c r="R189" s="240">
        <v>2.8690250000000002</v>
      </c>
      <c r="T189" s="346">
        <v>-1.1000000000000001</v>
      </c>
      <c r="U189" s="240">
        <v>-3.9309750000000001</v>
      </c>
      <c r="W189" s="346">
        <v>2.1500000000000004</v>
      </c>
      <c r="X189" s="240">
        <v>-0.68097499999999966</v>
      </c>
      <c r="Z189" s="346">
        <v>5.0999999999999996</v>
      </c>
      <c r="AA189" s="240">
        <v>2.2690249999999996</v>
      </c>
      <c r="AC189" s="346">
        <v>-0.75</v>
      </c>
      <c r="AD189" s="239">
        <v>-3.580975</v>
      </c>
      <c r="AF189" s="346">
        <v>1.7</v>
      </c>
      <c r="AG189" s="239">
        <v>-1.1309750000000001</v>
      </c>
      <c r="AI189" s="346">
        <v>-2.4500000000000002</v>
      </c>
      <c r="AJ189" s="239">
        <v>-5.2809749999999998</v>
      </c>
      <c r="AK189" s="104"/>
      <c r="AV189" s="36">
        <v>42431</v>
      </c>
      <c r="AW189" s="346">
        <v>8.8000000000000007</v>
      </c>
      <c r="AY189" s="346">
        <v>-3.25</v>
      </c>
      <c r="BA189" s="346">
        <v>2.8</v>
      </c>
      <c r="BC189" s="346">
        <v>5.3000000000000007</v>
      </c>
      <c r="BE189" s="346">
        <v>2.9000000000000004</v>
      </c>
      <c r="BG189" s="346">
        <v>2.0999999999999996</v>
      </c>
      <c r="BI189" s="346">
        <v>-3.35</v>
      </c>
      <c r="BJ189" s="104"/>
      <c r="BL189" s="313">
        <v>5.3</v>
      </c>
      <c r="BM189">
        <v>-18.000044444444448</v>
      </c>
      <c r="BN189" s="199"/>
      <c r="BP189" s="199"/>
      <c r="BR189" s="199"/>
      <c r="BT189" s="199"/>
      <c r="BU189" s="347"/>
      <c r="BV189">
        <f>(CB189*1.5)</f>
        <v>0.27</v>
      </c>
      <c r="BW189" s="36">
        <v>42431</v>
      </c>
      <c r="BX189" s="105">
        <v>2.9827000000000004</v>
      </c>
      <c r="BY189" s="109">
        <v>2.9223250000000003</v>
      </c>
      <c r="CA189" s="180">
        <f t="shared" si="274"/>
        <v>-21.262962844894997</v>
      </c>
      <c r="CB189" s="209">
        <v>0.18</v>
      </c>
      <c r="CC189" s="240">
        <v>5.877675</v>
      </c>
      <c r="CD189" s="165">
        <f t="shared" ref="CD189:CD229" si="376">IF(CC189&lt;-9,CB189*-1.5,IF(CC189&lt;-7,CB189*-1.3,IF(CC189&lt;-5,CB189*-1.1,IF(CC189&lt;-4,CB189*-1,IF(CC189&lt;-3,CB189*-0.5,IF(CC189&lt;-2,CB189*0.2,IF(CC189&lt;-1,CB189*1.1,1)))))))</f>
        <v>1</v>
      </c>
      <c r="CE189" s="252">
        <f t="shared" si="348"/>
        <v>0.36</v>
      </c>
      <c r="CF189" s="201">
        <f t="shared" ref="CF189:CF223" si="377">IF(AND(BY188&gt;3,CD189&lt;0),0,(CD189*CE189))</f>
        <v>0.36</v>
      </c>
      <c r="CG189" s="167">
        <f t="shared" ref="CG189:CG223" si="378">IF(AND(CO188&lt;-23.5,CF189&lt;0),CF189*0.1,IF(AND(CO188&lt;-22.5,CF189&lt;0),CF189*0.4,IF(AND(CO188&lt;-21.5,CF189&lt;0),CF189*0.7,1)))</f>
        <v>1</v>
      </c>
      <c r="CH189" s="167">
        <f t="shared" ref="CH189:CH223" si="379">IF(AND(CO188&lt;-23.5,CF189&gt;0),CF189*1.2,IF(AND(CO188&lt;-22.5,CF189&gt;0),CF189*1.1,IF(AND(CO188&lt;-21.5,CF189&gt;0),CF189*1.05,1)))</f>
        <v>1</v>
      </c>
      <c r="CI189" s="167">
        <f t="shared" si="349"/>
        <v>0.36</v>
      </c>
      <c r="CJ189" s="178">
        <f t="shared" si="350"/>
        <v>-20.6383703611158</v>
      </c>
      <c r="CK189" s="453">
        <f t="shared" si="239"/>
        <v>0.36</v>
      </c>
      <c r="CL189" s="453"/>
      <c r="CM189" s="165">
        <f t="shared" ref="CM189:CM229" si="380">IF(AND(CO188&lt;-24.5,CC189&gt;-2),(CK189+0.2),CK189)</f>
        <v>0.36</v>
      </c>
      <c r="CN189" s="165">
        <f t="shared" si="306"/>
        <v>0.36</v>
      </c>
      <c r="CO189" s="176">
        <f t="shared" si="284"/>
        <v>-20.609871503245479</v>
      </c>
      <c r="CR189" s="36">
        <v>42431</v>
      </c>
      <c r="CS189" s="105">
        <v>2.9827000000000004</v>
      </c>
      <c r="CT189" s="109">
        <v>2.9223250000000003</v>
      </c>
      <c r="CV189" s="180">
        <f t="shared" si="275"/>
        <v>-21.262962844894997</v>
      </c>
      <c r="CW189" s="209">
        <v>0.18</v>
      </c>
      <c r="CX189" s="240">
        <v>-6.1723250000000007</v>
      </c>
      <c r="CY189" s="165">
        <f t="shared" ref="CY189:CY229" si="381">IF(CX189&lt;-9,CW189*-1.5,IF(CX189&lt;-7,CW189*-1.3,IF(CX189&lt;-5,CW189*-1.1,IF(CX189&lt;-4,CW189*-1,IF(CX189&lt;-3,CW189*-0.5,IF(CX189&lt;-2,CW189*0.2,IF(CX189&lt;-1,CW189*1.1,1)))))))</f>
        <v>-0.19800000000000001</v>
      </c>
      <c r="CZ189" s="252">
        <f t="shared" si="308"/>
        <v>1</v>
      </c>
      <c r="DA189" s="201">
        <f t="shared" si="366"/>
        <v>-0.19800000000000001</v>
      </c>
      <c r="DB189" s="167">
        <f t="shared" ref="DB189:DB223" si="382">IF(AND(DJ188&lt;-23.5,DA189&lt;0),DA189*0.1,IF(AND(DJ188&lt;-22.5,DA189&lt;0),DA189*0.4,IF(AND(DJ188&lt;-21.5,DA189&lt;0),DA189*0.7,1)))</f>
        <v>-7.9200000000000007E-2</v>
      </c>
      <c r="DC189" s="167">
        <f t="shared" ref="DC189:DC223" si="383">IF(AND(DJ188&lt;-23.5,DA189&gt;0),DA189*1.2,IF(AND(DJ188&lt;-22.5,DA189&gt;0),DA189*1.1,IF(AND(DJ188&lt;-21.5,DA189&gt;0),DA189*1.05,1)))</f>
        <v>1</v>
      </c>
      <c r="DD189" s="167">
        <f t="shared" si="367"/>
        <v>-7.9200000000000007E-2</v>
      </c>
      <c r="DE189" s="178">
        <f t="shared" si="351"/>
        <v>-23.251287565834406</v>
      </c>
      <c r="DF189" s="453">
        <f t="shared" ref="DF189:DF223" si="384">IF(AND(DE188&lt;-23.5,DD189&lt;0),DD189*0.5,DD189)</f>
        <v>-7.9200000000000007E-2</v>
      </c>
      <c r="DG189" s="453"/>
      <c r="DH189" s="165">
        <f t="shared" ref="DH189:DH199" si="385">IF(AND(DJ188&lt;-24.5,CX189&gt;-2),(DF189+0.2),DF189)</f>
        <v>-7.9200000000000007E-2</v>
      </c>
      <c r="DI189" s="165">
        <f t="shared" si="315"/>
        <v>-7.9200000000000007E-2</v>
      </c>
      <c r="DJ189" s="176">
        <f t="shared" ref="DJ189:DJ223" si="386">(DJ188+DI189)</f>
        <v>-23.066883031714383</v>
      </c>
      <c r="DK189" s="185"/>
      <c r="DL189" s="186"/>
      <c r="DM189" s="36">
        <v>42431</v>
      </c>
      <c r="DN189" s="105">
        <v>2.9827000000000004</v>
      </c>
      <c r="DO189" s="109">
        <v>2.9223250000000003</v>
      </c>
      <c r="DQ189" s="180">
        <f t="shared" si="276"/>
        <v>-21.262962844894997</v>
      </c>
      <c r="DR189" s="209">
        <v>0.18</v>
      </c>
      <c r="DS189" s="240">
        <v>-0.12232500000000046</v>
      </c>
      <c r="DT189" s="165">
        <f t="shared" ref="DT189:DT229" si="387">IF(DS189&lt;-9,DR189*-1.5,IF(DS189&lt;-7,DR189*-1.3,IF(DS189&lt;-5,DR189*-1.1,IF(DS189&lt;-4,DR189*-1,IF(DS189&lt;-3,DR189*-0.5,IF(DS189&lt;-2,DR189*0.2,IF(DS189&lt;-1,DR189*1.1,1)))))))</f>
        <v>1</v>
      </c>
      <c r="DU189" s="252">
        <f t="shared" si="317"/>
        <v>0.19800000000000001</v>
      </c>
      <c r="DV189" s="201">
        <f t="shared" si="368"/>
        <v>0.19800000000000001</v>
      </c>
      <c r="DW189" s="167">
        <f t="shared" ref="DW189:DW223" si="388">IF(AND(EE188&lt;-23.5,DV189&lt;0),DV189*0.1,IF(AND(EE188&lt;-22.5,DV189&lt;0),DV189*0.4,IF(AND(EE188&lt;-21.5,DV189&lt;0),DV189*0.7,1)))</f>
        <v>1</v>
      </c>
      <c r="DX189" s="167">
        <f t="shared" ref="DX189:DX223" si="389">IF(AND(EE188&lt;-23.5,DV189&gt;0),DV189*1.2,IF(AND(EE188&lt;-22.5,DV189&gt;0),DV189*1.1,IF(AND(EE188&lt;-21.5,DV189&gt;0),DV189*1.05,1)))</f>
        <v>1</v>
      </c>
      <c r="DY189" s="167">
        <f t="shared" si="369"/>
        <v>0.19800000000000001</v>
      </c>
      <c r="DZ189" s="178">
        <f t="shared" si="352"/>
        <v>-17.349761688839134</v>
      </c>
      <c r="EA189" s="453">
        <f t="shared" si="319"/>
        <v>0.19800000000000001</v>
      </c>
      <c r="EB189" s="453"/>
      <c r="EC189" s="165">
        <f t="shared" si="320"/>
        <v>0.19800000000000001</v>
      </c>
      <c r="ED189" s="165">
        <f t="shared" si="321"/>
        <v>0.19800000000000001</v>
      </c>
      <c r="EE189" s="176">
        <f t="shared" ref="EE189:EE223" si="390">(EE188+ED189)</f>
        <v>-18.423719269028798</v>
      </c>
      <c r="EF189" s="185"/>
      <c r="EG189" s="186"/>
      <c r="EH189" s="36">
        <v>42431</v>
      </c>
      <c r="EI189" s="105">
        <v>2.9827000000000004</v>
      </c>
      <c r="EJ189" s="109">
        <v>2.9223250000000003</v>
      </c>
      <c r="EL189" s="180">
        <f t="shared" si="277"/>
        <v>-21.262962844894997</v>
      </c>
      <c r="EM189" s="209">
        <v>0.18</v>
      </c>
      <c r="EN189" s="240">
        <v>2.3776750000000004</v>
      </c>
      <c r="EO189" s="165">
        <f t="shared" si="322"/>
        <v>1</v>
      </c>
      <c r="EP189" s="252">
        <f t="shared" si="323"/>
        <v>0.28799999999999998</v>
      </c>
      <c r="EQ189" s="201">
        <f t="shared" si="364"/>
        <v>0.28799999999999998</v>
      </c>
      <c r="ER189" s="167">
        <f t="shared" si="291"/>
        <v>1</v>
      </c>
      <c r="ES189" s="167">
        <f t="shared" si="292"/>
        <v>1</v>
      </c>
      <c r="ET189" s="167">
        <f t="shared" si="324"/>
        <v>0.28799999999999998</v>
      </c>
      <c r="EU189" s="178">
        <f t="shared" si="353"/>
        <v>-18.727833155228009</v>
      </c>
      <c r="EV189" s="452">
        <f t="shared" si="267"/>
        <v>0.28799999999999998</v>
      </c>
      <c r="EW189" s="315"/>
      <c r="EX189" s="165">
        <f t="shared" si="325"/>
        <v>0.28799999999999998</v>
      </c>
      <c r="EY189" s="165">
        <f t="shared" si="326"/>
        <v>0.28799999999999998</v>
      </c>
      <c r="EZ189" s="176">
        <f t="shared" si="327"/>
        <v>-18.869811142251233</v>
      </c>
      <c r="FA189" s="185"/>
      <c r="FB189" s="186"/>
      <c r="FC189" s="36">
        <v>42431</v>
      </c>
      <c r="FD189" s="105">
        <v>2.9827000000000004</v>
      </c>
      <c r="FE189" s="109">
        <v>2.9223250000000003</v>
      </c>
      <c r="FG189" s="180">
        <f t="shared" si="278"/>
        <v>-21.262962844894997</v>
      </c>
      <c r="FH189" s="209">
        <v>0.18</v>
      </c>
      <c r="FI189" s="239">
        <v>-2.2324999999999928E-2</v>
      </c>
      <c r="FJ189" s="165">
        <f t="shared" ref="FJ189:FJ229" si="391">IF(FI189&lt;-9,FH189*-1.5,IF(FI189&lt;-7,FH189*-1.3,IF(FI189&lt;-5,FH189*-1.1,IF(FI189&lt;-4,FH189*-1,IF(FI189&lt;-3,FH189*-0.5,IF(FI189&lt;-2,FH189*0.2,IF(FI189&lt;-1,FH189*1.1,1)))))))</f>
        <v>1</v>
      </c>
      <c r="FK189" s="252">
        <f t="shared" si="329"/>
        <v>0.19800000000000001</v>
      </c>
      <c r="FL189" s="201">
        <f t="shared" si="370"/>
        <v>0.19800000000000001</v>
      </c>
      <c r="FM189" s="167">
        <f t="shared" ref="FM189:FM223" si="392">IF(AND(FU188&lt;-23.5,FL189&lt;0),FL189*0.1,IF(AND(FU188&lt;-22.5,FL189&lt;0),FL189*0.4,IF(AND(FU188&lt;-21.5,FL189&lt;0),FL189*0.7,1)))</f>
        <v>1</v>
      </c>
      <c r="FN189" s="167">
        <f t="shared" ref="FN189:FN223" si="393">IF(AND(FU188&lt;-23.5,FL189&gt;0),FL189*1.2,IF(AND(FU188&lt;-22.5,FL189&gt;0),FL189*1.1,IF(AND(FU188&lt;-21.5,FL189&gt;0),FL189*1.05,1)))</f>
        <v>0.21780000000000002</v>
      </c>
      <c r="FO189" s="167">
        <f t="shared" si="371"/>
        <v>0.21780000000000002</v>
      </c>
      <c r="FP189" s="178">
        <f t="shared" si="354"/>
        <v>-22.78186830992999</v>
      </c>
      <c r="FQ189" s="453">
        <f t="shared" ref="FQ189:FQ223" si="394">IF(AND(FP188&lt;-23.5,FO189&lt;0),FO189*0.5,FO189)</f>
        <v>0.21780000000000002</v>
      </c>
      <c r="FR189" s="453"/>
      <c r="FS189" s="165">
        <f t="shared" ref="FS189:FS199" si="395">IF(AND(FU188&lt;-24.5,FI189&gt;-2),(FQ189+0.2),FQ189)</f>
        <v>0.21780000000000002</v>
      </c>
      <c r="FT189" s="165">
        <f t="shared" si="333"/>
        <v>0.21780000000000002</v>
      </c>
      <c r="FU189" s="176">
        <f t="shared" ref="FU189:FU223" si="396">(FU188+FT189)</f>
        <v>-22.769174996123176</v>
      </c>
      <c r="FV189" s="185"/>
      <c r="FW189" s="186"/>
      <c r="FX189" s="36">
        <v>42431</v>
      </c>
      <c r="FY189" s="105">
        <v>2.9827000000000004</v>
      </c>
      <c r="FZ189" s="109">
        <v>2.9223250000000003</v>
      </c>
      <c r="GB189" s="180">
        <f t="shared" si="279"/>
        <v>-21.262962844894997</v>
      </c>
      <c r="GC189" s="209">
        <v>0.18</v>
      </c>
      <c r="GD189" s="239">
        <v>-0.82232500000000064</v>
      </c>
      <c r="GE189" s="165">
        <f t="shared" ref="GE189:GE229" si="397">IF(GD189&lt;-9,GC189*-1.5,IF(GD189&lt;-7,GC189*-1.3,IF(GD189&lt;-5,GC189*-1.1,IF(GD189&lt;-4,GC189*-1,IF(GD189&lt;-3,GC189*-0.5,IF(GD189&lt;-2,GC189*0.2,IF(GD189&lt;-1,GC189*1.1,1)))))))</f>
        <v>1</v>
      </c>
      <c r="GF189" s="252">
        <f t="shared" si="335"/>
        <v>0.19800000000000001</v>
      </c>
      <c r="GG189" s="201">
        <f t="shared" si="372"/>
        <v>0.19800000000000001</v>
      </c>
      <c r="GH189" s="167">
        <f t="shared" ref="GH189:GH223" si="398">IF(AND(GP188&lt;-23.5,GG189&lt;0),GG189*0.1,IF(AND(GP188&lt;-22.5,GG189&lt;0),GG189*0.4,IF(AND(GP188&lt;-21.5,GG189&lt;0),GG189*0.7,1)))</f>
        <v>1</v>
      </c>
      <c r="GI189" s="167">
        <f t="shared" ref="GI189:GI223" si="399">IF(AND(GP188&lt;-23.5,GG189&gt;0),GG189*1.2,IF(AND(GP188&lt;-22.5,GG189&gt;0),GG189*1.1,IF(AND(GP188&lt;-21.5,GG189&gt;0),GG189*1.05,1)))</f>
        <v>0.20790000000000003</v>
      </c>
      <c r="GJ189" s="167">
        <f t="shared" si="373"/>
        <v>0.20790000000000003</v>
      </c>
      <c r="GK189" s="178">
        <f t="shared" si="355"/>
        <v>-21.975510299753214</v>
      </c>
      <c r="GL189" s="453">
        <f t="shared" ref="GL189:GL223" si="400">IF(AND(GK188&lt;-23.5,GJ189&lt;0),GJ189*0.5,GJ189)</f>
        <v>0.20790000000000003</v>
      </c>
      <c r="GM189" s="453"/>
      <c r="GN189" s="165">
        <f t="shared" ref="GN189:GN199" si="401">IF(AND(GP188&lt;-24.5,GD189&gt;-2),(GL189+0.2),GL189)</f>
        <v>0.20790000000000003</v>
      </c>
      <c r="GO189" s="165">
        <f t="shared" si="339"/>
        <v>0.20790000000000003</v>
      </c>
      <c r="GP189" s="176">
        <f t="shared" ref="GP189:GP223" si="402">(GP188+GO189)</f>
        <v>-22.160964656004836</v>
      </c>
      <c r="GR189" s="186"/>
      <c r="GS189" s="36">
        <v>42431</v>
      </c>
      <c r="GT189" s="105">
        <v>2.9827000000000004</v>
      </c>
      <c r="GU189" s="109">
        <v>2.9223250000000003</v>
      </c>
      <c r="GW189" s="180">
        <f t="shared" si="280"/>
        <v>-21.262962844894997</v>
      </c>
      <c r="GX189" s="209">
        <v>0.18</v>
      </c>
      <c r="GY189" s="239">
        <v>-6.2723250000000004</v>
      </c>
      <c r="GZ189" s="165">
        <f t="shared" ref="GZ189:GZ229" si="403">IF(GY189&lt;-9,GX189*-1.5,IF(GY189&lt;-7,GX189*-1.3,IF(GY189&lt;-5,GX189*-1.1,IF(GY189&lt;-4,GX189*-1,IF(GY189&lt;-3,GX189*-0.5,IF(GY189&lt;-2,GX189*0.2,IF(GY189&lt;-1,GX189*1.1,1)))))))</f>
        <v>-0.19800000000000001</v>
      </c>
      <c r="HA189" s="252">
        <f t="shared" si="341"/>
        <v>1</v>
      </c>
      <c r="HB189" s="201">
        <f t="shared" ref="HB189:HB229" si="404">IF(AND(GU188&gt;3,GZ189&lt;0),0,(GZ189*HA189))</f>
        <v>-0.19800000000000001</v>
      </c>
      <c r="HC189" s="167">
        <f t="shared" ref="HC189:HC229" si="405">IF(AND(HK188&lt;-23.5,HB189&lt;0),HB189*0.1,IF(AND(HK188&lt;-22.5,HB189&lt;0),HB189*0.4,IF(AND(HK188&lt;-21.5,HB189&lt;0),HB189*0.7,1)))</f>
        <v>-1.9800000000000002E-2</v>
      </c>
      <c r="HD189" s="167">
        <f t="shared" ref="HD189:HD229" si="406">IF(AND(HK188&lt;-23.5,HB189&gt;0),HB189*1.2,IF(AND(HK188&lt;-22.5,HB189&gt;0),HB189*1.1,IF(AND(HK188&lt;-21.5,HB189&gt;0),HB189*1.05,1)))</f>
        <v>1</v>
      </c>
      <c r="HE189" s="167">
        <f t="shared" si="375"/>
        <v>-1.9800000000000002E-2</v>
      </c>
      <c r="HF189" s="178">
        <f t="shared" si="356"/>
        <v>-24.5</v>
      </c>
      <c r="HG189" s="453">
        <f t="shared" ref="HG189:HG229" si="407">IF(AND(HF188&lt;-23.5,HE189&lt;0),HE189*0.5,HE189)</f>
        <v>-9.9000000000000008E-3</v>
      </c>
      <c r="HH189" s="453"/>
      <c r="HI189" s="165">
        <f t="shared" ref="HI189:HI199" si="408">IF(AND(HK188&lt;-24.5,GY189&gt;-2),(HG189+0.2),HG189)</f>
        <v>-9.9000000000000008E-3</v>
      </c>
      <c r="HJ189" s="165">
        <f t="shared" si="346"/>
        <v>-9.9000000000000008E-3</v>
      </c>
      <c r="HK189" s="176">
        <f t="shared" ref="HK189:HK229" si="409">(HK188+HJ189)</f>
        <v>-25.265861764031985</v>
      </c>
      <c r="HL189" s="185"/>
      <c r="HN189" s="165">
        <v>5.877675</v>
      </c>
      <c r="HO189" s="165">
        <f t="shared" si="254"/>
        <v>-20.609871503245479</v>
      </c>
      <c r="HP189" s="165"/>
      <c r="HR189" s="165">
        <v>-6.1723250000000007</v>
      </c>
      <c r="HS189" s="165">
        <f t="shared" si="255"/>
        <v>-23.066883031714383</v>
      </c>
      <c r="HT189" s="167"/>
      <c r="HV189" s="165">
        <v>-0.12232500000000046</v>
      </c>
      <c r="HW189" s="165">
        <f t="shared" si="256"/>
        <v>-18.423719269028798</v>
      </c>
      <c r="HX189" s="165"/>
      <c r="HZ189" s="165">
        <v>2.3776750000000004</v>
      </c>
      <c r="IA189" s="165">
        <f t="shared" si="257"/>
        <v>-18.869811142251233</v>
      </c>
      <c r="IB189" s="165"/>
      <c r="ID189" s="165">
        <v>-2.2324999999999928E-2</v>
      </c>
      <c r="IE189" s="165">
        <f t="shared" si="258"/>
        <v>-22.769174996123176</v>
      </c>
      <c r="IF189" s="165"/>
      <c r="IH189" s="165">
        <v>-0.82232500000000064</v>
      </c>
      <c r="II189" s="165">
        <f t="shared" si="259"/>
        <v>-22.160964656004836</v>
      </c>
      <c r="IJ189" s="165"/>
      <c r="IL189" s="424">
        <v>-6.2723250000000004</v>
      </c>
      <c r="IM189" s="165">
        <f t="shared" si="260"/>
        <v>-25.265861764031985</v>
      </c>
      <c r="IN189" s="165"/>
      <c r="IO189" s="36">
        <v>42431</v>
      </c>
    </row>
    <row r="190" spans="1:253" ht="15.75" thickBot="1" x14ac:dyDescent="0.3">
      <c r="A190" s="95">
        <v>41335</v>
      </c>
      <c r="B190" s="36">
        <v>41335</v>
      </c>
      <c r="C190" s="346">
        <v>8.8000000000000007</v>
      </c>
      <c r="D190" s="346">
        <v>-3.25</v>
      </c>
      <c r="E190" s="346">
        <v>2.8</v>
      </c>
      <c r="F190" s="346">
        <v>5.3000000000000007</v>
      </c>
      <c r="G190" s="346">
        <v>2.9000000000000004</v>
      </c>
      <c r="H190" s="346">
        <v>2.0999999999999996</v>
      </c>
      <c r="I190" s="346">
        <v>-3.35</v>
      </c>
      <c r="J190" s="106"/>
      <c r="K190" s="36">
        <v>42431</v>
      </c>
      <c r="L190" s="105">
        <v>2.9827000000000004</v>
      </c>
      <c r="M190" s="98">
        <f t="shared" si="237"/>
        <v>2.9223250000000003</v>
      </c>
      <c r="N190" s="109">
        <f t="shared" si="365"/>
        <v>2.8815500000000003</v>
      </c>
      <c r="O190" s="291"/>
      <c r="P190" s="184">
        <v>42431</v>
      </c>
      <c r="Q190" s="346">
        <v>8.8000000000000007</v>
      </c>
      <c r="R190" s="240">
        <v>5.877675</v>
      </c>
      <c r="T190" s="346">
        <v>-3.25</v>
      </c>
      <c r="U190" s="240">
        <v>-6.1723250000000007</v>
      </c>
      <c r="W190" s="346">
        <v>2.8</v>
      </c>
      <c r="X190" s="240">
        <v>-0.12232500000000046</v>
      </c>
      <c r="Z190" s="346">
        <v>5.3000000000000007</v>
      </c>
      <c r="AA190" s="240">
        <v>2.3776750000000004</v>
      </c>
      <c r="AC190" s="346">
        <v>2.9000000000000004</v>
      </c>
      <c r="AD190" s="239">
        <v>-2.2324999999999928E-2</v>
      </c>
      <c r="AF190" s="346">
        <v>2.0999999999999996</v>
      </c>
      <c r="AG190" s="239">
        <v>-0.82232500000000064</v>
      </c>
      <c r="AI190" s="346">
        <v>-3.35</v>
      </c>
      <c r="AJ190" s="239">
        <v>-6.2723250000000004</v>
      </c>
      <c r="AK190" s="104"/>
      <c r="AV190" s="36">
        <v>42432</v>
      </c>
      <c r="AW190" s="346">
        <v>6.7</v>
      </c>
      <c r="AY190" s="346">
        <v>-2.15</v>
      </c>
      <c r="BA190" s="346">
        <v>1.8499999999999999</v>
      </c>
      <c r="BB190" s="98"/>
      <c r="BC190" s="346">
        <v>7.1</v>
      </c>
      <c r="BE190" s="346">
        <v>4.1500000000000004</v>
      </c>
      <c r="BG190" s="346">
        <v>1.3499999999999999</v>
      </c>
      <c r="BI190" s="346">
        <v>-5.45</v>
      </c>
      <c r="BJ190" s="104"/>
      <c r="BL190" s="313">
        <v>-4.5999999999999996</v>
      </c>
      <c r="BM190">
        <v>-22.866244444444444</v>
      </c>
      <c r="BN190" s="199"/>
      <c r="BP190" s="199"/>
      <c r="BR190" s="199"/>
      <c r="BS190" s="98"/>
      <c r="BT190" s="199"/>
      <c r="BU190" s="347"/>
      <c r="BV190">
        <f>(CB190*1.5)</f>
        <v>0.27</v>
      </c>
      <c r="BW190" s="36">
        <v>42432</v>
      </c>
      <c r="BX190" s="105">
        <v>3.1051500000000001</v>
      </c>
      <c r="BY190" s="109">
        <v>3.0439250000000002</v>
      </c>
      <c r="CA190" s="180">
        <f t="shared" si="274"/>
        <v>-21.090829532894997</v>
      </c>
      <c r="CB190" s="209">
        <v>0.18</v>
      </c>
      <c r="CC190" s="240">
        <v>3.656075</v>
      </c>
      <c r="CD190" s="165">
        <f t="shared" si="376"/>
        <v>1</v>
      </c>
      <c r="CE190" s="252">
        <f t="shared" si="348"/>
        <v>0.30599999999999999</v>
      </c>
      <c r="CF190" s="201">
        <f t="shared" si="377"/>
        <v>0.30599999999999999</v>
      </c>
      <c r="CG190" s="167">
        <f t="shared" si="378"/>
        <v>1</v>
      </c>
      <c r="CH190" s="167">
        <f t="shared" si="379"/>
        <v>1</v>
      </c>
      <c r="CI190" s="167">
        <f t="shared" si="349"/>
        <v>0.30599999999999999</v>
      </c>
      <c r="CJ190" s="178">
        <f t="shared" si="350"/>
        <v>-20.3323703611158</v>
      </c>
      <c r="CK190" s="453">
        <f t="shared" si="239"/>
        <v>0.30599999999999999</v>
      </c>
      <c r="CL190" s="453"/>
      <c r="CM190" s="165">
        <f t="shared" si="380"/>
        <v>0.30599999999999999</v>
      </c>
      <c r="CN190" s="165">
        <f t="shared" si="306"/>
        <v>0.30599999999999999</v>
      </c>
      <c r="CO190" s="176">
        <f t="shared" si="284"/>
        <v>-20.303871503245478</v>
      </c>
      <c r="CR190" s="36">
        <v>42432</v>
      </c>
      <c r="CS190" s="105">
        <v>3.1051500000000001</v>
      </c>
      <c r="CT190" s="109">
        <v>3.0439250000000002</v>
      </c>
      <c r="CV190" s="180">
        <f t="shared" si="275"/>
        <v>-21.090829532894997</v>
      </c>
      <c r="CW190" s="209">
        <v>0.18</v>
      </c>
      <c r="CX190" s="240">
        <v>-5.1939250000000001</v>
      </c>
      <c r="CY190" s="165">
        <f t="shared" si="381"/>
        <v>-0.19800000000000001</v>
      </c>
      <c r="CZ190" s="252">
        <f t="shared" si="308"/>
        <v>1</v>
      </c>
      <c r="DA190" s="201">
        <f t="shared" si="366"/>
        <v>-0.19800000000000001</v>
      </c>
      <c r="DB190" s="167">
        <f t="shared" si="382"/>
        <v>-7.9200000000000007E-2</v>
      </c>
      <c r="DC190" s="167">
        <f t="shared" si="383"/>
        <v>1</v>
      </c>
      <c r="DD190" s="167">
        <f t="shared" si="367"/>
        <v>-7.9200000000000007E-2</v>
      </c>
      <c r="DE190" s="178">
        <f t="shared" si="351"/>
        <v>-23.330487565834407</v>
      </c>
      <c r="DF190" s="453">
        <f t="shared" si="384"/>
        <v>-7.9200000000000007E-2</v>
      </c>
      <c r="DG190" s="453"/>
      <c r="DH190" s="165">
        <f t="shared" si="385"/>
        <v>-7.9200000000000007E-2</v>
      </c>
      <c r="DI190" s="165">
        <f t="shared" si="315"/>
        <v>-7.9200000000000007E-2</v>
      </c>
      <c r="DJ190" s="176">
        <f t="shared" si="386"/>
        <v>-23.146083031714383</v>
      </c>
      <c r="DK190" s="185"/>
      <c r="DL190" s="186"/>
      <c r="DM190" s="36">
        <v>42432</v>
      </c>
      <c r="DN190" s="105">
        <v>3.1051500000000001</v>
      </c>
      <c r="DO190" s="109">
        <v>3.0439250000000002</v>
      </c>
      <c r="DQ190" s="180">
        <f t="shared" si="276"/>
        <v>-21.090829532894997</v>
      </c>
      <c r="DR190" s="209">
        <v>0.18</v>
      </c>
      <c r="DS190" s="240">
        <v>-1.1939250000000003</v>
      </c>
      <c r="DT190" s="165">
        <f t="shared" si="387"/>
        <v>0.19800000000000001</v>
      </c>
      <c r="DU190" s="252">
        <f t="shared" si="317"/>
        <v>1</v>
      </c>
      <c r="DV190" s="201">
        <f t="shared" si="368"/>
        <v>0.19800000000000001</v>
      </c>
      <c r="DW190" s="167">
        <f t="shared" si="388"/>
        <v>1</v>
      </c>
      <c r="DX190" s="167">
        <f t="shared" si="389"/>
        <v>1</v>
      </c>
      <c r="DY190" s="167">
        <f t="shared" si="369"/>
        <v>0.19800000000000001</v>
      </c>
      <c r="DZ190" s="178">
        <f t="shared" si="352"/>
        <v>-17.151761688839134</v>
      </c>
      <c r="EA190" s="453">
        <f t="shared" si="319"/>
        <v>0.19800000000000001</v>
      </c>
      <c r="EB190" s="453"/>
      <c r="EC190" s="165">
        <f t="shared" si="320"/>
        <v>0.19800000000000001</v>
      </c>
      <c r="ED190" s="165">
        <f t="shared" si="321"/>
        <v>0.19800000000000001</v>
      </c>
      <c r="EE190" s="176">
        <f t="shared" si="390"/>
        <v>-18.225719269028797</v>
      </c>
      <c r="EF190" s="185"/>
      <c r="EG190" s="186"/>
      <c r="EH190" s="36">
        <v>42432</v>
      </c>
      <c r="EI190" s="105">
        <v>3.1051500000000001</v>
      </c>
      <c r="EJ190" s="109">
        <v>3.0439250000000002</v>
      </c>
      <c r="EL190" s="180">
        <f t="shared" si="277"/>
        <v>-21.090829532894997</v>
      </c>
      <c r="EM190" s="209">
        <v>0.18</v>
      </c>
      <c r="EN190" s="240">
        <v>4.0560749999999999</v>
      </c>
      <c r="EO190" s="165">
        <f t="shared" si="322"/>
        <v>1</v>
      </c>
      <c r="EP190" s="252">
        <f t="shared" si="323"/>
        <v>0.36</v>
      </c>
      <c r="EQ190" s="201">
        <f t="shared" si="364"/>
        <v>0.36</v>
      </c>
      <c r="ER190" s="167">
        <f t="shared" ref="ER190:ER223" si="410">IF(AND(EZ189&lt;-23.5,EQ190&lt;0),EQ190*0.1,IF(AND(EZ189&lt;-22.5,EQ190&lt;0),EQ190*0.4,IF(AND(EZ189&lt;-21.5,EQ190&lt;0),EQ190*0.7,1)))</f>
        <v>1</v>
      </c>
      <c r="ES190" s="167">
        <f t="shared" si="292"/>
        <v>1</v>
      </c>
      <c r="ET190" s="167">
        <f t="shared" ref="ET190:ET223" si="411">IF(ES190*ER190=1,EQ190,(ER190*ES190))</f>
        <v>0.36</v>
      </c>
      <c r="EU190" s="178">
        <f t="shared" si="353"/>
        <v>-18.367833155228009</v>
      </c>
      <c r="EV190" s="452">
        <f t="shared" si="267"/>
        <v>0.36</v>
      </c>
      <c r="EW190" s="315"/>
      <c r="EX190" s="165">
        <f t="shared" si="325"/>
        <v>0.36</v>
      </c>
      <c r="EY190" s="165">
        <f t="shared" si="326"/>
        <v>0.36</v>
      </c>
      <c r="EZ190" s="176">
        <f t="shared" si="327"/>
        <v>-18.509811142251234</v>
      </c>
      <c r="FA190" s="185"/>
      <c r="FB190" s="186"/>
      <c r="FC190" s="36">
        <v>42432</v>
      </c>
      <c r="FD190" s="105">
        <v>3.1051500000000001</v>
      </c>
      <c r="FE190" s="109">
        <v>3.0439250000000002</v>
      </c>
      <c r="FG190" s="180">
        <f t="shared" si="278"/>
        <v>-21.090829532894997</v>
      </c>
      <c r="FH190" s="209">
        <v>0.18</v>
      </c>
      <c r="FI190" s="239">
        <v>1.1060750000000001</v>
      </c>
      <c r="FJ190" s="165">
        <f t="shared" si="391"/>
        <v>1</v>
      </c>
      <c r="FK190" s="252">
        <f t="shared" si="329"/>
        <v>0.19800000000000001</v>
      </c>
      <c r="FL190" s="201">
        <f t="shared" si="370"/>
        <v>0.19800000000000001</v>
      </c>
      <c r="FM190" s="167">
        <f t="shared" si="392"/>
        <v>1</v>
      </c>
      <c r="FN190" s="167">
        <f t="shared" si="393"/>
        <v>0.21780000000000002</v>
      </c>
      <c r="FO190" s="167">
        <f t="shared" si="371"/>
        <v>0.21780000000000002</v>
      </c>
      <c r="FP190" s="178">
        <f t="shared" si="354"/>
        <v>-22.56406830992999</v>
      </c>
      <c r="FQ190" s="453">
        <f t="shared" si="394"/>
        <v>0.21780000000000002</v>
      </c>
      <c r="FR190" s="453"/>
      <c r="FS190" s="165">
        <f t="shared" si="395"/>
        <v>0.21780000000000002</v>
      </c>
      <c r="FT190" s="165">
        <f t="shared" si="333"/>
        <v>0.21780000000000002</v>
      </c>
      <c r="FU190" s="176">
        <f t="shared" si="396"/>
        <v>-22.551374996123176</v>
      </c>
      <c r="FV190" s="185"/>
      <c r="FW190" s="186"/>
      <c r="FX190" s="36">
        <v>42432</v>
      </c>
      <c r="FY190" s="105">
        <v>3.1051500000000001</v>
      </c>
      <c r="FZ190" s="109">
        <v>3.0439250000000002</v>
      </c>
      <c r="GB190" s="180">
        <f t="shared" si="279"/>
        <v>-21.090829532894997</v>
      </c>
      <c r="GC190" s="209">
        <v>0.18</v>
      </c>
      <c r="GD190" s="239">
        <v>-1.6939250000000003</v>
      </c>
      <c r="GE190" s="165">
        <f t="shared" si="397"/>
        <v>0.19800000000000001</v>
      </c>
      <c r="GF190" s="252">
        <f t="shared" si="335"/>
        <v>1</v>
      </c>
      <c r="GG190" s="201">
        <f t="shared" si="372"/>
        <v>0.19800000000000001</v>
      </c>
      <c r="GH190" s="167">
        <f t="shared" si="398"/>
        <v>1</v>
      </c>
      <c r="GI190" s="167">
        <f t="shared" si="399"/>
        <v>0.20790000000000003</v>
      </c>
      <c r="GJ190" s="167">
        <f t="shared" si="373"/>
        <v>0.20790000000000003</v>
      </c>
      <c r="GK190" s="178">
        <f t="shared" si="355"/>
        <v>-21.767610299753215</v>
      </c>
      <c r="GL190" s="453">
        <f t="shared" si="400"/>
        <v>0.20790000000000003</v>
      </c>
      <c r="GM190" s="453"/>
      <c r="GN190" s="165">
        <f t="shared" si="401"/>
        <v>0.20790000000000003</v>
      </c>
      <c r="GO190" s="165">
        <f t="shared" si="339"/>
        <v>0.20790000000000003</v>
      </c>
      <c r="GP190" s="176">
        <f t="shared" si="402"/>
        <v>-21.953064656004837</v>
      </c>
      <c r="GR190" s="186"/>
      <c r="GS190" s="36">
        <v>42432</v>
      </c>
      <c r="GT190" s="105">
        <v>3.1051500000000001</v>
      </c>
      <c r="GU190" s="109">
        <v>3.0439250000000002</v>
      </c>
      <c r="GW190" s="180">
        <f t="shared" si="280"/>
        <v>-21.090829532894997</v>
      </c>
      <c r="GX190" s="209">
        <v>0.18</v>
      </c>
      <c r="GY190" s="239">
        <v>-8.4939250000000008</v>
      </c>
      <c r="GZ190" s="165">
        <f t="shared" si="403"/>
        <v>-0.23399999999999999</v>
      </c>
      <c r="HA190" s="252">
        <f t="shared" si="341"/>
        <v>1</v>
      </c>
      <c r="HB190" s="201">
        <f t="shared" si="404"/>
        <v>-0.23399999999999999</v>
      </c>
      <c r="HC190" s="167">
        <f t="shared" si="405"/>
        <v>-2.3400000000000001E-2</v>
      </c>
      <c r="HD190" s="167">
        <f t="shared" si="406"/>
        <v>1</v>
      </c>
      <c r="HE190" s="167">
        <f t="shared" si="375"/>
        <v>-2.3400000000000001E-2</v>
      </c>
      <c r="HF190" s="178">
        <f t="shared" si="356"/>
        <v>-24.5</v>
      </c>
      <c r="HG190" s="453">
        <f t="shared" si="407"/>
        <v>-1.17E-2</v>
      </c>
      <c r="HH190" s="453"/>
      <c r="HI190" s="165">
        <f t="shared" si="408"/>
        <v>-1.17E-2</v>
      </c>
      <c r="HJ190" s="165">
        <f t="shared" si="346"/>
        <v>-1.17E-2</v>
      </c>
      <c r="HK190" s="176">
        <f t="shared" si="409"/>
        <v>-25.277561764031987</v>
      </c>
      <c r="HL190" s="185"/>
      <c r="HN190" s="165">
        <v>3.656075</v>
      </c>
      <c r="HO190" s="165">
        <f t="shared" si="254"/>
        <v>-20.303871503245478</v>
      </c>
      <c r="HP190" s="165"/>
      <c r="HR190" s="165">
        <v>-5.1939250000000001</v>
      </c>
      <c r="HS190" s="165">
        <f t="shared" si="255"/>
        <v>-23.146083031714383</v>
      </c>
      <c r="HT190" s="167"/>
      <c r="HV190" s="165">
        <v>-1.1939250000000003</v>
      </c>
      <c r="HW190" s="165">
        <f t="shared" si="256"/>
        <v>-18.225719269028797</v>
      </c>
      <c r="HX190" s="165"/>
      <c r="HZ190" s="165">
        <v>4.0560749999999999</v>
      </c>
      <c r="IA190" s="165">
        <f t="shared" si="257"/>
        <v>-18.509811142251234</v>
      </c>
      <c r="IB190" s="165"/>
      <c r="ID190" s="165">
        <v>1.1060750000000001</v>
      </c>
      <c r="IE190" s="165">
        <f t="shared" si="258"/>
        <v>-22.551374996123176</v>
      </c>
      <c r="IF190" s="165"/>
      <c r="IH190" s="165">
        <v>-1.6939250000000003</v>
      </c>
      <c r="II190" s="165">
        <f t="shared" si="259"/>
        <v>-21.953064656004837</v>
      </c>
      <c r="IJ190" s="165"/>
      <c r="IL190" s="424">
        <v>-8.4939250000000008</v>
      </c>
      <c r="IM190" s="165">
        <f t="shared" si="260"/>
        <v>-25.277561764031987</v>
      </c>
      <c r="IN190" s="165"/>
      <c r="IO190" s="36">
        <v>42432</v>
      </c>
    </row>
    <row r="191" spans="1:253" ht="15.75" thickBot="1" x14ac:dyDescent="0.3">
      <c r="A191" s="95">
        <v>41336</v>
      </c>
      <c r="B191" s="36">
        <v>41336</v>
      </c>
      <c r="C191" s="346">
        <v>6.7</v>
      </c>
      <c r="D191" s="346">
        <v>-2.15</v>
      </c>
      <c r="E191" s="346">
        <v>1.8499999999999999</v>
      </c>
      <c r="F191" s="346">
        <v>7.1</v>
      </c>
      <c r="G191" s="346">
        <v>4.1500000000000004</v>
      </c>
      <c r="H191" s="346">
        <v>1.3499999999999999</v>
      </c>
      <c r="I191" s="346">
        <v>-5.45</v>
      </c>
      <c r="J191" s="106"/>
      <c r="K191" s="36">
        <v>42432</v>
      </c>
      <c r="L191" s="105">
        <v>3.1051500000000001</v>
      </c>
      <c r="M191" s="98">
        <f t="shared" si="237"/>
        <v>3.0439250000000002</v>
      </c>
      <c r="N191" s="109">
        <f t="shared" si="365"/>
        <v>2.9832666666666667</v>
      </c>
      <c r="O191" s="291"/>
      <c r="P191" s="184">
        <v>42432</v>
      </c>
      <c r="Q191" s="346">
        <v>6.7</v>
      </c>
      <c r="R191" s="240">
        <v>3.656075</v>
      </c>
      <c r="T191" s="346">
        <v>-2.15</v>
      </c>
      <c r="U191" s="240">
        <v>-5.1939250000000001</v>
      </c>
      <c r="W191" s="346">
        <v>1.8499999999999999</v>
      </c>
      <c r="X191" s="240">
        <v>-1.1939250000000003</v>
      </c>
      <c r="Z191" s="346">
        <v>7.1</v>
      </c>
      <c r="AA191" s="240">
        <v>4.0560749999999999</v>
      </c>
      <c r="AC191" s="346">
        <v>4.1500000000000004</v>
      </c>
      <c r="AD191" s="239">
        <v>1.1060750000000001</v>
      </c>
      <c r="AF191" s="346">
        <v>1.3499999999999999</v>
      </c>
      <c r="AG191" s="239">
        <v>-1.6939250000000003</v>
      </c>
      <c r="AI191" s="346">
        <v>-5.45</v>
      </c>
      <c r="AJ191" s="239">
        <v>-8.4939250000000008</v>
      </c>
      <c r="AK191" s="104"/>
      <c r="AV191" s="36">
        <v>42433</v>
      </c>
      <c r="AW191" s="346">
        <v>3.8</v>
      </c>
      <c r="AY191" s="346">
        <v>0.85</v>
      </c>
      <c r="BA191" s="346">
        <v>-0.44999999999999996</v>
      </c>
      <c r="BB191">
        <v>-18.819300000000002</v>
      </c>
      <c r="BC191" s="346">
        <v>6.65</v>
      </c>
      <c r="BE191" s="346">
        <v>3.75</v>
      </c>
      <c r="BG191" s="346">
        <v>0</v>
      </c>
      <c r="BI191" s="346">
        <v>-7.75</v>
      </c>
      <c r="BJ191" s="104"/>
      <c r="BL191" s="313">
        <v>-0.5</v>
      </c>
      <c r="BM191" s="117">
        <v>-23.484314814814812</v>
      </c>
      <c r="BN191" s="199"/>
      <c r="BP191" s="199"/>
      <c r="BT191" s="199"/>
      <c r="BU191" s="347"/>
      <c r="BV191">
        <f t="shared" ref="BV191:BV223" si="412">(CB191*1.5)</f>
        <v>0.27231793865999876</v>
      </c>
      <c r="BW191" s="36">
        <v>42433</v>
      </c>
      <c r="BX191" s="105">
        <v>3.2292999999999998</v>
      </c>
      <c r="BY191" s="109">
        <v>3.1672250000000002</v>
      </c>
      <c r="CA191" s="180">
        <f t="shared" si="274"/>
        <v>-20.909284240454998</v>
      </c>
      <c r="CB191" s="209">
        <f t="shared" ref="CB191:CB202" si="413">(CA191-CA190)</f>
        <v>0.18154529243999917</v>
      </c>
      <c r="CC191" s="240">
        <v>0.63277499999999964</v>
      </c>
      <c r="CD191" s="165">
        <f t="shared" si="376"/>
        <v>1</v>
      </c>
      <c r="CE191" s="252">
        <f t="shared" si="348"/>
        <v>0.19969982168399911</v>
      </c>
      <c r="CF191" s="201">
        <f t="shared" si="377"/>
        <v>0.19969982168399911</v>
      </c>
      <c r="CG191" s="167">
        <f t="shared" si="378"/>
        <v>1</v>
      </c>
      <c r="CH191" s="167">
        <f t="shared" si="379"/>
        <v>1</v>
      </c>
      <c r="CI191" s="167">
        <f t="shared" si="349"/>
        <v>0.19969982168399911</v>
      </c>
      <c r="CJ191" s="178">
        <f t="shared" si="350"/>
        <v>-20.1326705394318</v>
      </c>
      <c r="CK191" s="453">
        <f t="shared" si="239"/>
        <v>0.19969982168399911</v>
      </c>
      <c r="CL191" s="453"/>
      <c r="CM191" s="165">
        <f t="shared" si="380"/>
        <v>0.19969982168399911</v>
      </c>
      <c r="CN191" s="165">
        <f t="shared" si="306"/>
        <v>0.19969982168399911</v>
      </c>
      <c r="CO191" s="176">
        <f t="shared" si="284"/>
        <v>-20.104171681561478</v>
      </c>
      <c r="CR191" s="36">
        <v>42433</v>
      </c>
      <c r="CS191" s="105">
        <v>3.2292999999999998</v>
      </c>
      <c r="CT191" s="109">
        <v>3.1672250000000002</v>
      </c>
      <c r="CV191" s="180">
        <f t="shared" si="275"/>
        <v>-20.909284240454998</v>
      </c>
      <c r="CW191" s="209">
        <f t="shared" ref="CW191:CW202" si="414">(CV191-CV190)</f>
        <v>0.18154529243999917</v>
      </c>
      <c r="CX191" s="240">
        <v>-2.3172250000000001</v>
      </c>
      <c r="CY191" s="165">
        <f t="shared" si="381"/>
        <v>3.6309058487999833E-2</v>
      </c>
      <c r="CZ191" s="252">
        <f t="shared" si="308"/>
        <v>1</v>
      </c>
      <c r="DA191" s="201">
        <f t="shared" si="366"/>
        <v>3.6309058487999833E-2</v>
      </c>
      <c r="DB191" s="167">
        <f t="shared" si="382"/>
        <v>1</v>
      </c>
      <c r="DC191" s="167">
        <f t="shared" si="383"/>
        <v>3.9939964336799819E-2</v>
      </c>
      <c r="DD191" s="167">
        <f t="shared" si="367"/>
        <v>3.9939964336799819E-2</v>
      </c>
      <c r="DE191" s="178">
        <f t="shared" si="351"/>
        <v>-23.290547601497607</v>
      </c>
      <c r="DF191" s="453">
        <f t="shared" si="384"/>
        <v>3.9939964336799819E-2</v>
      </c>
      <c r="DG191" s="453"/>
      <c r="DH191" s="165">
        <f t="shared" si="385"/>
        <v>3.9939964336799819E-2</v>
      </c>
      <c r="DI191" s="165">
        <f t="shared" si="315"/>
        <v>3.9939964336799819E-2</v>
      </c>
      <c r="DJ191" s="176">
        <f t="shared" si="386"/>
        <v>-23.106143067377584</v>
      </c>
      <c r="DK191" s="185"/>
      <c r="DL191" s="186"/>
      <c r="DM191" s="36">
        <v>42433</v>
      </c>
      <c r="DN191" s="105">
        <v>3.2292999999999998</v>
      </c>
      <c r="DO191" s="109">
        <v>3.1672250000000002</v>
      </c>
      <c r="DQ191" s="180">
        <f t="shared" si="276"/>
        <v>-20.909284240454998</v>
      </c>
      <c r="DR191" s="209">
        <f t="shared" ref="DR191:DR202" si="415">(DQ191-DQ190)</f>
        <v>0.18154529243999917</v>
      </c>
      <c r="DS191" s="240">
        <v>-3.6172250000000004</v>
      </c>
      <c r="DT191" s="165">
        <f t="shared" si="387"/>
        <v>-9.0772646219999586E-2</v>
      </c>
      <c r="DU191" s="252">
        <f t="shared" si="317"/>
        <v>1</v>
      </c>
      <c r="DV191" s="201">
        <f t="shared" si="368"/>
        <v>0</v>
      </c>
      <c r="DW191" s="167">
        <f t="shared" si="388"/>
        <v>1</v>
      </c>
      <c r="DX191" s="167">
        <f t="shared" si="389"/>
        <v>1</v>
      </c>
      <c r="DY191" s="167">
        <f t="shared" si="369"/>
        <v>0</v>
      </c>
      <c r="DZ191" s="178">
        <f t="shared" si="352"/>
        <v>-17.151761688839134</v>
      </c>
      <c r="EA191" s="453">
        <f t="shared" si="319"/>
        <v>0</v>
      </c>
      <c r="EB191" s="453"/>
      <c r="EC191" s="165">
        <f t="shared" si="320"/>
        <v>0</v>
      </c>
      <c r="ED191" s="165">
        <f t="shared" si="321"/>
        <v>0</v>
      </c>
      <c r="EE191" s="176">
        <f t="shared" si="390"/>
        <v>-18.225719269028797</v>
      </c>
      <c r="EF191" s="254">
        <v>-18.819300000000002</v>
      </c>
      <c r="EG191" s="186"/>
      <c r="EH191" s="36">
        <v>42433</v>
      </c>
      <c r="EI191" s="105">
        <v>3.2292999999999998</v>
      </c>
      <c r="EJ191" s="109">
        <v>3.1672250000000002</v>
      </c>
      <c r="EL191" s="180">
        <f t="shared" si="277"/>
        <v>-20.909284240454998</v>
      </c>
      <c r="EM191" s="209">
        <f t="shared" ref="EM191:EM202" si="416">(EL191-EL190)</f>
        <v>0.18154529243999917</v>
      </c>
      <c r="EN191" s="240">
        <v>3.4827750000000002</v>
      </c>
      <c r="EO191" s="165">
        <f t="shared" si="322"/>
        <v>1</v>
      </c>
      <c r="EP191" s="252">
        <f t="shared" si="323"/>
        <v>0.30862699714799857</v>
      </c>
      <c r="EQ191" s="201">
        <f t="shared" si="364"/>
        <v>0.30862699714799857</v>
      </c>
      <c r="ER191" s="167">
        <f t="shared" si="410"/>
        <v>1</v>
      </c>
      <c r="ES191" s="167">
        <f t="shared" si="292"/>
        <v>1</v>
      </c>
      <c r="ET191" s="167">
        <f t="shared" si="411"/>
        <v>0.30862699714799857</v>
      </c>
      <c r="EU191" s="178">
        <f t="shared" si="353"/>
        <v>-18.059206158080009</v>
      </c>
      <c r="EV191" s="452">
        <f t="shared" si="267"/>
        <v>0.30862699714799857</v>
      </c>
      <c r="EW191" s="315"/>
      <c r="EX191" s="165">
        <f t="shared" si="325"/>
        <v>0.30862699714799857</v>
      </c>
      <c r="EY191" s="165">
        <f t="shared" si="326"/>
        <v>0.30862699714799857</v>
      </c>
      <c r="EZ191" s="176">
        <f t="shared" si="327"/>
        <v>-18.201184145103234</v>
      </c>
      <c r="FA191" s="185"/>
      <c r="FB191" s="186"/>
      <c r="FC191" s="36">
        <v>42433</v>
      </c>
      <c r="FD191" s="105">
        <v>3.2292999999999998</v>
      </c>
      <c r="FE191" s="109">
        <v>3.1672250000000002</v>
      </c>
      <c r="FG191" s="180">
        <f t="shared" si="278"/>
        <v>-20.909284240454998</v>
      </c>
      <c r="FH191" s="209">
        <f t="shared" ref="FH191:FH202" si="417">(FG191-FG190)</f>
        <v>0.18154529243999917</v>
      </c>
      <c r="FI191" s="239">
        <v>0.58277499999999982</v>
      </c>
      <c r="FJ191" s="165">
        <f t="shared" si="391"/>
        <v>1</v>
      </c>
      <c r="FK191" s="252">
        <f t="shared" si="329"/>
        <v>0.19969982168399911</v>
      </c>
      <c r="FL191" s="201">
        <f t="shared" si="370"/>
        <v>0.19969982168399911</v>
      </c>
      <c r="FM191" s="167">
        <f t="shared" si="392"/>
        <v>1</v>
      </c>
      <c r="FN191" s="167">
        <f t="shared" si="393"/>
        <v>0.21966980385239904</v>
      </c>
      <c r="FO191" s="167">
        <f t="shared" si="371"/>
        <v>0.21966980385239904</v>
      </c>
      <c r="FP191" s="178">
        <f t="shared" si="354"/>
        <v>-22.344398506077592</v>
      </c>
      <c r="FQ191" s="453">
        <f t="shared" si="394"/>
        <v>0.21966980385239904</v>
      </c>
      <c r="FR191" s="453"/>
      <c r="FS191" s="165">
        <f t="shared" si="395"/>
        <v>0.21966980385239904</v>
      </c>
      <c r="FT191" s="165">
        <f t="shared" si="333"/>
        <v>0.21966980385239904</v>
      </c>
      <c r="FU191" s="176">
        <f t="shared" si="396"/>
        <v>-22.331705192270778</v>
      </c>
      <c r="FV191" s="185"/>
      <c r="FW191" s="186"/>
      <c r="FX191" s="36">
        <v>42433</v>
      </c>
      <c r="FY191" s="105">
        <v>3.2292999999999998</v>
      </c>
      <c r="FZ191" s="109">
        <v>3.1672250000000002</v>
      </c>
      <c r="GB191" s="180">
        <f t="shared" si="279"/>
        <v>-20.909284240454998</v>
      </c>
      <c r="GC191" s="209">
        <f t="shared" ref="GC191:GC202" si="418">(GB191-GB190)</f>
        <v>0.18154529243999917</v>
      </c>
      <c r="GD191" s="239">
        <v>-3.1672250000000002</v>
      </c>
      <c r="GE191" s="165">
        <f t="shared" si="397"/>
        <v>-9.0772646219999586E-2</v>
      </c>
      <c r="GF191" s="252">
        <f t="shared" si="335"/>
        <v>1</v>
      </c>
      <c r="GG191" s="201">
        <f t="shared" si="372"/>
        <v>0</v>
      </c>
      <c r="GH191" s="167">
        <f t="shared" si="398"/>
        <v>1</v>
      </c>
      <c r="GI191" s="167">
        <f t="shared" si="399"/>
        <v>1</v>
      </c>
      <c r="GJ191" s="167">
        <f t="shared" si="373"/>
        <v>0</v>
      </c>
      <c r="GK191" s="178">
        <f t="shared" si="355"/>
        <v>-21.767610299753215</v>
      </c>
      <c r="GL191" s="453">
        <f t="shared" si="400"/>
        <v>0</v>
      </c>
      <c r="GM191" s="453"/>
      <c r="GN191" s="165">
        <f t="shared" si="401"/>
        <v>0</v>
      </c>
      <c r="GO191" s="165">
        <f t="shared" si="339"/>
        <v>0</v>
      </c>
      <c r="GP191" s="176">
        <f t="shared" si="402"/>
        <v>-21.953064656004837</v>
      </c>
      <c r="GR191" s="186"/>
      <c r="GS191" s="36">
        <v>42433</v>
      </c>
      <c r="GT191" s="105">
        <v>3.2292999999999998</v>
      </c>
      <c r="GU191" s="109">
        <v>3.1672250000000002</v>
      </c>
      <c r="GW191" s="180">
        <f t="shared" si="280"/>
        <v>-20.909284240454998</v>
      </c>
      <c r="GX191" s="209">
        <f t="shared" ref="GX191:GX202" si="419">(GW191-GW190)</f>
        <v>0.18154529243999917</v>
      </c>
      <c r="GY191" s="239">
        <v>-10.917225</v>
      </c>
      <c r="GZ191" s="165">
        <f t="shared" si="403"/>
        <v>-0.27231793865999876</v>
      </c>
      <c r="HA191" s="252">
        <f t="shared" si="341"/>
        <v>1</v>
      </c>
      <c r="HB191" s="201">
        <f t="shared" si="404"/>
        <v>0</v>
      </c>
      <c r="HC191" s="167">
        <f t="shared" si="405"/>
        <v>1</v>
      </c>
      <c r="HD191" s="167">
        <f t="shared" si="406"/>
        <v>1</v>
      </c>
      <c r="HE191" s="167">
        <f t="shared" si="375"/>
        <v>0</v>
      </c>
      <c r="HF191" s="178">
        <f t="shared" si="356"/>
        <v>-24.5</v>
      </c>
      <c r="HG191" s="453">
        <f t="shared" si="407"/>
        <v>0</v>
      </c>
      <c r="HH191" s="453"/>
      <c r="HI191" s="165">
        <f t="shared" si="408"/>
        <v>0</v>
      </c>
      <c r="HJ191" s="165">
        <f t="shared" si="346"/>
        <v>0</v>
      </c>
      <c r="HK191" s="176">
        <f t="shared" si="409"/>
        <v>-25.277561764031987</v>
      </c>
      <c r="HL191" s="185"/>
      <c r="HN191" s="165">
        <v>0.63277499999999964</v>
      </c>
      <c r="HO191" s="165">
        <f t="shared" si="254"/>
        <v>-20.104171681561478</v>
      </c>
      <c r="HP191" s="165"/>
      <c r="HR191" s="165">
        <v>-2.3172250000000001</v>
      </c>
      <c r="HS191" s="165">
        <f t="shared" si="255"/>
        <v>-23.106143067377584</v>
      </c>
      <c r="HT191" s="167"/>
      <c r="HV191" s="165">
        <v>-3.6172250000000004</v>
      </c>
      <c r="HW191" s="165">
        <f t="shared" si="256"/>
        <v>-18.225719269028797</v>
      </c>
      <c r="HX191" s="253">
        <v>-18.819300000000002</v>
      </c>
      <c r="HZ191" s="165">
        <v>3.4827750000000002</v>
      </c>
      <c r="IA191" s="165">
        <f t="shared" si="257"/>
        <v>-18.201184145103234</v>
      </c>
      <c r="IB191" s="165"/>
      <c r="ID191" s="165">
        <v>0.58277499999999982</v>
      </c>
      <c r="IE191" s="165">
        <f t="shared" si="258"/>
        <v>-22.331705192270778</v>
      </c>
      <c r="IF191" s="165"/>
      <c r="IH191" s="165">
        <v>-3.1672250000000002</v>
      </c>
      <c r="II191" s="165">
        <f t="shared" si="259"/>
        <v>-21.953064656004837</v>
      </c>
      <c r="IJ191" s="165"/>
      <c r="IL191" s="424">
        <v>-10.917225</v>
      </c>
      <c r="IM191" s="165">
        <f t="shared" si="260"/>
        <v>-25.277561764031987</v>
      </c>
      <c r="IN191" s="165"/>
      <c r="IO191" s="36">
        <v>42433</v>
      </c>
      <c r="IR191" s="459" t="s">
        <v>1</v>
      </c>
      <c r="IS191" s="459"/>
    </row>
    <row r="192" spans="1:253" ht="15.75" customHeight="1" x14ac:dyDescent="0.25">
      <c r="A192" s="95">
        <v>41337</v>
      </c>
      <c r="B192" s="36">
        <v>41337</v>
      </c>
      <c r="C192" s="346">
        <v>3.8</v>
      </c>
      <c r="D192" s="346">
        <v>0.85</v>
      </c>
      <c r="E192" s="346">
        <v>-0.44999999999999996</v>
      </c>
      <c r="F192" s="346">
        <v>6.65</v>
      </c>
      <c r="G192" s="346">
        <v>3.75</v>
      </c>
      <c r="H192" s="346">
        <v>0</v>
      </c>
      <c r="I192" s="346">
        <v>-7.75</v>
      </c>
      <c r="J192" s="106"/>
      <c r="K192" s="36">
        <v>42433</v>
      </c>
      <c r="L192" s="105">
        <v>3.2292999999999998</v>
      </c>
      <c r="M192" s="98">
        <f t="shared" si="237"/>
        <v>3.1672250000000002</v>
      </c>
      <c r="N192" s="109">
        <f t="shared" si="365"/>
        <v>3.1057166666666665</v>
      </c>
      <c r="O192" s="291"/>
      <c r="P192" s="184">
        <v>42433</v>
      </c>
      <c r="Q192" s="346">
        <v>3.8</v>
      </c>
      <c r="R192" s="240">
        <v>0.63277499999999964</v>
      </c>
      <c r="T192" s="346">
        <v>0.85</v>
      </c>
      <c r="U192" s="240">
        <v>-2.3172250000000001</v>
      </c>
      <c r="W192" s="346">
        <v>-0.44999999999999996</v>
      </c>
      <c r="X192" s="240">
        <v>-3.6172250000000004</v>
      </c>
      <c r="Y192" s="190">
        <v>-18.819300000000002</v>
      </c>
      <c r="Z192" s="346">
        <v>6.65</v>
      </c>
      <c r="AA192" s="240">
        <v>3.4827750000000002</v>
      </c>
      <c r="AC192" s="346">
        <v>3.75</v>
      </c>
      <c r="AD192" s="239">
        <v>0.58277499999999982</v>
      </c>
      <c r="AF192" s="346">
        <v>0</v>
      </c>
      <c r="AG192" s="239">
        <v>-3.1672250000000002</v>
      </c>
      <c r="AI192" s="346">
        <v>-7.75</v>
      </c>
      <c r="AJ192" s="239">
        <v>-10.917225</v>
      </c>
      <c r="AK192" s="104"/>
      <c r="AV192" s="36">
        <v>42434</v>
      </c>
      <c r="AW192" s="346">
        <v>2.5499999999999998</v>
      </c>
      <c r="AY192" s="346">
        <v>3.05</v>
      </c>
      <c r="BA192" s="346">
        <v>0.95000000000000007</v>
      </c>
      <c r="BC192" s="346">
        <v>8.6999999999999993</v>
      </c>
      <c r="BE192" s="346">
        <v>0.34999999999999987</v>
      </c>
      <c r="BG192" s="346">
        <v>-1.2</v>
      </c>
      <c r="BI192" s="346">
        <v>-8.3500000000000014</v>
      </c>
      <c r="BJ192" s="104"/>
      <c r="BN192" s="199"/>
      <c r="BP192" s="199"/>
      <c r="BR192" s="199"/>
      <c r="BT192" s="199"/>
      <c r="BU192" s="347"/>
      <c r="BV192">
        <f t="shared" si="412"/>
        <v>0.28687357499999955</v>
      </c>
      <c r="BW192" s="36">
        <v>42434</v>
      </c>
      <c r="BX192" s="105">
        <v>3.3551499999999996</v>
      </c>
      <c r="BY192" s="109">
        <v>3.2922249999999997</v>
      </c>
      <c r="CA192" s="180">
        <f t="shared" si="274"/>
        <v>-20.718035190454998</v>
      </c>
      <c r="CB192" s="209">
        <f t="shared" si="413"/>
        <v>0.1912490499999997</v>
      </c>
      <c r="CC192" s="240">
        <v>-0.74222499999999991</v>
      </c>
      <c r="CD192" s="165">
        <f t="shared" si="376"/>
        <v>1</v>
      </c>
      <c r="CE192" s="252">
        <f t="shared" si="348"/>
        <v>0.2103739549999997</v>
      </c>
      <c r="CF192" s="201">
        <f t="shared" si="377"/>
        <v>0.2103739549999997</v>
      </c>
      <c r="CG192" s="167">
        <f t="shared" si="378"/>
        <v>1</v>
      </c>
      <c r="CH192" s="167">
        <f t="shared" si="379"/>
        <v>1</v>
      </c>
      <c r="CI192" s="167">
        <f t="shared" si="349"/>
        <v>0.2103739549999997</v>
      </c>
      <c r="CJ192" s="178">
        <f t="shared" si="350"/>
        <v>-19.922296584431798</v>
      </c>
      <c r="CK192" s="453">
        <f t="shared" si="239"/>
        <v>0.2103739549999997</v>
      </c>
      <c r="CL192" s="453"/>
      <c r="CM192" s="165">
        <f t="shared" si="380"/>
        <v>0.2103739549999997</v>
      </c>
      <c r="CN192" s="165">
        <f t="shared" si="306"/>
        <v>0.2103739549999997</v>
      </c>
      <c r="CO192" s="176">
        <f t="shared" si="284"/>
        <v>-19.893797726561477</v>
      </c>
      <c r="CR192" s="36">
        <v>42434</v>
      </c>
      <c r="CS192" s="105">
        <v>3.3551499999999996</v>
      </c>
      <c r="CT192" s="109">
        <v>3.2922249999999997</v>
      </c>
      <c r="CV192" s="180">
        <f t="shared" si="275"/>
        <v>-20.718035190454998</v>
      </c>
      <c r="CW192" s="209">
        <f t="shared" si="414"/>
        <v>0.1912490499999997</v>
      </c>
      <c r="CX192" s="240">
        <v>-0.24222499999999991</v>
      </c>
      <c r="CY192" s="165">
        <f t="shared" si="381"/>
        <v>1</v>
      </c>
      <c r="CZ192" s="252">
        <f t="shared" si="308"/>
        <v>0.2103739549999997</v>
      </c>
      <c r="DA192" s="201">
        <f t="shared" si="366"/>
        <v>0.2103739549999997</v>
      </c>
      <c r="DB192" s="167">
        <f t="shared" si="382"/>
        <v>1</v>
      </c>
      <c r="DC192" s="167">
        <f t="shared" si="383"/>
        <v>0.2314113504999997</v>
      </c>
      <c r="DD192" s="167">
        <f t="shared" si="367"/>
        <v>0.2314113504999997</v>
      </c>
      <c r="DE192" s="178">
        <f t="shared" si="351"/>
        <v>-23.059136250997607</v>
      </c>
      <c r="DF192" s="453">
        <f t="shared" si="384"/>
        <v>0.2314113504999997</v>
      </c>
      <c r="DG192" s="453"/>
      <c r="DH192" s="165">
        <f t="shared" si="385"/>
        <v>0.2314113504999997</v>
      </c>
      <c r="DI192" s="165">
        <f t="shared" si="315"/>
        <v>0.2314113504999997</v>
      </c>
      <c r="DJ192" s="176">
        <f t="shared" si="386"/>
        <v>-22.874731716877584</v>
      </c>
      <c r="DK192" s="185"/>
      <c r="DL192" s="186"/>
      <c r="DM192" s="36">
        <v>42434</v>
      </c>
      <c r="DN192" s="105">
        <v>3.3551499999999996</v>
      </c>
      <c r="DO192" s="109">
        <v>3.2922249999999997</v>
      </c>
      <c r="DQ192" s="180">
        <f t="shared" si="276"/>
        <v>-20.718035190454998</v>
      </c>
      <c r="DR192" s="209">
        <f t="shared" si="415"/>
        <v>0.1912490499999997</v>
      </c>
      <c r="DS192" s="240">
        <v>-2.3422249999999996</v>
      </c>
      <c r="DT192" s="165">
        <f t="shared" si="387"/>
        <v>3.824980999999994E-2</v>
      </c>
      <c r="DU192" s="252">
        <f t="shared" si="317"/>
        <v>1</v>
      </c>
      <c r="DV192" s="201">
        <f t="shared" si="368"/>
        <v>3.824980999999994E-2</v>
      </c>
      <c r="DW192" s="167">
        <f t="shared" si="388"/>
        <v>1</v>
      </c>
      <c r="DX192" s="167">
        <f t="shared" si="389"/>
        <v>1</v>
      </c>
      <c r="DY192" s="167">
        <f t="shared" si="369"/>
        <v>3.824980999999994E-2</v>
      </c>
      <c r="DZ192" s="178">
        <f t="shared" si="352"/>
        <v>-17.113511878839134</v>
      </c>
      <c r="EA192" s="453">
        <f t="shared" si="319"/>
        <v>3.824980999999994E-2</v>
      </c>
      <c r="EB192" s="453"/>
      <c r="EC192" s="165">
        <f t="shared" si="320"/>
        <v>3.824980999999994E-2</v>
      </c>
      <c r="ED192" s="165">
        <f t="shared" si="321"/>
        <v>3.824980999999994E-2</v>
      </c>
      <c r="EE192" s="176">
        <f t="shared" si="390"/>
        <v>-18.187469459028797</v>
      </c>
      <c r="EF192" s="185"/>
      <c r="EG192" s="186"/>
      <c r="EH192" s="36">
        <v>42434</v>
      </c>
      <c r="EI192" s="105">
        <v>3.3551499999999996</v>
      </c>
      <c r="EJ192" s="109">
        <v>3.2922249999999997</v>
      </c>
      <c r="EL192" s="180">
        <f t="shared" si="277"/>
        <v>-20.718035190454998</v>
      </c>
      <c r="EM192" s="209">
        <f t="shared" si="416"/>
        <v>0.1912490499999997</v>
      </c>
      <c r="EN192" s="240">
        <v>5.4077749999999991</v>
      </c>
      <c r="EO192" s="165">
        <f t="shared" si="322"/>
        <v>1</v>
      </c>
      <c r="EP192" s="252">
        <f t="shared" si="323"/>
        <v>0.3824980999999994</v>
      </c>
      <c r="EQ192" s="201">
        <f t="shared" si="364"/>
        <v>0.3824980999999994</v>
      </c>
      <c r="ER192" s="167">
        <f t="shared" si="410"/>
        <v>1</v>
      </c>
      <c r="ES192" s="167">
        <f t="shared" si="292"/>
        <v>1</v>
      </c>
      <c r="ET192" s="167">
        <f t="shared" si="411"/>
        <v>0.3824980999999994</v>
      </c>
      <c r="EU192" s="178">
        <f t="shared" si="353"/>
        <v>-17.67670805808001</v>
      </c>
      <c r="EV192" s="452">
        <f t="shared" si="267"/>
        <v>0.3824980999999994</v>
      </c>
      <c r="EW192" s="315"/>
      <c r="EX192" s="165">
        <f t="shared" si="325"/>
        <v>0.3824980999999994</v>
      </c>
      <c r="EY192" s="165">
        <f t="shared" si="326"/>
        <v>0.3824980999999994</v>
      </c>
      <c r="EZ192" s="176">
        <f t="shared" si="327"/>
        <v>-17.818686045103235</v>
      </c>
      <c r="FA192" s="185"/>
      <c r="FB192" s="186"/>
      <c r="FC192" s="36">
        <v>42434</v>
      </c>
      <c r="FD192" s="105">
        <v>3.3551499999999996</v>
      </c>
      <c r="FE192" s="109">
        <v>3.2922249999999997</v>
      </c>
      <c r="FG192" s="180">
        <f t="shared" si="278"/>
        <v>-20.718035190454998</v>
      </c>
      <c r="FH192" s="209">
        <f t="shared" si="417"/>
        <v>0.1912490499999997</v>
      </c>
      <c r="FI192" s="239">
        <v>-2.9422249999999996</v>
      </c>
      <c r="FJ192" s="165">
        <f t="shared" si="391"/>
        <v>3.824980999999994E-2</v>
      </c>
      <c r="FK192" s="252">
        <f t="shared" si="329"/>
        <v>1</v>
      </c>
      <c r="FL192" s="201">
        <f t="shared" si="370"/>
        <v>3.824980999999994E-2</v>
      </c>
      <c r="FM192" s="167">
        <f t="shared" si="392"/>
        <v>1</v>
      </c>
      <c r="FN192" s="167">
        <f t="shared" si="393"/>
        <v>4.0162300499999935E-2</v>
      </c>
      <c r="FO192" s="167">
        <f t="shared" si="371"/>
        <v>4.0162300499999935E-2</v>
      </c>
      <c r="FP192" s="178">
        <f t="shared" si="354"/>
        <v>-22.304236205577592</v>
      </c>
      <c r="FQ192" s="453">
        <f t="shared" si="394"/>
        <v>4.0162300499999935E-2</v>
      </c>
      <c r="FR192" s="453"/>
      <c r="FS192" s="165">
        <f t="shared" si="395"/>
        <v>4.0162300499999935E-2</v>
      </c>
      <c r="FT192" s="165">
        <f t="shared" si="333"/>
        <v>4.0162300499999935E-2</v>
      </c>
      <c r="FU192" s="176">
        <f t="shared" si="396"/>
        <v>-22.291542891770778</v>
      </c>
      <c r="FV192" s="185"/>
      <c r="FW192" s="186"/>
      <c r="FX192" s="36">
        <v>42434</v>
      </c>
      <c r="FY192" s="105">
        <v>3.3551499999999996</v>
      </c>
      <c r="FZ192" s="109">
        <v>3.2922249999999997</v>
      </c>
      <c r="GB192" s="180">
        <f t="shared" si="279"/>
        <v>-20.718035190454998</v>
      </c>
      <c r="GC192" s="209">
        <f t="shared" si="418"/>
        <v>0.1912490499999997</v>
      </c>
      <c r="GD192" s="239">
        <v>-4.4922249999999995</v>
      </c>
      <c r="GE192" s="165">
        <f t="shared" si="397"/>
        <v>-0.1912490499999997</v>
      </c>
      <c r="GF192" s="252">
        <f t="shared" si="335"/>
        <v>1</v>
      </c>
      <c r="GG192" s="201">
        <f t="shared" si="372"/>
        <v>0</v>
      </c>
      <c r="GH192" s="167">
        <f t="shared" si="398"/>
        <v>1</v>
      </c>
      <c r="GI192" s="167">
        <f t="shared" si="399"/>
        <v>1</v>
      </c>
      <c r="GJ192" s="167">
        <f t="shared" si="373"/>
        <v>0</v>
      </c>
      <c r="GK192" s="178">
        <f t="shared" si="355"/>
        <v>-21.767610299753215</v>
      </c>
      <c r="GL192" s="453">
        <f t="shared" si="400"/>
        <v>0</v>
      </c>
      <c r="GM192" s="453"/>
      <c r="GN192" s="165">
        <f t="shared" si="401"/>
        <v>0</v>
      </c>
      <c r="GO192" s="165">
        <f t="shared" si="339"/>
        <v>0</v>
      </c>
      <c r="GP192" s="176">
        <f t="shared" si="402"/>
        <v>-21.953064656004837</v>
      </c>
      <c r="GR192" s="186"/>
      <c r="GS192" s="36">
        <v>42434</v>
      </c>
      <c r="GT192" s="105">
        <v>3.3551499999999996</v>
      </c>
      <c r="GU192" s="109">
        <v>3.2922249999999997</v>
      </c>
      <c r="GW192" s="180">
        <f t="shared" si="280"/>
        <v>-20.718035190454998</v>
      </c>
      <c r="GX192" s="209">
        <f t="shared" si="419"/>
        <v>0.1912490499999997</v>
      </c>
      <c r="GY192" s="239">
        <v>-11.642225000000002</v>
      </c>
      <c r="GZ192" s="165">
        <f t="shared" si="403"/>
        <v>-0.28687357499999955</v>
      </c>
      <c r="HA192" s="252">
        <f t="shared" si="341"/>
        <v>1</v>
      </c>
      <c r="HB192" s="201">
        <f t="shared" si="404"/>
        <v>0</v>
      </c>
      <c r="HC192" s="167">
        <f t="shared" si="405"/>
        <v>1</v>
      </c>
      <c r="HD192" s="167">
        <f t="shared" si="406"/>
        <v>1</v>
      </c>
      <c r="HE192" s="167">
        <f t="shared" si="375"/>
        <v>0</v>
      </c>
      <c r="HF192" s="178">
        <f t="shared" si="356"/>
        <v>-24.5</v>
      </c>
      <c r="HG192" s="453">
        <f t="shared" si="407"/>
        <v>0</v>
      </c>
      <c r="HH192" s="453"/>
      <c r="HI192" s="165">
        <f t="shared" si="408"/>
        <v>0</v>
      </c>
      <c r="HJ192" s="165">
        <f t="shared" si="346"/>
        <v>0</v>
      </c>
      <c r="HK192" s="176">
        <f t="shared" si="409"/>
        <v>-25.277561764031987</v>
      </c>
      <c r="HL192" s="185"/>
      <c r="HN192" s="165">
        <v>-0.74222499999999991</v>
      </c>
      <c r="HO192" s="165">
        <f t="shared" si="254"/>
        <v>-19.893797726561477</v>
      </c>
      <c r="HP192" s="165"/>
      <c r="HR192" s="165">
        <v>-0.24222499999999991</v>
      </c>
      <c r="HS192" s="165">
        <f t="shared" si="255"/>
        <v>-22.874731716877584</v>
      </c>
      <c r="HT192" s="167"/>
      <c r="HV192" s="165">
        <v>-2.3422249999999996</v>
      </c>
      <c r="HW192" s="165">
        <f t="shared" si="256"/>
        <v>-18.187469459028797</v>
      </c>
      <c r="HX192" s="165"/>
      <c r="HZ192" s="165">
        <v>5.4077749999999991</v>
      </c>
      <c r="IA192" s="165">
        <f t="shared" si="257"/>
        <v>-17.818686045103235</v>
      </c>
      <c r="IB192" s="165"/>
      <c r="ID192" s="165">
        <v>-2.9422249999999996</v>
      </c>
      <c r="IE192" s="165">
        <f t="shared" si="258"/>
        <v>-22.291542891770778</v>
      </c>
      <c r="IF192" s="165"/>
      <c r="IH192" s="165">
        <v>-4.4922249999999995</v>
      </c>
      <c r="II192" s="165">
        <f t="shared" si="259"/>
        <v>-21.953064656004837</v>
      </c>
      <c r="IJ192" s="165"/>
      <c r="IL192" s="424">
        <v>-11.642225000000002</v>
      </c>
      <c r="IM192" s="165">
        <f t="shared" si="260"/>
        <v>-25.277561764031987</v>
      </c>
      <c r="IN192" s="165"/>
      <c r="IO192" s="36">
        <v>42434</v>
      </c>
      <c r="IR192" s="458" t="s">
        <v>207</v>
      </c>
      <c r="IS192" s="458" t="s">
        <v>206</v>
      </c>
    </row>
    <row r="193" spans="1:253" ht="15.75" thickBot="1" x14ac:dyDescent="0.3">
      <c r="A193" s="95">
        <v>41338</v>
      </c>
      <c r="B193" s="36">
        <v>41338</v>
      </c>
      <c r="C193" s="346">
        <v>2.5499999999999998</v>
      </c>
      <c r="D193" s="346">
        <v>3.05</v>
      </c>
      <c r="E193" s="346">
        <v>0.95000000000000007</v>
      </c>
      <c r="F193" s="346">
        <v>8.6999999999999993</v>
      </c>
      <c r="G193" s="346">
        <v>0.34999999999999987</v>
      </c>
      <c r="H193" s="346">
        <v>-1.2</v>
      </c>
      <c r="I193" s="346">
        <v>-8.3500000000000014</v>
      </c>
      <c r="J193" s="106"/>
      <c r="K193" s="36">
        <v>42434</v>
      </c>
      <c r="L193" s="105">
        <v>3.3551499999999996</v>
      </c>
      <c r="M193" s="98">
        <f t="shared" si="237"/>
        <v>3.2922249999999997</v>
      </c>
      <c r="N193" s="109">
        <f t="shared" si="365"/>
        <v>3.2298666666666667</v>
      </c>
      <c r="O193" s="291"/>
      <c r="P193" s="184">
        <v>42434</v>
      </c>
      <c r="Q193" s="346">
        <v>2.5499999999999998</v>
      </c>
      <c r="R193" s="240">
        <v>-0.74222499999999991</v>
      </c>
      <c r="T193" s="346">
        <v>3.05</v>
      </c>
      <c r="U193" s="240">
        <v>-0.24222499999999991</v>
      </c>
      <c r="W193" s="346">
        <v>0.95000000000000007</v>
      </c>
      <c r="X193" s="240">
        <v>-2.3422249999999996</v>
      </c>
      <c r="Z193" s="346">
        <v>8.6999999999999993</v>
      </c>
      <c r="AA193" s="240">
        <v>5.4077749999999991</v>
      </c>
      <c r="AC193" s="346">
        <v>0.34999999999999987</v>
      </c>
      <c r="AD193" s="239">
        <v>-2.9422249999999996</v>
      </c>
      <c r="AF193" s="346">
        <v>-1.2</v>
      </c>
      <c r="AG193" s="239">
        <v>-4.4922249999999995</v>
      </c>
      <c r="AI193" s="346">
        <v>-8.3500000000000014</v>
      </c>
      <c r="AJ193" s="239">
        <v>-11.642225000000002</v>
      </c>
      <c r="AK193" s="104"/>
      <c r="AV193" s="36">
        <v>42435</v>
      </c>
      <c r="AW193" s="346">
        <v>2.2999999999999998</v>
      </c>
      <c r="AX193" s="98"/>
      <c r="AY193" s="346">
        <v>5.25</v>
      </c>
      <c r="BA193" s="346">
        <v>4.3</v>
      </c>
      <c r="BC193" s="346">
        <v>11.05</v>
      </c>
      <c r="BE193" s="346">
        <v>-0.85000000000000009</v>
      </c>
      <c r="BG193" s="346">
        <v>-0.15000000000000002</v>
      </c>
      <c r="BI193" s="346">
        <v>-4.6000000000000005</v>
      </c>
      <c r="BJ193" s="104"/>
      <c r="BN193" s="199"/>
      <c r="BO193" s="98"/>
      <c r="BP193" s="199"/>
      <c r="BR193" s="199"/>
      <c r="BT193" s="199"/>
      <c r="BU193" s="347"/>
      <c r="BV193">
        <f t="shared" si="412"/>
        <v>0.30187291134000027</v>
      </c>
      <c r="BW193" s="36">
        <v>42435</v>
      </c>
      <c r="BX193" s="105">
        <v>3.4826999999999999</v>
      </c>
      <c r="BY193" s="109">
        <v>3.4189249999999998</v>
      </c>
      <c r="CA193" s="180">
        <f t="shared" si="274"/>
        <v>-20.516786582894998</v>
      </c>
      <c r="CB193" s="209">
        <f t="shared" si="413"/>
        <v>0.20124860756000018</v>
      </c>
      <c r="CC193" s="240">
        <v>-1.1189249999999999</v>
      </c>
      <c r="CD193" s="165">
        <f t="shared" si="376"/>
        <v>0.22137346831600022</v>
      </c>
      <c r="CE193" s="252">
        <f t="shared" si="348"/>
        <v>1</v>
      </c>
      <c r="CF193" s="201">
        <f t="shared" si="377"/>
        <v>0.22137346831600022</v>
      </c>
      <c r="CG193" s="167">
        <f t="shared" si="378"/>
        <v>1</v>
      </c>
      <c r="CH193" s="167">
        <f t="shared" si="379"/>
        <v>1</v>
      </c>
      <c r="CI193" s="167">
        <f t="shared" si="349"/>
        <v>0.22137346831600022</v>
      </c>
      <c r="CJ193" s="178">
        <f t="shared" si="350"/>
        <v>-19.700923116115799</v>
      </c>
      <c r="CK193" s="453">
        <f t="shared" si="239"/>
        <v>0.22137346831600022</v>
      </c>
      <c r="CL193" s="453"/>
      <c r="CM193" s="165">
        <f t="shared" si="380"/>
        <v>0.22137346831600022</v>
      </c>
      <c r="CN193" s="165">
        <f t="shared" si="306"/>
        <v>0.22137346831600022</v>
      </c>
      <c r="CO193" s="176">
        <f t="shared" si="284"/>
        <v>-19.672424258245478</v>
      </c>
      <c r="CR193" s="36">
        <v>42435</v>
      </c>
      <c r="CS193" s="105">
        <v>3.4826999999999999</v>
      </c>
      <c r="CT193" s="109">
        <v>3.4189249999999998</v>
      </c>
      <c r="CV193" s="180">
        <f t="shared" si="275"/>
        <v>-20.516786582894998</v>
      </c>
      <c r="CW193" s="209">
        <f t="shared" si="414"/>
        <v>0.20124860756000018</v>
      </c>
      <c r="CX193" s="240">
        <v>1.8310750000000002</v>
      </c>
      <c r="CY193" s="165">
        <f t="shared" si="381"/>
        <v>1</v>
      </c>
      <c r="CZ193" s="252">
        <f t="shared" si="308"/>
        <v>0.26162318982800026</v>
      </c>
      <c r="DA193" s="201">
        <f t="shared" si="366"/>
        <v>0.26162318982800026</v>
      </c>
      <c r="DB193" s="167">
        <f t="shared" si="382"/>
        <v>1</v>
      </c>
      <c r="DC193" s="167">
        <f t="shared" si="383"/>
        <v>0.28778550881080028</v>
      </c>
      <c r="DD193" s="167">
        <f t="shared" si="367"/>
        <v>0.28778550881080028</v>
      </c>
      <c r="DE193" s="178">
        <f t="shared" si="351"/>
        <v>-22.771350742186808</v>
      </c>
      <c r="DF193" s="453">
        <f t="shared" si="384"/>
        <v>0.28778550881080028</v>
      </c>
      <c r="DG193" s="453"/>
      <c r="DH193" s="165">
        <f t="shared" si="385"/>
        <v>0.28778550881080028</v>
      </c>
      <c r="DI193" s="165">
        <f t="shared" si="315"/>
        <v>0.28778550881080028</v>
      </c>
      <c r="DJ193" s="176">
        <f t="shared" si="386"/>
        <v>-22.586946208066784</v>
      </c>
      <c r="DK193" s="185"/>
      <c r="DL193" s="186"/>
      <c r="DM193" s="36">
        <v>42435</v>
      </c>
      <c r="DN193" s="105">
        <v>3.4826999999999999</v>
      </c>
      <c r="DO193" s="109">
        <v>3.4189249999999998</v>
      </c>
      <c r="DQ193" s="180">
        <f t="shared" si="276"/>
        <v>-20.516786582894998</v>
      </c>
      <c r="DR193" s="209">
        <f t="shared" si="415"/>
        <v>0.20124860756000018</v>
      </c>
      <c r="DS193" s="240">
        <v>0.88107500000000005</v>
      </c>
      <c r="DT193" s="165">
        <f t="shared" si="387"/>
        <v>1</v>
      </c>
      <c r="DU193" s="252">
        <f t="shared" si="317"/>
        <v>0.22137346831600022</v>
      </c>
      <c r="DV193" s="201">
        <f t="shared" si="368"/>
        <v>0.22137346831600022</v>
      </c>
      <c r="DW193" s="167">
        <f t="shared" si="388"/>
        <v>1</v>
      </c>
      <c r="DX193" s="167">
        <f t="shared" si="389"/>
        <v>1</v>
      </c>
      <c r="DY193" s="167">
        <f t="shared" si="369"/>
        <v>0.22137346831600022</v>
      </c>
      <c r="DZ193" s="178">
        <f t="shared" si="352"/>
        <v>-16.892138410523135</v>
      </c>
      <c r="EA193" s="453">
        <f t="shared" si="319"/>
        <v>0.22137346831600022</v>
      </c>
      <c r="EB193" s="453"/>
      <c r="EC193" s="165">
        <f t="shared" si="320"/>
        <v>0.22137346831600022</v>
      </c>
      <c r="ED193" s="165">
        <f t="shared" si="321"/>
        <v>0.22137346831600022</v>
      </c>
      <c r="EE193" s="176">
        <f t="shared" si="390"/>
        <v>-17.966095990712798</v>
      </c>
      <c r="EF193" s="185"/>
      <c r="EG193" s="186"/>
      <c r="EH193" s="36">
        <v>42435</v>
      </c>
      <c r="EI193" s="105">
        <v>3.4826999999999999</v>
      </c>
      <c r="EJ193" s="109">
        <v>3.4189249999999998</v>
      </c>
      <c r="EL193" s="180">
        <f t="shared" si="277"/>
        <v>-20.516786582894998</v>
      </c>
      <c r="EM193" s="209">
        <f t="shared" si="416"/>
        <v>0.20124860756000018</v>
      </c>
      <c r="EN193" s="240">
        <v>7.6310750000000009</v>
      </c>
      <c r="EO193" s="165">
        <f t="shared" si="322"/>
        <v>1</v>
      </c>
      <c r="EP193" s="252">
        <f t="shared" si="323"/>
        <v>0.40249721512000036</v>
      </c>
      <c r="EQ193" s="201">
        <f t="shared" si="364"/>
        <v>0.40249721512000036</v>
      </c>
      <c r="ER193" s="167">
        <f t="shared" si="410"/>
        <v>1</v>
      </c>
      <c r="ES193" s="167">
        <f t="shared" si="292"/>
        <v>1</v>
      </c>
      <c r="ET193" s="167">
        <f t="shared" si="411"/>
        <v>0.40249721512000036</v>
      </c>
      <c r="EU193" s="178">
        <f t="shared" si="353"/>
        <v>-17.274210842960009</v>
      </c>
      <c r="EV193" s="452">
        <f t="shared" si="267"/>
        <v>0.40249721512000036</v>
      </c>
      <c r="EW193" s="315"/>
      <c r="EX193" s="165">
        <f t="shared" si="325"/>
        <v>0.40249721512000036</v>
      </c>
      <c r="EY193" s="165">
        <f t="shared" si="326"/>
        <v>0.40249721512000036</v>
      </c>
      <c r="EZ193" s="176">
        <f t="shared" si="327"/>
        <v>-17.416188829983234</v>
      </c>
      <c r="FA193" s="185"/>
      <c r="FB193" s="186"/>
      <c r="FC193" s="36">
        <v>42435</v>
      </c>
      <c r="FD193" s="105">
        <v>3.4826999999999999</v>
      </c>
      <c r="FE193" s="109">
        <v>3.4189249999999998</v>
      </c>
      <c r="FG193" s="180">
        <f t="shared" si="278"/>
        <v>-20.516786582894998</v>
      </c>
      <c r="FH193" s="209">
        <f t="shared" si="417"/>
        <v>0.20124860756000018</v>
      </c>
      <c r="FI193" s="239">
        <v>-4.2689249999999994</v>
      </c>
      <c r="FJ193" s="165">
        <f t="shared" si="391"/>
        <v>-0.20124860756000018</v>
      </c>
      <c r="FK193" s="252">
        <f t="shared" si="329"/>
        <v>1</v>
      </c>
      <c r="FL193" s="201">
        <f t="shared" si="370"/>
        <v>0</v>
      </c>
      <c r="FM193" s="167">
        <f t="shared" si="392"/>
        <v>1</v>
      </c>
      <c r="FN193" s="167">
        <f t="shared" si="393"/>
        <v>1</v>
      </c>
      <c r="FO193" s="167">
        <f t="shared" si="371"/>
        <v>0</v>
      </c>
      <c r="FP193" s="178">
        <f t="shared" si="354"/>
        <v>-22.304236205577592</v>
      </c>
      <c r="FQ193" s="453">
        <f t="shared" si="394"/>
        <v>0</v>
      </c>
      <c r="FR193" s="453"/>
      <c r="FS193" s="165">
        <f t="shared" si="395"/>
        <v>0</v>
      </c>
      <c r="FT193" s="165">
        <f t="shared" si="333"/>
        <v>0</v>
      </c>
      <c r="FU193" s="176">
        <f t="shared" si="396"/>
        <v>-22.291542891770778</v>
      </c>
      <c r="FV193" s="185"/>
      <c r="FW193" s="186"/>
      <c r="FX193" s="36">
        <v>42435</v>
      </c>
      <c r="FY193" s="105">
        <v>3.4826999999999999</v>
      </c>
      <c r="FZ193" s="109">
        <v>3.4189249999999998</v>
      </c>
      <c r="GB193" s="180">
        <f t="shared" si="279"/>
        <v>-20.516786582894998</v>
      </c>
      <c r="GC193" s="209">
        <f t="shared" si="418"/>
        <v>0.20124860756000018</v>
      </c>
      <c r="GD193" s="239">
        <v>-3.5689249999999997</v>
      </c>
      <c r="GE193" s="165">
        <f t="shared" si="397"/>
        <v>-0.10062430378000009</v>
      </c>
      <c r="GF193" s="252">
        <f t="shared" si="335"/>
        <v>1</v>
      </c>
      <c r="GG193" s="201">
        <f t="shared" si="372"/>
        <v>0</v>
      </c>
      <c r="GH193" s="167">
        <f>IF(AND(GP192&lt;-23.5,GG193&lt;0),GG193*0.1,IF(AND(GP192&lt;-22.5,GG193&lt;0),GG193*0.4,IF(AND(GP192&lt;-21.5,GG193&lt;0),GG193*0.7,1)))</f>
        <v>1</v>
      </c>
      <c r="GI193" s="167">
        <f t="shared" si="399"/>
        <v>1</v>
      </c>
      <c r="GJ193" s="167">
        <f t="shared" si="373"/>
        <v>0</v>
      </c>
      <c r="GK193" s="178">
        <f t="shared" si="355"/>
        <v>-21.767610299753215</v>
      </c>
      <c r="GL193" s="453">
        <f t="shared" si="400"/>
        <v>0</v>
      </c>
      <c r="GM193" s="453"/>
      <c r="GN193" s="165">
        <f t="shared" si="401"/>
        <v>0</v>
      </c>
      <c r="GO193" s="165">
        <f t="shared" si="339"/>
        <v>0</v>
      </c>
      <c r="GP193" s="176">
        <f t="shared" si="402"/>
        <v>-21.953064656004837</v>
      </c>
      <c r="GR193" s="186"/>
      <c r="GS193" s="36">
        <v>42435</v>
      </c>
      <c r="GT193" s="105">
        <v>3.4826999999999999</v>
      </c>
      <c r="GU193" s="109">
        <v>3.4189249999999998</v>
      </c>
      <c r="GW193" s="180">
        <f t="shared" si="280"/>
        <v>-20.516786582894998</v>
      </c>
      <c r="GX193" s="209">
        <f t="shared" si="419"/>
        <v>0.20124860756000018</v>
      </c>
      <c r="GY193" s="239">
        <v>-8.0189249999999994</v>
      </c>
      <c r="GZ193" s="165">
        <f t="shared" si="403"/>
        <v>-0.26162318982800026</v>
      </c>
      <c r="HA193" s="252">
        <f t="shared" si="341"/>
        <v>1</v>
      </c>
      <c r="HB193" s="201">
        <f t="shared" si="404"/>
        <v>0</v>
      </c>
      <c r="HC193" s="167">
        <f t="shared" si="405"/>
        <v>1</v>
      </c>
      <c r="HD193" s="167">
        <f t="shared" si="406"/>
        <v>1</v>
      </c>
      <c r="HE193" s="167">
        <f t="shared" si="375"/>
        <v>0</v>
      </c>
      <c r="HF193" s="178">
        <f t="shared" si="356"/>
        <v>-24.5</v>
      </c>
      <c r="HG193" s="453">
        <f t="shared" si="407"/>
        <v>0</v>
      </c>
      <c r="HH193" s="453"/>
      <c r="HI193" s="165">
        <f t="shared" si="408"/>
        <v>0</v>
      </c>
      <c r="HJ193" s="165">
        <f t="shared" si="346"/>
        <v>0</v>
      </c>
      <c r="HK193" s="176">
        <f t="shared" si="409"/>
        <v>-25.277561764031987</v>
      </c>
      <c r="HL193" s="185"/>
      <c r="HN193" s="165">
        <v>-1.1189249999999999</v>
      </c>
      <c r="HO193" s="165">
        <f t="shared" si="254"/>
        <v>-19.672424258245478</v>
      </c>
      <c r="HP193" s="165"/>
      <c r="HR193" s="165">
        <v>1.8310750000000002</v>
      </c>
      <c r="HS193" s="165">
        <f t="shared" si="255"/>
        <v>-22.586946208066784</v>
      </c>
      <c r="HT193" s="167"/>
      <c r="HV193" s="165">
        <v>0.88107500000000005</v>
      </c>
      <c r="HW193" s="165">
        <f t="shared" si="256"/>
        <v>-17.966095990712798</v>
      </c>
      <c r="HX193" s="165"/>
      <c r="HZ193" s="165">
        <v>7.6310750000000009</v>
      </c>
      <c r="IA193" s="165">
        <f t="shared" si="257"/>
        <v>-17.416188829983234</v>
      </c>
      <c r="IB193" s="165"/>
      <c r="ID193" s="165">
        <v>-4.2689249999999994</v>
      </c>
      <c r="IE193" s="165">
        <f t="shared" si="258"/>
        <v>-22.291542891770778</v>
      </c>
      <c r="IF193" s="165"/>
      <c r="IH193" s="165">
        <v>-3.5689249999999997</v>
      </c>
      <c r="II193" s="165">
        <f t="shared" si="259"/>
        <v>-21.953064656004837</v>
      </c>
      <c r="IJ193" s="165"/>
      <c r="IL193" s="424">
        <v>-8.0189249999999994</v>
      </c>
      <c r="IM193" s="165">
        <f t="shared" si="260"/>
        <v>-25.277561764031987</v>
      </c>
      <c r="IN193" s="165"/>
      <c r="IO193" s="36">
        <v>42435</v>
      </c>
      <c r="IR193" s="458"/>
      <c r="IS193" s="458"/>
    </row>
    <row r="194" spans="1:253" ht="15.75" thickBot="1" x14ac:dyDescent="0.3">
      <c r="A194" s="95">
        <v>41339</v>
      </c>
      <c r="B194" s="36">
        <v>41339</v>
      </c>
      <c r="C194" s="346">
        <v>2.2999999999999998</v>
      </c>
      <c r="D194" s="346">
        <v>5.25</v>
      </c>
      <c r="E194" s="346">
        <v>4.3</v>
      </c>
      <c r="F194" s="346">
        <v>11.05</v>
      </c>
      <c r="G194" s="346">
        <v>-0.85000000000000009</v>
      </c>
      <c r="H194" s="346">
        <v>-0.15000000000000002</v>
      </c>
      <c r="I194" s="346">
        <v>-4.6000000000000005</v>
      </c>
      <c r="J194" s="106"/>
      <c r="K194" s="36">
        <v>42435</v>
      </c>
      <c r="L194" s="105">
        <v>3.4826999999999999</v>
      </c>
      <c r="M194" s="98">
        <f t="shared" si="237"/>
        <v>3.4189249999999998</v>
      </c>
      <c r="N194" s="109">
        <f t="shared" si="365"/>
        <v>3.3557166666666665</v>
      </c>
      <c r="O194" s="291"/>
      <c r="P194" s="184">
        <v>42435</v>
      </c>
      <c r="Q194" s="346">
        <v>2.2999999999999998</v>
      </c>
      <c r="R194" s="240">
        <v>-1.1189249999999999</v>
      </c>
      <c r="T194" s="346">
        <v>5.25</v>
      </c>
      <c r="U194" s="240">
        <v>1.8310750000000002</v>
      </c>
      <c r="W194" s="346">
        <v>4.3</v>
      </c>
      <c r="X194" s="240">
        <v>0.88107500000000005</v>
      </c>
      <c r="Z194" s="346">
        <v>11.05</v>
      </c>
      <c r="AA194" s="240">
        <v>7.6310750000000009</v>
      </c>
      <c r="AC194" s="346">
        <v>-0.85000000000000009</v>
      </c>
      <c r="AD194" s="239">
        <v>-4.2689249999999994</v>
      </c>
      <c r="AF194" s="346">
        <v>-0.15000000000000002</v>
      </c>
      <c r="AG194" s="239">
        <v>-3.5689249999999997</v>
      </c>
      <c r="AI194" s="346">
        <v>-4.6000000000000005</v>
      </c>
      <c r="AJ194" s="239">
        <v>-8.0189249999999994</v>
      </c>
      <c r="AK194" s="104"/>
      <c r="AV194" s="36">
        <v>42436</v>
      </c>
      <c r="AW194" s="346">
        <v>2.9</v>
      </c>
      <c r="AX194">
        <v>-19.885311111111108</v>
      </c>
      <c r="AY194" s="346">
        <v>7.35</v>
      </c>
      <c r="BA194" s="346">
        <v>5.25</v>
      </c>
      <c r="BC194" s="346">
        <v>7.9499999999999993</v>
      </c>
      <c r="BE194" s="346">
        <v>-0.55000000000000004</v>
      </c>
      <c r="BG194" s="346">
        <v>0.64999999999999991</v>
      </c>
      <c r="BI194" s="346">
        <v>-0.5</v>
      </c>
      <c r="BJ194" s="104"/>
      <c r="BP194" s="199"/>
      <c r="BR194" s="199"/>
      <c r="BT194" s="199"/>
      <c r="BU194" s="347"/>
      <c r="BV194">
        <f t="shared" si="412"/>
        <v>0.31732198199999928</v>
      </c>
      <c r="BW194" s="36">
        <v>42436</v>
      </c>
      <c r="BX194" s="105">
        <v>3.6119500000000002</v>
      </c>
      <c r="BY194" s="109">
        <v>3.5473249999999998</v>
      </c>
      <c r="CA194" s="180">
        <f t="shared" si="274"/>
        <v>-20.305238594894998</v>
      </c>
      <c r="CB194" s="209">
        <f t="shared" si="413"/>
        <v>0.21154798799999952</v>
      </c>
      <c r="CC194" s="240">
        <v>-0.64732499999999993</v>
      </c>
      <c r="CD194" s="165">
        <f t="shared" si="376"/>
        <v>1</v>
      </c>
      <c r="CE194" s="252">
        <f t="shared" si="348"/>
        <v>0.23270278679999948</v>
      </c>
      <c r="CF194" s="201">
        <f t="shared" si="377"/>
        <v>0.23270278679999948</v>
      </c>
      <c r="CG194" s="167">
        <f t="shared" si="378"/>
        <v>1</v>
      </c>
      <c r="CH194" s="167">
        <f t="shared" si="379"/>
        <v>1</v>
      </c>
      <c r="CI194" s="167">
        <f t="shared" si="349"/>
        <v>0.23270278679999948</v>
      </c>
      <c r="CJ194" s="178">
        <f t="shared" si="350"/>
        <v>-19.468220329315798</v>
      </c>
      <c r="CK194" s="453">
        <f t="shared" si="239"/>
        <v>0.23270278679999948</v>
      </c>
      <c r="CL194" s="453"/>
      <c r="CM194" s="165">
        <f t="shared" si="380"/>
        <v>0.23270278679999948</v>
      </c>
      <c r="CN194" s="165">
        <f t="shared" si="306"/>
        <v>0.23270278679999948</v>
      </c>
      <c r="CO194" s="176">
        <f t="shared" si="284"/>
        <v>-19.439721471445477</v>
      </c>
      <c r="CP194" s="253">
        <v>-19.885311111111108</v>
      </c>
      <c r="CR194" s="36">
        <v>42436</v>
      </c>
      <c r="CS194" s="105">
        <v>3.6119500000000002</v>
      </c>
      <c r="CT194" s="109">
        <v>3.5473249999999998</v>
      </c>
      <c r="CV194" s="180">
        <f t="shared" si="275"/>
        <v>-20.305238594894998</v>
      </c>
      <c r="CW194" s="209">
        <f t="shared" si="414"/>
        <v>0.21154798799999952</v>
      </c>
      <c r="CX194" s="240">
        <v>3.8026749999999998</v>
      </c>
      <c r="CY194" s="165">
        <f t="shared" si="381"/>
        <v>1</v>
      </c>
      <c r="CZ194" s="252">
        <f t="shared" si="308"/>
        <v>0.3596315795999992</v>
      </c>
      <c r="DA194" s="201">
        <f t="shared" si="366"/>
        <v>0.3596315795999992</v>
      </c>
      <c r="DB194" s="167">
        <f t="shared" si="382"/>
        <v>1</v>
      </c>
      <c r="DC194" s="167">
        <f t="shared" si="383"/>
        <v>0.39559473755999913</v>
      </c>
      <c r="DD194" s="167">
        <f t="shared" si="367"/>
        <v>0.39559473755999913</v>
      </c>
      <c r="DE194" s="178">
        <f t="shared" si="351"/>
        <v>-22.375756004626808</v>
      </c>
      <c r="DF194" s="453">
        <f t="shared" si="384"/>
        <v>0.39559473755999913</v>
      </c>
      <c r="DG194" s="453"/>
      <c r="DH194" s="165">
        <f t="shared" si="385"/>
        <v>0.39559473755999913</v>
      </c>
      <c r="DI194" s="165">
        <f t="shared" si="315"/>
        <v>0.39559473755999913</v>
      </c>
      <c r="DJ194" s="176">
        <f t="shared" si="386"/>
        <v>-22.191351470506785</v>
      </c>
      <c r="DK194" s="185"/>
      <c r="DL194" s="186"/>
      <c r="DM194" s="36">
        <v>42436</v>
      </c>
      <c r="DN194" s="105">
        <v>3.6119500000000002</v>
      </c>
      <c r="DO194" s="109">
        <v>3.5473249999999998</v>
      </c>
      <c r="DQ194" s="180">
        <f t="shared" si="276"/>
        <v>-20.305238594894998</v>
      </c>
      <c r="DR194" s="209">
        <f t="shared" si="415"/>
        <v>0.21154798799999952</v>
      </c>
      <c r="DS194" s="240">
        <v>1.7026750000000002</v>
      </c>
      <c r="DT194" s="165">
        <f t="shared" si="387"/>
        <v>1</v>
      </c>
      <c r="DU194" s="252">
        <f t="shared" si="317"/>
        <v>0.27501238439999937</v>
      </c>
      <c r="DV194" s="201">
        <f t="shared" si="368"/>
        <v>0.27501238439999937</v>
      </c>
      <c r="DW194" s="167">
        <f t="shared" si="388"/>
        <v>1</v>
      </c>
      <c r="DX194" s="167">
        <f t="shared" si="389"/>
        <v>1</v>
      </c>
      <c r="DY194" s="167">
        <f t="shared" si="369"/>
        <v>0.27501238439999937</v>
      </c>
      <c r="DZ194" s="178">
        <f t="shared" si="352"/>
        <v>-16.617126026123135</v>
      </c>
      <c r="EA194" s="453">
        <f t="shared" si="319"/>
        <v>0.27501238439999937</v>
      </c>
      <c r="EB194" s="453"/>
      <c r="EC194" s="165">
        <f t="shared" si="320"/>
        <v>0.27501238439999937</v>
      </c>
      <c r="ED194" s="165">
        <f t="shared" si="321"/>
        <v>0.27501238439999937</v>
      </c>
      <c r="EE194" s="176">
        <f t="shared" si="390"/>
        <v>-17.691083606312798</v>
      </c>
      <c r="EF194" s="185"/>
      <c r="EG194" s="186"/>
      <c r="EH194" s="36">
        <v>42436</v>
      </c>
      <c r="EI194" s="105">
        <v>3.6119500000000002</v>
      </c>
      <c r="EJ194" s="109">
        <v>3.5473249999999998</v>
      </c>
      <c r="EL194" s="180">
        <f t="shared" si="277"/>
        <v>-20.305238594894998</v>
      </c>
      <c r="EM194" s="209">
        <f t="shared" si="416"/>
        <v>0.21154798799999952</v>
      </c>
      <c r="EN194" s="240">
        <v>4.4026749999999995</v>
      </c>
      <c r="EO194" s="165">
        <f t="shared" si="322"/>
        <v>1</v>
      </c>
      <c r="EP194" s="252">
        <f t="shared" si="323"/>
        <v>0.42309597599999904</v>
      </c>
      <c r="EQ194" s="201">
        <f t="shared" si="364"/>
        <v>0.42309597599999904</v>
      </c>
      <c r="ER194" s="167">
        <f t="shared" si="410"/>
        <v>1</v>
      </c>
      <c r="ES194" s="167">
        <f t="shared" si="292"/>
        <v>1</v>
      </c>
      <c r="ET194" s="167">
        <f t="shared" si="411"/>
        <v>0.42309597599999904</v>
      </c>
      <c r="EU194" s="178">
        <f t="shared" si="353"/>
        <v>-16.85111486696001</v>
      </c>
      <c r="EV194" s="452">
        <f t="shared" si="267"/>
        <v>0.42309597599999904</v>
      </c>
      <c r="EW194" s="315"/>
      <c r="EX194" s="165">
        <f t="shared" si="325"/>
        <v>0.42309597599999904</v>
      </c>
      <c r="EY194" s="165">
        <f t="shared" si="326"/>
        <v>0.42309597599999904</v>
      </c>
      <c r="EZ194" s="176">
        <f t="shared" si="327"/>
        <v>-16.993092853983235</v>
      </c>
      <c r="FA194" s="185"/>
      <c r="FB194" s="186"/>
      <c r="FC194" s="36">
        <v>42436</v>
      </c>
      <c r="FD194" s="105">
        <v>3.6119500000000002</v>
      </c>
      <c r="FE194" s="109">
        <v>3.5473249999999998</v>
      </c>
      <c r="FG194" s="180">
        <f t="shared" si="278"/>
        <v>-20.305238594894998</v>
      </c>
      <c r="FH194" s="209">
        <f t="shared" si="417"/>
        <v>0.21154798799999952</v>
      </c>
      <c r="FI194" s="239">
        <v>-4.0973249999999997</v>
      </c>
      <c r="FJ194" s="165">
        <f t="shared" si="391"/>
        <v>-0.21154798799999952</v>
      </c>
      <c r="FK194" s="252">
        <f t="shared" si="329"/>
        <v>1</v>
      </c>
      <c r="FL194" s="201">
        <f t="shared" si="370"/>
        <v>0</v>
      </c>
      <c r="FM194" s="167">
        <f t="shared" si="392"/>
        <v>1</v>
      </c>
      <c r="FN194" s="167">
        <f t="shared" si="393"/>
        <v>1</v>
      </c>
      <c r="FO194" s="167">
        <f t="shared" si="371"/>
        <v>0</v>
      </c>
      <c r="FP194" s="178">
        <f t="shared" si="354"/>
        <v>-22.304236205577592</v>
      </c>
      <c r="FQ194" s="453">
        <f t="shared" si="394"/>
        <v>0</v>
      </c>
      <c r="FR194" s="453"/>
      <c r="FS194" s="165">
        <f t="shared" si="395"/>
        <v>0</v>
      </c>
      <c r="FT194" s="165">
        <f t="shared" si="333"/>
        <v>0</v>
      </c>
      <c r="FU194" s="176">
        <f t="shared" si="396"/>
        <v>-22.291542891770778</v>
      </c>
      <c r="FV194" s="185"/>
      <c r="FW194" s="186"/>
      <c r="FX194" s="36">
        <v>42436</v>
      </c>
      <c r="FY194" s="105">
        <v>3.6119500000000002</v>
      </c>
      <c r="FZ194" s="109">
        <v>3.5473249999999998</v>
      </c>
      <c r="GB194" s="180">
        <f t="shared" si="279"/>
        <v>-20.305238594894998</v>
      </c>
      <c r="GC194" s="209">
        <f t="shared" si="418"/>
        <v>0.21154798799999952</v>
      </c>
      <c r="GD194" s="239">
        <v>-2.8973249999999999</v>
      </c>
      <c r="GE194" s="165">
        <f t="shared" si="397"/>
        <v>4.2309597599999908E-2</v>
      </c>
      <c r="GF194" s="252">
        <f t="shared" si="335"/>
        <v>1</v>
      </c>
      <c r="GG194" s="201">
        <f t="shared" si="372"/>
        <v>4.2309597599999908E-2</v>
      </c>
      <c r="GH194" s="167">
        <f t="shared" si="398"/>
        <v>1</v>
      </c>
      <c r="GI194" s="167">
        <f t="shared" si="399"/>
        <v>4.4425077479999908E-2</v>
      </c>
      <c r="GJ194" s="167">
        <f t="shared" si="373"/>
        <v>4.4425077479999908E-2</v>
      </c>
      <c r="GK194" s="178">
        <f t="shared" si="355"/>
        <v>-21.723185222273216</v>
      </c>
      <c r="GL194" s="453">
        <f t="shared" si="400"/>
        <v>4.4425077479999908E-2</v>
      </c>
      <c r="GM194" s="453"/>
      <c r="GN194" s="165">
        <f t="shared" si="401"/>
        <v>4.4425077479999908E-2</v>
      </c>
      <c r="GO194" s="165">
        <f t="shared" si="339"/>
        <v>4.4425077479999908E-2</v>
      </c>
      <c r="GP194" s="176">
        <f t="shared" si="402"/>
        <v>-21.908639578524838</v>
      </c>
      <c r="GR194" s="186"/>
      <c r="GS194" s="36">
        <v>42436</v>
      </c>
      <c r="GT194" s="105">
        <v>3.6119500000000002</v>
      </c>
      <c r="GU194" s="109">
        <v>3.5473249999999998</v>
      </c>
      <c r="GW194" s="180">
        <f t="shared" si="280"/>
        <v>-20.305238594894998</v>
      </c>
      <c r="GX194" s="209">
        <f t="shared" si="419"/>
        <v>0.21154798799999952</v>
      </c>
      <c r="GY194" s="239">
        <v>-4.0473249999999998</v>
      </c>
      <c r="GZ194" s="165">
        <f t="shared" si="403"/>
        <v>-0.21154798799999952</v>
      </c>
      <c r="HA194" s="252">
        <f t="shared" si="341"/>
        <v>1</v>
      </c>
      <c r="HB194" s="201">
        <f t="shared" si="404"/>
        <v>0</v>
      </c>
      <c r="HC194" s="167">
        <f t="shared" si="405"/>
        <v>1</v>
      </c>
      <c r="HD194" s="167">
        <f t="shared" si="406"/>
        <v>1</v>
      </c>
      <c r="HE194" s="167">
        <f t="shared" si="375"/>
        <v>0</v>
      </c>
      <c r="HF194" s="178">
        <f t="shared" si="356"/>
        <v>-24.5</v>
      </c>
      <c r="HG194" s="453">
        <f t="shared" si="407"/>
        <v>0</v>
      </c>
      <c r="HH194" s="453"/>
      <c r="HI194" s="165">
        <f t="shared" si="408"/>
        <v>0</v>
      </c>
      <c r="HJ194" s="165">
        <f t="shared" si="346"/>
        <v>0</v>
      </c>
      <c r="HK194" s="176">
        <f t="shared" si="409"/>
        <v>-25.277561764031987</v>
      </c>
      <c r="HL194" s="185"/>
      <c r="HM194">
        <v>10</v>
      </c>
      <c r="HN194" s="165">
        <v>-0.64732499999999993</v>
      </c>
      <c r="HO194" s="165">
        <f t="shared" si="254"/>
        <v>-19.439721471445477</v>
      </c>
      <c r="HP194" s="253">
        <v>-19.885311111111108</v>
      </c>
      <c r="HR194" s="165">
        <v>3.8026749999999998</v>
      </c>
      <c r="HS194" s="165">
        <f t="shared" si="255"/>
        <v>-22.191351470506785</v>
      </c>
      <c r="HT194" s="167"/>
      <c r="HV194" s="165">
        <v>1.7026750000000002</v>
      </c>
      <c r="HW194" s="165">
        <f t="shared" si="256"/>
        <v>-17.691083606312798</v>
      </c>
      <c r="HX194" s="165"/>
      <c r="HZ194" s="165">
        <v>4.4026749999999995</v>
      </c>
      <c r="IA194" s="165">
        <f t="shared" si="257"/>
        <v>-16.993092853983235</v>
      </c>
      <c r="IB194" s="165"/>
      <c r="ID194" s="165">
        <v>-4.0973249999999997</v>
      </c>
      <c r="IE194" s="165">
        <f t="shared" si="258"/>
        <v>-22.291542891770778</v>
      </c>
      <c r="IF194" s="165"/>
      <c r="IH194" s="165">
        <v>-2.8973249999999999</v>
      </c>
      <c r="II194" s="165">
        <f t="shared" si="259"/>
        <v>-21.908639578524838</v>
      </c>
      <c r="IJ194" s="165"/>
      <c r="IL194" s="424">
        <v>-4.0473249999999998</v>
      </c>
      <c r="IM194" s="165">
        <f t="shared" si="260"/>
        <v>-25.277561764031987</v>
      </c>
      <c r="IN194" s="165"/>
      <c r="IO194" s="36">
        <v>42436</v>
      </c>
      <c r="IR194" s="454">
        <v>41340</v>
      </c>
      <c r="IS194" s="176">
        <v>-19.885311111111108</v>
      </c>
    </row>
    <row r="195" spans="1:253" x14ac:dyDescent="0.25">
      <c r="A195" s="95">
        <v>41340</v>
      </c>
      <c r="B195" s="36">
        <v>41340</v>
      </c>
      <c r="C195" s="346">
        <v>2.9</v>
      </c>
      <c r="D195" s="346">
        <v>7.35</v>
      </c>
      <c r="E195" s="346">
        <v>5.25</v>
      </c>
      <c r="F195" s="346">
        <v>7.9499999999999993</v>
      </c>
      <c r="G195" s="346">
        <v>-0.55000000000000004</v>
      </c>
      <c r="H195" s="346">
        <v>0.64999999999999991</v>
      </c>
      <c r="I195" s="346">
        <v>-0.5</v>
      </c>
      <c r="J195" s="106"/>
      <c r="K195" s="36">
        <v>42436</v>
      </c>
      <c r="L195" s="105">
        <v>3.6119500000000002</v>
      </c>
      <c r="M195" s="98">
        <f t="shared" si="237"/>
        <v>3.5473249999999998</v>
      </c>
      <c r="N195" s="109">
        <f t="shared" si="365"/>
        <v>3.4832666666666667</v>
      </c>
      <c r="O195" s="291"/>
      <c r="P195" s="184">
        <v>42436</v>
      </c>
      <c r="Q195" s="346">
        <v>2.9</v>
      </c>
      <c r="R195" s="240">
        <v>-0.64732499999999993</v>
      </c>
      <c r="S195" s="190">
        <v>-19.885311111111108</v>
      </c>
      <c r="T195" s="346">
        <v>7.35</v>
      </c>
      <c r="U195" s="240">
        <v>3.8026749999999998</v>
      </c>
      <c r="W195" s="346">
        <v>5.25</v>
      </c>
      <c r="X195" s="240">
        <v>1.7026750000000002</v>
      </c>
      <c r="Z195" s="346">
        <v>7.9499999999999993</v>
      </c>
      <c r="AA195" s="240">
        <v>4.4026749999999995</v>
      </c>
      <c r="AC195" s="346">
        <v>-0.55000000000000004</v>
      </c>
      <c r="AD195" s="239">
        <v>-4.0973249999999997</v>
      </c>
      <c r="AF195" s="346">
        <v>0.64999999999999991</v>
      </c>
      <c r="AG195" s="239">
        <v>-2.8973249999999999</v>
      </c>
      <c r="AI195" s="346">
        <v>-0.5</v>
      </c>
      <c r="AJ195" s="239">
        <v>-4.0473249999999998</v>
      </c>
      <c r="AK195" s="104"/>
      <c r="AV195" s="36">
        <v>42437</v>
      </c>
      <c r="AW195" s="346">
        <v>4</v>
      </c>
      <c r="AY195" s="346">
        <v>8.25</v>
      </c>
      <c r="BA195" s="346">
        <v>5.55</v>
      </c>
      <c r="BC195" s="346">
        <v>5.45</v>
      </c>
      <c r="BE195" s="346">
        <v>0.44999999999999996</v>
      </c>
      <c r="BG195" s="346">
        <v>1.1500000000000001</v>
      </c>
      <c r="BI195" s="346">
        <v>-0.9</v>
      </c>
      <c r="BJ195" s="104"/>
      <c r="BV195">
        <f t="shared" si="412"/>
        <v>0.33322682130000025</v>
      </c>
      <c r="BW195" s="36">
        <v>42437</v>
      </c>
      <c r="BX195" s="105">
        <v>3.7428999999999997</v>
      </c>
      <c r="BY195" s="109">
        <v>3.6774249999999999</v>
      </c>
      <c r="CA195" s="180">
        <f t="shared" si="274"/>
        <v>-20.083087380694998</v>
      </c>
      <c r="CB195" s="209">
        <f t="shared" si="413"/>
        <v>0.22215121420000017</v>
      </c>
      <c r="CC195" s="240">
        <v>0.32257500000000006</v>
      </c>
      <c r="CD195" s="165">
        <f t="shared" si="376"/>
        <v>1</v>
      </c>
      <c r="CE195" s="252">
        <f t="shared" si="348"/>
        <v>0.24436633562000021</v>
      </c>
      <c r="CF195" s="201">
        <f t="shared" si="377"/>
        <v>0.24436633562000021</v>
      </c>
      <c r="CG195" s="167">
        <f t="shared" si="378"/>
        <v>1</v>
      </c>
      <c r="CH195" s="167">
        <f t="shared" si="379"/>
        <v>1</v>
      </c>
      <c r="CI195" s="167">
        <f t="shared" si="349"/>
        <v>0.24436633562000021</v>
      </c>
      <c r="CJ195" s="178">
        <f t="shared" si="350"/>
        <v>-19.223853993695798</v>
      </c>
      <c r="CK195" s="453">
        <f t="shared" si="239"/>
        <v>0.24436633562000021</v>
      </c>
      <c r="CL195" s="453"/>
      <c r="CM195" s="165">
        <f t="shared" si="380"/>
        <v>0.24436633562000021</v>
      </c>
      <c r="CN195" s="165">
        <f t="shared" si="306"/>
        <v>0.24436633562000021</v>
      </c>
      <c r="CO195" s="176">
        <f t="shared" si="284"/>
        <v>-19.195355135825476</v>
      </c>
      <c r="CR195" s="36">
        <v>42437</v>
      </c>
      <c r="CS195" s="105">
        <v>3.7428999999999997</v>
      </c>
      <c r="CT195" s="109">
        <v>3.6774249999999999</v>
      </c>
      <c r="CV195" s="180">
        <f t="shared" si="275"/>
        <v>-20.083087380694998</v>
      </c>
      <c r="CW195" s="209">
        <f t="shared" si="414"/>
        <v>0.22215121420000017</v>
      </c>
      <c r="CX195" s="240">
        <v>4.5725750000000005</v>
      </c>
      <c r="CY195" s="165">
        <f t="shared" si="381"/>
        <v>1</v>
      </c>
      <c r="CZ195" s="252">
        <f t="shared" si="308"/>
        <v>0.44430242840000034</v>
      </c>
      <c r="DA195" s="201">
        <f t="shared" si="366"/>
        <v>0.44430242840000034</v>
      </c>
      <c r="DB195" s="167">
        <f t="shared" si="382"/>
        <v>1</v>
      </c>
      <c r="DC195" s="167">
        <f t="shared" si="383"/>
        <v>0.46651754982000038</v>
      </c>
      <c r="DD195" s="167">
        <f t="shared" si="367"/>
        <v>0.46651754982000038</v>
      </c>
      <c r="DE195" s="178">
        <f t="shared" si="351"/>
        <v>-21.909238454806808</v>
      </c>
      <c r="DF195" s="453">
        <f t="shared" si="384"/>
        <v>0.46651754982000038</v>
      </c>
      <c r="DG195" s="453"/>
      <c r="DH195" s="165">
        <f t="shared" si="385"/>
        <v>0.46651754982000038</v>
      </c>
      <c r="DI195" s="165">
        <f t="shared" si="315"/>
        <v>0.46651754982000038</v>
      </c>
      <c r="DJ195" s="176">
        <f t="shared" si="386"/>
        <v>-21.724833920686784</v>
      </c>
      <c r="DK195" s="185"/>
      <c r="DL195" s="186"/>
      <c r="DM195" s="36">
        <v>42437</v>
      </c>
      <c r="DN195" s="105">
        <v>3.7428999999999997</v>
      </c>
      <c r="DO195" s="109">
        <v>3.6774249999999999</v>
      </c>
      <c r="DQ195" s="180">
        <f t="shared" si="276"/>
        <v>-20.083087380694998</v>
      </c>
      <c r="DR195" s="209">
        <f t="shared" si="415"/>
        <v>0.22215121420000017</v>
      </c>
      <c r="DS195" s="240">
        <v>1.8725749999999999</v>
      </c>
      <c r="DT195" s="165">
        <f t="shared" si="387"/>
        <v>1</v>
      </c>
      <c r="DU195" s="252">
        <f t="shared" si="317"/>
        <v>0.28879657846000023</v>
      </c>
      <c r="DV195" s="201">
        <f t="shared" si="368"/>
        <v>0.28879657846000023</v>
      </c>
      <c r="DW195" s="167">
        <f t="shared" si="388"/>
        <v>1</v>
      </c>
      <c r="DX195" s="167">
        <f t="shared" si="389"/>
        <v>1</v>
      </c>
      <c r="DY195" s="167">
        <f t="shared" si="369"/>
        <v>0.28879657846000023</v>
      </c>
      <c r="DZ195" s="178">
        <f t="shared" si="352"/>
        <v>-16.328329447663133</v>
      </c>
      <c r="EA195" s="453">
        <f t="shared" si="319"/>
        <v>0.28879657846000023</v>
      </c>
      <c r="EB195" s="453"/>
      <c r="EC195" s="165">
        <f t="shared" si="320"/>
        <v>0.28879657846000023</v>
      </c>
      <c r="ED195" s="165">
        <f t="shared" si="321"/>
        <v>0.28879657846000023</v>
      </c>
      <c r="EE195" s="176">
        <f t="shared" si="390"/>
        <v>-17.402287027852797</v>
      </c>
      <c r="EF195" s="185"/>
      <c r="EG195" s="186"/>
      <c r="EH195" s="36">
        <v>42437</v>
      </c>
      <c r="EI195" s="105">
        <v>3.7428999999999997</v>
      </c>
      <c r="EJ195" s="109">
        <v>3.6774249999999999</v>
      </c>
      <c r="EL195" s="180">
        <f t="shared" si="277"/>
        <v>-20.083087380694998</v>
      </c>
      <c r="EM195" s="209">
        <f t="shared" si="416"/>
        <v>0.22215121420000017</v>
      </c>
      <c r="EN195" s="240">
        <v>1.7725750000000002</v>
      </c>
      <c r="EO195" s="165">
        <f t="shared" si="322"/>
        <v>1</v>
      </c>
      <c r="EP195" s="252">
        <f t="shared" si="323"/>
        <v>0.28879657846000023</v>
      </c>
      <c r="EQ195" s="201">
        <f t="shared" si="364"/>
        <v>0.28879657846000023</v>
      </c>
      <c r="ER195" s="167">
        <f t="shared" si="410"/>
        <v>1</v>
      </c>
      <c r="ES195" s="167">
        <f t="shared" si="292"/>
        <v>1</v>
      </c>
      <c r="ET195" s="167">
        <f t="shared" si="411"/>
        <v>0.28879657846000023</v>
      </c>
      <c r="EU195" s="178">
        <f t="shared" si="353"/>
        <v>-16.562318288500009</v>
      </c>
      <c r="EV195" s="452">
        <f t="shared" si="267"/>
        <v>0.28879657846000023</v>
      </c>
      <c r="EW195" s="315"/>
      <c r="EX195" s="165">
        <f t="shared" si="325"/>
        <v>0.28879657846000023</v>
      </c>
      <c r="EY195" s="165">
        <f t="shared" si="326"/>
        <v>0.28879657846000023</v>
      </c>
      <c r="EZ195" s="176">
        <f t="shared" si="327"/>
        <v>-16.704296275523234</v>
      </c>
      <c r="FA195" s="185"/>
      <c r="FB195" s="186"/>
      <c r="FC195" s="36">
        <v>42437</v>
      </c>
      <c r="FD195" s="105">
        <v>3.7428999999999997</v>
      </c>
      <c r="FE195" s="109">
        <v>3.6774249999999999</v>
      </c>
      <c r="FG195" s="180">
        <f t="shared" si="278"/>
        <v>-20.083087380694998</v>
      </c>
      <c r="FH195" s="209">
        <f t="shared" si="417"/>
        <v>0.22215121420000017</v>
      </c>
      <c r="FI195" s="239">
        <v>-3.2274250000000002</v>
      </c>
      <c r="FJ195" s="165">
        <f t="shared" si="391"/>
        <v>-0.11107560710000008</v>
      </c>
      <c r="FK195" s="252">
        <f t="shared" si="329"/>
        <v>1</v>
      </c>
      <c r="FL195" s="201">
        <f t="shared" si="370"/>
        <v>0</v>
      </c>
      <c r="FM195" s="167">
        <f t="shared" si="392"/>
        <v>1</v>
      </c>
      <c r="FN195" s="167">
        <f t="shared" si="393"/>
        <v>1</v>
      </c>
      <c r="FO195" s="167">
        <f t="shared" si="371"/>
        <v>0</v>
      </c>
      <c r="FP195" s="178">
        <f t="shared" si="354"/>
        <v>-22.304236205577592</v>
      </c>
      <c r="FQ195" s="453">
        <f t="shared" si="394"/>
        <v>0</v>
      </c>
      <c r="FR195" s="453"/>
      <c r="FS195" s="165">
        <f t="shared" si="395"/>
        <v>0</v>
      </c>
      <c r="FT195" s="165">
        <f t="shared" si="333"/>
        <v>0</v>
      </c>
      <c r="FU195" s="176">
        <f t="shared" si="396"/>
        <v>-22.291542891770778</v>
      </c>
      <c r="FV195" s="185"/>
      <c r="FW195" s="186"/>
      <c r="FX195" s="36">
        <v>42437</v>
      </c>
      <c r="FY195" s="105">
        <v>3.7428999999999997</v>
      </c>
      <c r="FZ195" s="109">
        <v>3.6774249999999999</v>
      </c>
      <c r="GB195" s="180">
        <f t="shared" si="279"/>
        <v>-20.083087380694998</v>
      </c>
      <c r="GC195" s="209">
        <f t="shared" si="418"/>
        <v>0.22215121420000017</v>
      </c>
      <c r="GD195" s="239">
        <v>-2.527425</v>
      </c>
      <c r="GE195" s="165">
        <f t="shared" si="397"/>
        <v>4.4430242840000037E-2</v>
      </c>
      <c r="GF195" s="252">
        <f t="shared" si="335"/>
        <v>1</v>
      </c>
      <c r="GG195" s="201">
        <f t="shared" si="372"/>
        <v>4.4430242840000037E-2</v>
      </c>
      <c r="GH195" s="167">
        <f t="shared" si="398"/>
        <v>1</v>
      </c>
      <c r="GI195" s="167">
        <f t="shared" si="399"/>
        <v>4.665175498200004E-2</v>
      </c>
      <c r="GJ195" s="167">
        <f t="shared" si="373"/>
        <v>4.665175498200004E-2</v>
      </c>
      <c r="GK195" s="178">
        <f t="shared" si="355"/>
        <v>-21.676533467291215</v>
      </c>
      <c r="GL195" s="453">
        <f t="shared" si="400"/>
        <v>4.665175498200004E-2</v>
      </c>
      <c r="GM195" s="453"/>
      <c r="GN195" s="165">
        <f t="shared" si="401"/>
        <v>4.665175498200004E-2</v>
      </c>
      <c r="GO195" s="165">
        <f t="shared" si="339"/>
        <v>4.665175498200004E-2</v>
      </c>
      <c r="GP195" s="176">
        <f t="shared" si="402"/>
        <v>-21.861987823542837</v>
      </c>
      <c r="GR195" s="186"/>
      <c r="GS195" s="36">
        <v>42437</v>
      </c>
      <c r="GT195" s="105">
        <v>3.7428999999999997</v>
      </c>
      <c r="GU195" s="109">
        <v>3.6774249999999999</v>
      </c>
      <c r="GW195" s="180">
        <f t="shared" si="280"/>
        <v>-20.083087380694998</v>
      </c>
      <c r="GX195" s="209">
        <f t="shared" si="419"/>
        <v>0.22215121420000017</v>
      </c>
      <c r="GY195" s="239">
        <v>-4.5774249999999999</v>
      </c>
      <c r="GZ195" s="165">
        <f t="shared" si="403"/>
        <v>-0.22215121420000017</v>
      </c>
      <c r="HA195" s="252">
        <f t="shared" si="341"/>
        <v>1</v>
      </c>
      <c r="HB195" s="201">
        <f t="shared" si="404"/>
        <v>0</v>
      </c>
      <c r="HC195" s="167">
        <f t="shared" si="405"/>
        <v>1</v>
      </c>
      <c r="HD195" s="167">
        <f t="shared" si="406"/>
        <v>1</v>
      </c>
      <c r="HE195" s="167">
        <f t="shared" si="375"/>
        <v>0</v>
      </c>
      <c r="HF195" s="178">
        <f t="shared" si="356"/>
        <v>-24.5</v>
      </c>
      <c r="HG195" s="453">
        <f t="shared" si="407"/>
        <v>0</v>
      </c>
      <c r="HH195" s="453"/>
      <c r="HI195" s="165">
        <f t="shared" si="408"/>
        <v>0</v>
      </c>
      <c r="HJ195" s="165">
        <f t="shared" si="346"/>
        <v>0</v>
      </c>
      <c r="HK195" s="176">
        <f t="shared" si="409"/>
        <v>-25.277561764031987</v>
      </c>
      <c r="HL195" s="185"/>
      <c r="HN195" s="165">
        <v>0.32257500000000006</v>
      </c>
      <c r="HO195" s="165">
        <f t="shared" si="254"/>
        <v>-19.195355135825476</v>
      </c>
      <c r="HP195" s="165"/>
      <c r="HR195" s="165">
        <v>4.5725750000000005</v>
      </c>
      <c r="HS195" s="165">
        <f t="shared" si="255"/>
        <v>-21.724833920686784</v>
      </c>
      <c r="HT195" s="167"/>
      <c r="HV195" s="165">
        <v>1.8725749999999999</v>
      </c>
      <c r="HW195" s="165">
        <f t="shared" si="256"/>
        <v>-17.402287027852797</v>
      </c>
      <c r="HX195" s="165"/>
      <c r="HZ195" s="165">
        <v>1.7725750000000002</v>
      </c>
      <c r="IA195" s="165">
        <f t="shared" si="257"/>
        <v>-16.704296275523234</v>
      </c>
      <c r="IB195" s="165"/>
      <c r="ID195" s="165">
        <v>-3.2274250000000002</v>
      </c>
      <c r="IE195" s="165">
        <f t="shared" si="258"/>
        <v>-22.291542891770778</v>
      </c>
      <c r="IF195" s="165"/>
      <c r="IH195" s="165">
        <v>-2.527425</v>
      </c>
      <c r="II195" s="165">
        <f t="shared" si="259"/>
        <v>-21.861987823542837</v>
      </c>
      <c r="IJ195" s="165"/>
      <c r="IL195" s="424">
        <v>-4.5774249999999999</v>
      </c>
      <c r="IM195" s="165">
        <f t="shared" si="260"/>
        <v>-25.277561764031987</v>
      </c>
      <c r="IN195" s="165"/>
      <c r="IO195" s="36">
        <v>42437</v>
      </c>
      <c r="IR195" s="454">
        <v>41712</v>
      </c>
      <c r="IS195" s="176">
        <v>-17.623600000000003</v>
      </c>
    </row>
    <row r="196" spans="1:253" x14ac:dyDescent="0.25">
      <c r="A196" s="95">
        <v>41341</v>
      </c>
      <c r="B196" s="36">
        <v>41341</v>
      </c>
      <c r="C196" s="346">
        <v>4</v>
      </c>
      <c r="D196" s="346">
        <v>8.25</v>
      </c>
      <c r="E196" s="346">
        <v>5.55</v>
      </c>
      <c r="F196" s="346">
        <v>5.45</v>
      </c>
      <c r="G196" s="346">
        <v>0.44999999999999996</v>
      </c>
      <c r="H196" s="346">
        <v>1.1500000000000001</v>
      </c>
      <c r="I196" s="346">
        <v>-0.9</v>
      </c>
      <c r="J196" s="106"/>
      <c r="K196" s="36">
        <v>42437</v>
      </c>
      <c r="L196" s="105">
        <v>3.7428999999999997</v>
      </c>
      <c r="M196" s="98">
        <f t="shared" si="237"/>
        <v>3.6774249999999999</v>
      </c>
      <c r="N196" s="109">
        <f t="shared" si="365"/>
        <v>3.6125166666666666</v>
      </c>
      <c r="O196" s="291"/>
      <c r="P196" s="184">
        <v>42437</v>
      </c>
      <c r="Q196" s="346">
        <v>4</v>
      </c>
      <c r="R196" s="240">
        <v>0.32257500000000006</v>
      </c>
      <c r="T196" s="346">
        <v>8.25</v>
      </c>
      <c r="U196" s="240">
        <v>4.5725750000000005</v>
      </c>
      <c r="W196" s="346">
        <v>5.55</v>
      </c>
      <c r="X196" s="240">
        <v>1.8725749999999999</v>
      </c>
      <c r="Z196" s="346">
        <v>5.45</v>
      </c>
      <c r="AA196" s="240">
        <v>1.7725750000000002</v>
      </c>
      <c r="AC196" s="346">
        <v>0.44999999999999996</v>
      </c>
      <c r="AD196" s="239">
        <v>-3.2274250000000002</v>
      </c>
      <c r="AF196" s="346">
        <v>1.1500000000000001</v>
      </c>
      <c r="AG196" s="239">
        <v>-2.527425</v>
      </c>
      <c r="AI196" s="346">
        <v>-0.9</v>
      </c>
      <c r="AJ196" s="239">
        <v>-4.5774249999999999</v>
      </c>
      <c r="AK196" s="104"/>
      <c r="AV196" s="36">
        <v>42438</v>
      </c>
      <c r="AW196" s="346">
        <v>4.1500000000000004</v>
      </c>
      <c r="AY196" s="346">
        <v>10.25</v>
      </c>
      <c r="BA196" s="346">
        <v>6.9499999999999993</v>
      </c>
      <c r="BC196" s="346">
        <v>4.5999999999999996</v>
      </c>
      <c r="BE196" s="346">
        <v>1.2</v>
      </c>
      <c r="BG196" s="346">
        <v>3.05</v>
      </c>
      <c r="BI196" s="346">
        <v>-1.85</v>
      </c>
      <c r="BJ196" s="104"/>
      <c r="BV196">
        <f t="shared" si="412"/>
        <v>0.34959346356000154</v>
      </c>
      <c r="BW196" s="36">
        <v>42438</v>
      </c>
      <c r="BX196" s="105">
        <v>3.8755500000000001</v>
      </c>
      <c r="BY196" s="109">
        <v>3.8092249999999996</v>
      </c>
      <c r="CA196" s="180">
        <f t="shared" si="274"/>
        <v>-19.850025071654997</v>
      </c>
      <c r="CB196" s="209">
        <f t="shared" si="413"/>
        <v>0.23306230904000103</v>
      </c>
      <c r="CC196" s="240">
        <v>0.34077500000000072</v>
      </c>
      <c r="CD196" s="165">
        <f t="shared" si="376"/>
        <v>1</v>
      </c>
      <c r="CE196" s="252">
        <f t="shared" si="348"/>
        <v>0.25636853994400116</v>
      </c>
      <c r="CF196" s="201">
        <f t="shared" si="377"/>
        <v>0.25636853994400116</v>
      </c>
      <c r="CG196" s="167">
        <f t="shared" si="378"/>
        <v>1</v>
      </c>
      <c r="CH196" s="167">
        <f t="shared" si="379"/>
        <v>1</v>
      </c>
      <c r="CI196" s="167">
        <f t="shared" si="349"/>
        <v>0.25636853994400116</v>
      </c>
      <c r="CJ196" s="178">
        <f t="shared" si="350"/>
        <v>-18.967485453751795</v>
      </c>
      <c r="CK196" s="453">
        <f t="shared" si="239"/>
        <v>0.25636853994400116</v>
      </c>
      <c r="CL196" s="453"/>
      <c r="CM196" s="165">
        <f t="shared" si="380"/>
        <v>0.25636853994400116</v>
      </c>
      <c r="CN196" s="165">
        <f t="shared" si="306"/>
        <v>0.25636853994400116</v>
      </c>
      <c r="CO196" s="176">
        <f t="shared" si="284"/>
        <v>-18.938986595881474</v>
      </c>
      <c r="CR196" s="36">
        <v>42438</v>
      </c>
      <c r="CS196" s="105">
        <v>3.8755500000000001</v>
      </c>
      <c r="CT196" s="109">
        <v>3.8092249999999996</v>
      </c>
      <c r="CV196" s="180">
        <f t="shared" si="275"/>
        <v>-19.850025071654997</v>
      </c>
      <c r="CW196" s="209">
        <f t="shared" si="414"/>
        <v>0.23306230904000103</v>
      </c>
      <c r="CX196" s="240">
        <v>6.4407750000000004</v>
      </c>
      <c r="CY196" s="165">
        <f t="shared" si="381"/>
        <v>1</v>
      </c>
      <c r="CZ196" s="252">
        <f t="shared" si="308"/>
        <v>0.46612461808000205</v>
      </c>
      <c r="DA196" s="201">
        <f t="shared" si="366"/>
        <v>0.46612461808000205</v>
      </c>
      <c r="DB196" s="167">
        <f t="shared" si="382"/>
        <v>1</v>
      </c>
      <c r="DC196" s="167">
        <f t="shared" si="383"/>
        <v>0.48943084898400219</v>
      </c>
      <c r="DD196" s="167">
        <f t="shared" si="367"/>
        <v>0.48943084898400219</v>
      </c>
      <c r="DE196" s="178">
        <f t="shared" si="351"/>
        <v>-21.419807605822804</v>
      </c>
      <c r="DF196" s="453">
        <f t="shared" si="384"/>
        <v>0.48943084898400219</v>
      </c>
      <c r="DG196" s="453"/>
      <c r="DH196" s="165">
        <f t="shared" si="385"/>
        <v>0.48943084898400219</v>
      </c>
      <c r="DI196" s="165">
        <f t="shared" si="315"/>
        <v>0.48943084898400219</v>
      </c>
      <c r="DJ196" s="176">
        <f t="shared" si="386"/>
        <v>-21.23540307170278</v>
      </c>
      <c r="DK196" s="185"/>
      <c r="DL196" s="186"/>
      <c r="DM196" s="36">
        <v>42438</v>
      </c>
      <c r="DN196" s="105">
        <v>3.8755500000000001</v>
      </c>
      <c r="DO196" s="109">
        <v>3.8092249999999996</v>
      </c>
      <c r="DQ196" s="180">
        <f t="shared" si="276"/>
        <v>-19.850025071654997</v>
      </c>
      <c r="DR196" s="209">
        <f t="shared" si="415"/>
        <v>0.23306230904000103</v>
      </c>
      <c r="DS196" s="240">
        <v>3.1407749999999997</v>
      </c>
      <c r="DT196" s="165">
        <f t="shared" si="387"/>
        <v>1</v>
      </c>
      <c r="DU196" s="252">
        <f t="shared" si="317"/>
        <v>0.39620592536800175</v>
      </c>
      <c r="DV196" s="201">
        <f t="shared" si="368"/>
        <v>0.39620592536800175</v>
      </c>
      <c r="DW196" s="167">
        <f t="shared" si="388"/>
        <v>1</v>
      </c>
      <c r="DX196" s="167">
        <f t="shared" si="389"/>
        <v>1</v>
      </c>
      <c r="DY196" s="167">
        <f t="shared" si="369"/>
        <v>0.39620592536800175</v>
      </c>
      <c r="DZ196" s="178">
        <f t="shared" si="352"/>
        <v>-15.932123522295132</v>
      </c>
      <c r="EA196" s="453">
        <f t="shared" si="319"/>
        <v>0.39620592536800175</v>
      </c>
      <c r="EB196" s="453"/>
      <c r="EC196" s="165">
        <f t="shared" si="320"/>
        <v>0.39620592536800175</v>
      </c>
      <c r="ED196" s="165">
        <f t="shared" si="321"/>
        <v>0.39620592536800175</v>
      </c>
      <c r="EE196" s="176">
        <f t="shared" si="390"/>
        <v>-17.006081102484796</v>
      </c>
      <c r="EF196" s="185"/>
      <c r="EG196" s="186"/>
      <c r="EH196" s="36">
        <v>42438</v>
      </c>
      <c r="EI196" s="105">
        <v>3.8755500000000001</v>
      </c>
      <c r="EJ196" s="109">
        <v>3.8092249999999996</v>
      </c>
      <c r="EL196" s="180">
        <f t="shared" si="277"/>
        <v>-19.850025071654997</v>
      </c>
      <c r="EM196" s="209">
        <f t="shared" si="416"/>
        <v>0.23306230904000103</v>
      </c>
      <c r="EN196" s="240">
        <v>0.79077500000000001</v>
      </c>
      <c r="EO196" s="165">
        <f t="shared" si="322"/>
        <v>1</v>
      </c>
      <c r="EP196" s="252">
        <f t="shared" si="323"/>
        <v>0.25636853994400116</v>
      </c>
      <c r="EQ196" s="201">
        <f t="shared" si="364"/>
        <v>0.25636853994400116</v>
      </c>
      <c r="ER196" s="167">
        <f t="shared" si="410"/>
        <v>1</v>
      </c>
      <c r="ES196" s="167">
        <f t="shared" si="292"/>
        <v>1</v>
      </c>
      <c r="ET196" s="167">
        <f t="shared" si="411"/>
        <v>0.25636853994400116</v>
      </c>
      <c r="EU196" s="178">
        <f>IF((EU195+(ET196))&lt;-24.5,-24.5,(EU195+(EV196)))</f>
        <v>-16.305949748556007</v>
      </c>
      <c r="EV196" s="452">
        <f t="shared" si="267"/>
        <v>0.25636853994400116</v>
      </c>
      <c r="EW196" s="315"/>
      <c r="EX196" s="165">
        <f t="shared" si="325"/>
        <v>0.25636853994400116</v>
      </c>
      <c r="EY196" s="165">
        <f t="shared" si="326"/>
        <v>0.25636853994400116</v>
      </c>
      <c r="EZ196" s="176">
        <f t="shared" si="327"/>
        <v>-16.447927735579231</v>
      </c>
      <c r="FA196" s="185"/>
      <c r="FB196" s="186"/>
      <c r="FC196" s="36">
        <v>42438</v>
      </c>
      <c r="FD196" s="105">
        <v>3.8755500000000001</v>
      </c>
      <c r="FE196" s="109">
        <v>3.8092249999999996</v>
      </c>
      <c r="FG196" s="180">
        <f t="shared" si="278"/>
        <v>-19.850025071654997</v>
      </c>
      <c r="FH196" s="209">
        <f t="shared" si="417"/>
        <v>0.23306230904000103</v>
      </c>
      <c r="FI196" s="239">
        <v>-2.6092249999999995</v>
      </c>
      <c r="FJ196" s="165">
        <f t="shared" si="391"/>
        <v>4.6612461808000209E-2</v>
      </c>
      <c r="FK196" s="252">
        <f t="shared" si="329"/>
        <v>1</v>
      </c>
      <c r="FL196" s="201">
        <f t="shared" si="370"/>
        <v>4.6612461808000209E-2</v>
      </c>
      <c r="FM196" s="167">
        <f t="shared" si="392"/>
        <v>1</v>
      </c>
      <c r="FN196" s="167">
        <f t="shared" si="393"/>
        <v>4.894308489840022E-2</v>
      </c>
      <c r="FO196" s="167">
        <f t="shared" si="371"/>
        <v>4.894308489840022E-2</v>
      </c>
      <c r="FP196" s="178">
        <f t="shared" si="354"/>
        <v>-22.255293120679191</v>
      </c>
      <c r="FQ196" s="453">
        <f t="shared" si="394"/>
        <v>4.894308489840022E-2</v>
      </c>
      <c r="FR196" s="453"/>
      <c r="FS196" s="165">
        <f t="shared" si="395"/>
        <v>4.894308489840022E-2</v>
      </c>
      <c r="FT196" s="165">
        <f t="shared" si="333"/>
        <v>4.894308489840022E-2</v>
      </c>
      <c r="FU196" s="176">
        <f t="shared" si="396"/>
        <v>-22.242599806872377</v>
      </c>
      <c r="FV196" s="185"/>
      <c r="FW196" s="186"/>
      <c r="FX196" s="36">
        <v>42438</v>
      </c>
      <c r="FY196" s="105">
        <v>3.8755500000000001</v>
      </c>
      <c r="FZ196" s="109">
        <v>3.8092249999999996</v>
      </c>
      <c r="GB196" s="180">
        <f t="shared" si="279"/>
        <v>-19.850025071654997</v>
      </c>
      <c r="GC196" s="209">
        <f t="shared" si="418"/>
        <v>0.23306230904000103</v>
      </c>
      <c r="GD196" s="239">
        <v>-0.75922499999999982</v>
      </c>
      <c r="GE196" s="165">
        <f t="shared" si="397"/>
        <v>1</v>
      </c>
      <c r="GF196" s="252">
        <f t="shared" si="335"/>
        <v>0.25636853994400116</v>
      </c>
      <c r="GG196" s="201">
        <f t="shared" si="372"/>
        <v>0.25636853994400116</v>
      </c>
      <c r="GH196" s="167">
        <f t="shared" si="398"/>
        <v>1</v>
      </c>
      <c r="GI196" s="167">
        <f t="shared" si="399"/>
        <v>0.26918696694120126</v>
      </c>
      <c r="GJ196" s="167">
        <f t="shared" si="373"/>
        <v>0.26918696694120126</v>
      </c>
      <c r="GK196" s="178">
        <f t="shared" si="355"/>
        <v>-21.407346500350013</v>
      </c>
      <c r="GL196" s="453">
        <f t="shared" si="400"/>
        <v>0.26918696694120126</v>
      </c>
      <c r="GM196" s="453"/>
      <c r="GN196" s="165">
        <f t="shared" si="401"/>
        <v>0.26918696694120126</v>
      </c>
      <c r="GO196" s="165">
        <f t="shared" si="339"/>
        <v>0.26918696694120126</v>
      </c>
      <c r="GP196" s="176">
        <f t="shared" si="402"/>
        <v>-21.592800856601635</v>
      </c>
      <c r="GR196" s="186"/>
      <c r="GS196" s="36">
        <v>42438</v>
      </c>
      <c r="GT196" s="105">
        <v>3.8755500000000001</v>
      </c>
      <c r="GU196" s="109">
        <v>3.8092249999999996</v>
      </c>
      <c r="GW196" s="180">
        <f t="shared" si="280"/>
        <v>-19.850025071654997</v>
      </c>
      <c r="GX196" s="209">
        <f t="shared" si="419"/>
        <v>0.23306230904000103</v>
      </c>
      <c r="GY196" s="239">
        <v>-5.6592249999999993</v>
      </c>
      <c r="GZ196" s="165">
        <f t="shared" si="403"/>
        <v>-0.25636853994400116</v>
      </c>
      <c r="HA196" s="252">
        <f t="shared" si="341"/>
        <v>1</v>
      </c>
      <c r="HB196" s="201">
        <f t="shared" si="404"/>
        <v>0</v>
      </c>
      <c r="HC196" s="167">
        <f t="shared" si="405"/>
        <v>1</v>
      </c>
      <c r="HD196" s="167">
        <f t="shared" si="406"/>
        <v>1</v>
      </c>
      <c r="HE196" s="167">
        <f t="shared" si="375"/>
        <v>0</v>
      </c>
      <c r="HF196" s="178">
        <f t="shared" si="356"/>
        <v>-24.5</v>
      </c>
      <c r="HG196" s="453">
        <f t="shared" si="407"/>
        <v>0</v>
      </c>
      <c r="HH196" s="453"/>
      <c r="HI196" s="165">
        <f t="shared" si="408"/>
        <v>0</v>
      </c>
      <c r="HJ196" s="165">
        <f t="shared" si="346"/>
        <v>0</v>
      </c>
      <c r="HK196" s="176">
        <f t="shared" si="409"/>
        <v>-25.277561764031987</v>
      </c>
      <c r="HL196" s="185"/>
      <c r="HN196" s="165">
        <v>0.34077500000000072</v>
      </c>
      <c r="HO196" s="165">
        <f t="shared" si="254"/>
        <v>-18.938986595881474</v>
      </c>
      <c r="HP196" s="165"/>
      <c r="HR196" s="165">
        <v>6.4407750000000004</v>
      </c>
      <c r="HS196" s="165">
        <f t="shared" si="255"/>
        <v>-21.23540307170278</v>
      </c>
      <c r="HT196" s="167"/>
      <c r="HV196" s="165">
        <v>3.1407749999999997</v>
      </c>
      <c r="HW196" s="165">
        <f t="shared" si="256"/>
        <v>-17.006081102484796</v>
      </c>
      <c r="HX196" s="165"/>
      <c r="HZ196" s="165">
        <v>0.79077500000000001</v>
      </c>
      <c r="IA196" s="165">
        <f t="shared" si="257"/>
        <v>-16.447927735579231</v>
      </c>
      <c r="IB196" s="165"/>
      <c r="ID196" s="165">
        <v>-2.6092249999999995</v>
      </c>
      <c r="IE196" s="165">
        <f t="shared" si="258"/>
        <v>-22.242599806872377</v>
      </c>
      <c r="IF196" s="165"/>
      <c r="IH196" s="165">
        <v>-0.75922499999999982</v>
      </c>
      <c r="II196" s="165">
        <f t="shared" si="259"/>
        <v>-21.592800856601635</v>
      </c>
      <c r="IJ196" s="165"/>
      <c r="IL196" s="424">
        <v>-5.6592249999999993</v>
      </c>
      <c r="IM196" s="165">
        <f t="shared" si="260"/>
        <v>-25.277561764031987</v>
      </c>
      <c r="IN196" s="165"/>
      <c r="IO196" s="36">
        <v>42438</v>
      </c>
      <c r="IR196" s="454">
        <v>42067</v>
      </c>
      <c r="IS196" s="176">
        <v>-18.819300000000002</v>
      </c>
    </row>
    <row r="197" spans="1:253" x14ac:dyDescent="0.25">
      <c r="A197" s="95">
        <v>41342</v>
      </c>
      <c r="B197" s="36">
        <v>41342</v>
      </c>
      <c r="C197" s="346">
        <v>4.1500000000000004</v>
      </c>
      <c r="D197" s="346">
        <v>10.25</v>
      </c>
      <c r="E197" s="346">
        <v>6.9499999999999993</v>
      </c>
      <c r="F197" s="346">
        <v>4.5999999999999996</v>
      </c>
      <c r="G197" s="346">
        <v>1.2</v>
      </c>
      <c r="H197" s="346">
        <v>3.05</v>
      </c>
      <c r="I197" s="346">
        <v>-1.85</v>
      </c>
      <c r="J197" s="106"/>
      <c r="K197" s="36">
        <v>42438</v>
      </c>
      <c r="L197" s="105">
        <v>3.8755500000000001</v>
      </c>
      <c r="M197" s="98">
        <f t="shared" si="237"/>
        <v>3.8092249999999996</v>
      </c>
      <c r="N197" s="109">
        <f t="shared" si="365"/>
        <v>3.7434666666666665</v>
      </c>
      <c r="O197" s="291"/>
      <c r="P197" s="184">
        <v>42438</v>
      </c>
      <c r="Q197" s="346">
        <v>4.1500000000000004</v>
      </c>
      <c r="R197" s="240">
        <v>0.34077500000000072</v>
      </c>
      <c r="T197" s="346">
        <v>10.25</v>
      </c>
      <c r="U197" s="240">
        <v>6.4407750000000004</v>
      </c>
      <c r="W197" s="346">
        <v>6.9499999999999993</v>
      </c>
      <c r="X197" s="240">
        <v>3.1407749999999997</v>
      </c>
      <c r="Z197" s="346">
        <v>4.5999999999999996</v>
      </c>
      <c r="AA197" s="240">
        <v>0.79077500000000001</v>
      </c>
      <c r="AC197" s="346">
        <v>1.2</v>
      </c>
      <c r="AD197" s="239">
        <v>-2.6092249999999995</v>
      </c>
      <c r="AF197" s="346">
        <v>3.05</v>
      </c>
      <c r="AG197" s="239">
        <v>-0.75922499999999982</v>
      </c>
      <c r="AI197" s="346">
        <v>-1.85</v>
      </c>
      <c r="AJ197" s="239">
        <v>-5.6592249999999993</v>
      </c>
      <c r="AK197" s="104"/>
      <c r="AV197" s="36">
        <v>42439</v>
      </c>
      <c r="AW197" s="346">
        <v>4.55</v>
      </c>
      <c r="AY197" s="346">
        <v>8.75</v>
      </c>
      <c r="BA197" s="346">
        <v>6.65</v>
      </c>
      <c r="BC197" s="346">
        <v>6.55</v>
      </c>
      <c r="BE197" s="346">
        <v>2.0499999999999998</v>
      </c>
      <c r="BG197" s="346">
        <v>1.9</v>
      </c>
      <c r="BI197" s="346">
        <v>-2.7</v>
      </c>
      <c r="BJ197" s="104"/>
      <c r="BV197">
        <f t="shared" si="412"/>
        <v>0.36642794309999616</v>
      </c>
      <c r="BW197" s="36">
        <v>42439</v>
      </c>
      <c r="BX197" s="105">
        <v>4.0099</v>
      </c>
      <c r="BY197" s="109">
        <v>3.9427250000000003</v>
      </c>
      <c r="CA197" s="180">
        <f t="shared" si="274"/>
        <v>-19.605739776255</v>
      </c>
      <c r="CB197" s="209">
        <f t="shared" si="413"/>
        <v>0.24428529539999744</v>
      </c>
      <c r="CC197" s="240">
        <v>0.60727499999999957</v>
      </c>
      <c r="CD197" s="165">
        <f t="shared" si="376"/>
        <v>1</v>
      </c>
      <c r="CE197" s="252">
        <f t="shared" si="348"/>
        <v>0.26871382493999718</v>
      </c>
      <c r="CF197" s="201">
        <f t="shared" si="377"/>
        <v>0.26871382493999718</v>
      </c>
      <c r="CG197" s="167">
        <f t="shared" si="378"/>
        <v>1</v>
      </c>
      <c r="CH197" s="167">
        <f t="shared" si="379"/>
        <v>1</v>
      </c>
      <c r="CI197" s="167">
        <f t="shared" si="349"/>
        <v>0.26871382493999718</v>
      </c>
      <c r="CJ197" s="178">
        <f t="shared" si="350"/>
        <v>-18.698771628811798</v>
      </c>
      <c r="CK197" s="453">
        <f t="shared" si="239"/>
        <v>0.26871382493999718</v>
      </c>
      <c r="CL197" s="453"/>
      <c r="CM197" s="165">
        <f t="shared" si="380"/>
        <v>0.26871382493999718</v>
      </c>
      <c r="CN197" s="165">
        <f t="shared" si="306"/>
        <v>0.26871382493999718</v>
      </c>
      <c r="CO197" s="176">
        <f t="shared" si="284"/>
        <v>-18.670272770941477</v>
      </c>
      <c r="CR197" s="36">
        <v>42439</v>
      </c>
      <c r="CS197" s="105">
        <v>4.0099</v>
      </c>
      <c r="CT197" s="109">
        <v>3.9427250000000003</v>
      </c>
      <c r="CV197" s="180">
        <f t="shared" si="275"/>
        <v>-19.605739776255</v>
      </c>
      <c r="CW197" s="209">
        <f t="shared" si="414"/>
        <v>0.24428529539999744</v>
      </c>
      <c r="CX197" s="240">
        <v>4.8072749999999997</v>
      </c>
      <c r="CY197" s="165">
        <f t="shared" si="381"/>
        <v>1</v>
      </c>
      <c r="CZ197" s="252">
        <f t="shared" si="308"/>
        <v>0.48857059079999487</v>
      </c>
      <c r="DA197" s="201">
        <f t="shared" si="366"/>
        <v>0.48857059079999487</v>
      </c>
      <c r="DB197" s="167">
        <f t="shared" si="382"/>
        <v>1</v>
      </c>
      <c r="DC197" s="167">
        <f t="shared" si="383"/>
        <v>1</v>
      </c>
      <c r="DD197" s="167">
        <f t="shared" si="367"/>
        <v>0.48857059079999487</v>
      </c>
      <c r="DE197" s="178">
        <f t="shared" si="351"/>
        <v>-20.931237015022809</v>
      </c>
      <c r="DF197" s="453">
        <f t="shared" si="384"/>
        <v>0.48857059079999487</v>
      </c>
      <c r="DG197" s="453"/>
      <c r="DH197" s="165">
        <f t="shared" si="385"/>
        <v>0.48857059079999487</v>
      </c>
      <c r="DI197" s="165">
        <f t="shared" si="315"/>
        <v>0.48857059079999487</v>
      </c>
      <c r="DJ197" s="176">
        <f t="shared" si="386"/>
        <v>-20.746832480902786</v>
      </c>
      <c r="DK197" s="185"/>
      <c r="DL197" s="186"/>
      <c r="DM197" s="36">
        <v>42439</v>
      </c>
      <c r="DN197" s="105">
        <v>4.0099</v>
      </c>
      <c r="DO197" s="109">
        <v>3.9427250000000003</v>
      </c>
      <c r="DQ197" s="180">
        <f t="shared" si="276"/>
        <v>-19.605739776255</v>
      </c>
      <c r="DR197" s="209">
        <f t="shared" si="415"/>
        <v>0.24428529539999744</v>
      </c>
      <c r="DS197" s="240">
        <v>2.7072750000000001</v>
      </c>
      <c r="DT197" s="165">
        <f t="shared" si="387"/>
        <v>1</v>
      </c>
      <c r="DU197" s="252">
        <f t="shared" si="317"/>
        <v>0.3908564726399959</v>
      </c>
      <c r="DV197" s="201">
        <f t="shared" si="368"/>
        <v>0.3908564726399959</v>
      </c>
      <c r="DW197" s="167">
        <f t="shared" si="388"/>
        <v>1</v>
      </c>
      <c r="DX197" s="167">
        <f t="shared" si="389"/>
        <v>1</v>
      </c>
      <c r="DY197" s="167">
        <f t="shared" si="369"/>
        <v>0.3908564726399959</v>
      </c>
      <c r="DZ197" s="178">
        <f t="shared" si="352"/>
        <v>-15.541267049655136</v>
      </c>
      <c r="EA197" s="453">
        <f t="shared" si="319"/>
        <v>0.3908564726399959</v>
      </c>
      <c r="EB197" s="453"/>
      <c r="EC197" s="165">
        <f t="shared" si="320"/>
        <v>0.3908564726399959</v>
      </c>
      <c r="ED197" s="165">
        <f t="shared" si="321"/>
        <v>0.3908564726399959</v>
      </c>
      <c r="EE197" s="176">
        <f t="shared" si="390"/>
        <v>-16.6152246298448</v>
      </c>
      <c r="EF197" s="185"/>
      <c r="EG197" s="186"/>
      <c r="EH197" s="36">
        <v>42439</v>
      </c>
      <c r="EI197" s="105">
        <v>4.0099</v>
      </c>
      <c r="EJ197" s="109">
        <v>3.9427250000000003</v>
      </c>
      <c r="EL197" s="180">
        <f t="shared" si="277"/>
        <v>-19.605739776255</v>
      </c>
      <c r="EM197" s="209">
        <f t="shared" si="416"/>
        <v>0.24428529539999744</v>
      </c>
      <c r="EN197" s="240">
        <v>2.6072749999999996</v>
      </c>
      <c r="EO197" s="165">
        <f t="shared" si="322"/>
        <v>1</v>
      </c>
      <c r="EP197" s="252">
        <f t="shared" si="323"/>
        <v>0.3908564726399959</v>
      </c>
      <c r="EQ197" s="201">
        <f t="shared" si="364"/>
        <v>0.3908564726399959</v>
      </c>
      <c r="ER197" s="167">
        <f t="shared" si="410"/>
        <v>1</v>
      </c>
      <c r="ES197" s="167">
        <f t="shared" si="292"/>
        <v>1</v>
      </c>
      <c r="ET197" s="167">
        <f t="shared" si="411"/>
        <v>0.3908564726399959</v>
      </c>
      <c r="EU197" s="178">
        <f t="shared" si="353"/>
        <v>-15.915093275916011</v>
      </c>
      <c r="EV197" s="452">
        <f t="shared" si="267"/>
        <v>0.3908564726399959</v>
      </c>
      <c r="EW197" s="315"/>
      <c r="EX197" s="165">
        <f t="shared" ref="EX197:EX223" si="420">IF(AND(EZ196&lt;-24.5,EN197&gt;-2),(EV197+0.2),EV197)</f>
        <v>0.3908564726399959</v>
      </c>
      <c r="EY197" s="165">
        <f t="shared" si="326"/>
        <v>0.3908564726399959</v>
      </c>
      <c r="EZ197" s="176">
        <f t="shared" si="327"/>
        <v>-16.057071262939235</v>
      </c>
      <c r="FA197" s="185"/>
      <c r="FB197" s="186"/>
      <c r="FC197" s="36">
        <v>42439</v>
      </c>
      <c r="FD197" s="105">
        <v>4.0099</v>
      </c>
      <c r="FE197" s="109">
        <v>3.9427250000000003</v>
      </c>
      <c r="FG197" s="180">
        <f t="shared" si="278"/>
        <v>-19.605739776255</v>
      </c>
      <c r="FH197" s="209">
        <f t="shared" si="417"/>
        <v>0.24428529539999744</v>
      </c>
      <c r="FI197" s="239">
        <v>-1.8927250000000004</v>
      </c>
      <c r="FJ197" s="165">
        <f t="shared" si="391"/>
        <v>0.26871382493999718</v>
      </c>
      <c r="FK197" s="252">
        <f t="shared" si="329"/>
        <v>1</v>
      </c>
      <c r="FL197" s="201">
        <f t="shared" si="370"/>
        <v>0.26871382493999718</v>
      </c>
      <c r="FM197" s="167">
        <f t="shared" si="392"/>
        <v>1</v>
      </c>
      <c r="FN197" s="167">
        <f t="shared" si="393"/>
        <v>0.28214951618699707</v>
      </c>
      <c r="FO197" s="167">
        <f t="shared" si="371"/>
        <v>0.28214951618699707</v>
      </c>
      <c r="FP197" s="178">
        <f t="shared" si="354"/>
        <v>-21.973143604492194</v>
      </c>
      <c r="FQ197" s="453">
        <f t="shared" si="394"/>
        <v>0.28214951618699707</v>
      </c>
      <c r="FR197" s="453"/>
      <c r="FS197" s="165">
        <f t="shared" si="395"/>
        <v>0.28214951618699707</v>
      </c>
      <c r="FT197" s="165">
        <f t="shared" si="333"/>
        <v>0.28214951618699707</v>
      </c>
      <c r="FU197" s="176">
        <f t="shared" si="396"/>
        <v>-21.96045029068538</v>
      </c>
      <c r="FV197" s="185"/>
      <c r="FW197" s="186"/>
      <c r="FX197" s="36">
        <v>42439</v>
      </c>
      <c r="FY197" s="105">
        <v>4.0099</v>
      </c>
      <c r="FZ197" s="109">
        <v>3.9427250000000003</v>
      </c>
      <c r="GB197" s="180">
        <f t="shared" si="279"/>
        <v>-19.605739776255</v>
      </c>
      <c r="GC197" s="209">
        <f t="shared" si="418"/>
        <v>0.24428529539999744</v>
      </c>
      <c r="GD197" s="239">
        <v>-2.0427250000000003</v>
      </c>
      <c r="GE197" s="165">
        <f t="shared" si="397"/>
        <v>4.8857059079999487E-2</v>
      </c>
      <c r="GF197" s="252">
        <f t="shared" si="335"/>
        <v>1</v>
      </c>
      <c r="GG197" s="201">
        <f t="shared" si="372"/>
        <v>4.8857059079999487E-2</v>
      </c>
      <c r="GH197" s="167">
        <f t="shared" si="398"/>
        <v>1</v>
      </c>
      <c r="GI197" s="167">
        <f t="shared" si="399"/>
        <v>5.1299912033999466E-2</v>
      </c>
      <c r="GJ197" s="167">
        <f t="shared" si="373"/>
        <v>5.1299912033999466E-2</v>
      </c>
      <c r="GK197" s="178">
        <f t="shared" si="355"/>
        <v>-21.356046588316012</v>
      </c>
      <c r="GL197" s="453">
        <f t="shared" si="400"/>
        <v>5.1299912033999466E-2</v>
      </c>
      <c r="GM197" s="453"/>
      <c r="GN197" s="165">
        <f t="shared" si="401"/>
        <v>5.1299912033999466E-2</v>
      </c>
      <c r="GO197" s="165">
        <f t="shared" si="339"/>
        <v>5.1299912033999466E-2</v>
      </c>
      <c r="GP197" s="176">
        <f t="shared" si="402"/>
        <v>-21.541500944567634</v>
      </c>
      <c r="GR197" s="186"/>
      <c r="GS197" s="36">
        <v>42439</v>
      </c>
      <c r="GT197" s="105">
        <v>4.0099</v>
      </c>
      <c r="GU197" s="109">
        <v>3.9427250000000003</v>
      </c>
      <c r="GW197" s="180">
        <f t="shared" si="280"/>
        <v>-19.605739776255</v>
      </c>
      <c r="GX197" s="209">
        <f t="shared" si="419"/>
        <v>0.24428529539999744</v>
      </c>
      <c r="GY197" s="239">
        <v>-6.6427250000000004</v>
      </c>
      <c r="GZ197" s="165">
        <f t="shared" si="403"/>
        <v>-0.26871382493999718</v>
      </c>
      <c r="HA197" s="252">
        <f t="shared" si="341"/>
        <v>1</v>
      </c>
      <c r="HB197" s="201">
        <f t="shared" si="404"/>
        <v>0</v>
      </c>
      <c r="HC197" s="167">
        <f t="shared" si="405"/>
        <v>1</v>
      </c>
      <c r="HD197" s="167">
        <f t="shared" si="406"/>
        <v>1</v>
      </c>
      <c r="HE197" s="167">
        <f t="shared" si="375"/>
        <v>0</v>
      </c>
      <c r="HF197" s="178">
        <f t="shared" si="356"/>
        <v>-24.5</v>
      </c>
      <c r="HG197" s="453">
        <f t="shared" si="407"/>
        <v>0</v>
      </c>
      <c r="HH197" s="453"/>
      <c r="HI197" s="165">
        <f t="shared" si="408"/>
        <v>0</v>
      </c>
      <c r="HJ197" s="165">
        <f t="shared" si="346"/>
        <v>0</v>
      </c>
      <c r="HK197" s="176">
        <f t="shared" si="409"/>
        <v>-25.277561764031987</v>
      </c>
      <c r="HL197" s="185"/>
      <c r="HN197" s="165">
        <v>0.60727499999999957</v>
      </c>
      <c r="HO197" s="165">
        <f t="shared" si="254"/>
        <v>-18.670272770941477</v>
      </c>
      <c r="HP197" s="165"/>
      <c r="HR197" s="165">
        <v>4.8072749999999997</v>
      </c>
      <c r="HS197" s="165">
        <f t="shared" si="255"/>
        <v>-20.746832480902786</v>
      </c>
      <c r="HT197" s="167"/>
      <c r="HV197" s="165">
        <v>2.7072750000000001</v>
      </c>
      <c r="HW197" s="165">
        <f t="shared" si="256"/>
        <v>-16.6152246298448</v>
      </c>
      <c r="HX197" s="165"/>
      <c r="HZ197" s="165">
        <v>2.6072749999999996</v>
      </c>
      <c r="IA197" s="165">
        <f t="shared" si="257"/>
        <v>-16.057071262939235</v>
      </c>
      <c r="IB197" s="165"/>
      <c r="ID197" s="165">
        <v>-1.8927250000000004</v>
      </c>
      <c r="IE197" s="165">
        <f t="shared" si="258"/>
        <v>-21.96045029068538</v>
      </c>
      <c r="IF197" s="165"/>
      <c r="IH197" s="165">
        <v>-2.0427250000000003</v>
      </c>
      <c r="II197" s="165">
        <f t="shared" si="259"/>
        <v>-21.541500944567634</v>
      </c>
      <c r="IJ197" s="165"/>
      <c r="IL197" s="424">
        <v>-6.6427250000000004</v>
      </c>
      <c r="IM197" s="165">
        <f t="shared" si="260"/>
        <v>-25.277561764031987</v>
      </c>
      <c r="IN197" s="165"/>
      <c r="IO197" s="36">
        <v>42439</v>
      </c>
      <c r="IR197" s="454">
        <v>42430</v>
      </c>
      <c r="IS197" s="176">
        <v>-18.000044444444448</v>
      </c>
    </row>
    <row r="198" spans="1:253" ht="15.75" thickBot="1" x14ac:dyDescent="0.3">
      <c r="A198" s="95">
        <v>41343</v>
      </c>
      <c r="B198" s="36">
        <v>41343</v>
      </c>
      <c r="C198" s="346">
        <v>4.55</v>
      </c>
      <c r="D198" s="346">
        <v>8.75</v>
      </c>
      <c r="E198" s="346">
        <v>6.65</v>
      </c>
      <c r="F198" s="346">
        <v>6.55</v>
      </c>
      <c r="G198" s="346">
        <v>2.0499999999999998</v>
      </c>
      <c r="H198" s="346">
        <v>1.9</v>
      </c>
      <c r="I198" s="346">
        <v>-2.7</v>
      </c>
      <c r="J198" s="106"/>
      <c r="K198" s="36">
        <v>42439</v>
      </c>
      <c r="L198" s="105">
        <v>4.0099</v>
      </c>
      <c r="M198" s="98">
        <f t="shared" si="237"/>
        <v>3.9427250000000003</v>
      </c>
      <c r="N198" s="109">
        <f t="shared" si="365"/>
        <v>3.8761166666666664</v>
      </c>
      <c r="O198" s="291"/>
      <c r="P198" s="184">
        <v>42439</v>
      </c>
      <c r="Q198" s="346">
        <v>4.55</v>
      </c>
      <c r="R198" s="240">
        <v>0.60727499999999957</v>
      </c>
      <c r="T198" s="346">
        <v>8.75</v>
      </c>
      <c r="U198" s="240">
        <v>4.8072749999999997</v>
      </c>
      <c r="W198" s="346">
        <v>6.65</v>
      </c>
      <c r="X198" s="240">
        <v>2.7072750000000001</v>
      </c>
      <c r="Z198" s="346">
        <v>6.55</v>
      </c>
      <c r="AA198" s="240">
        <v>2.6072749999999996</v>
      </c>
      <c r="AC198" s="346">
        <v>2.0499999999999998</v>
      </c>
      <c r="AD198" s="239">
        <v>-1.8927250000000004</v>
      </c>
      <c r="AF198" s="346">
        <v>1.9</v>
      </c>
      <c r="AG198" s="239">
        <v>-2.0427250000000003</v>
      </c>
      <c r="AI198" s="346">
        <v>-2.7</v>
      </c>
      <c r="AJ198" s="239">
        <v>-6.6427250000000004</v>
      </c>
      <c r="AK198" s="104"/>
      <c r="AV198" s="36">
        <v>42440</v>
      </c>
      <c r="AW198" s="346">
        <v>4.8</v>
      </c>
      <c r="AY198" s="346">
        <v>5.1999999999999993</v>
      </c>
      <c r="BA198" s="346">
        <v>8.65</v>
      </c>
      <c r="BC198" s="346">
        <v>7.1999999999999993</v>
      </c>
      <c r="BE198" s="346">
        <v>3.7</v>
      </c>
      <c r="BG198" s="346">
        <v>0.7</v>
      </c>
      <c r="BI198" s="346">
        <v>-2.4500000000000002</v>
      </c>
      <c r="BJ198" s="104"/>
      <c r="BV198">
        <f t="shared" si="412"/>
        <v>0.38373629423999844</v>
      </c>
      <c r="BW198" s="36">
        <v>42440</v>
      </c>
      <c r="BX198" s="105">
        <v>4.1459499999999991</v>
      </c>
      <c r="BY198" s="109">
        <v>4.0779249999999996</v>
      </c>
      <c r="CA198" s="180">
        <f t="shared" si="274"/>
        <v>-19.349915580095001</v>
      </c>
      <c r="CB198" s="209">
        <f t="shared" si="413"/>
        <v>0.25582419615999896</v>
      </c>
      <c r="CC198" s="240">
        <v>0.72207500000000024</v>
      </c>
      <c r="CD198" s="165">
        <f t="shared" si="376"/>
        <v>1</v>
      </c>
      <c r="CE198" s="252">
        <f t="shared" si="348"/>
        <v>0.2814066157759989</v>
      </c>
      <c r="CF198" s="201">
        <f t="shared" si="377"/>
        <v>0.2814066157759989</v>
      </c>
      <c r="CG198" s="167">
        <f t="shared" si="378"/>
        <v>1</v>
      </c>
      <c r="CH198" s="167">
        <f t="shared" si="379"/>
        <v>1</v>
      </c>
      <c r="CI198" s="167">
        <f t="shared" si="349"/>
        <v>0.2814066157759989</v>
      </c>
      <c r="CJ198" s="178">
        <f t="shared" si="350"/>
        <v>-18.417365013035798</v>
      </c>
      <c r="CK198" s="453">
        <f t="shared" si="239"/>
        <v>0.2814066157759989</v>
      </c>
      <c r="CL198" s="453"/>
      <c r="CM198" s="165">
        <f t="shared" si="380"/>
        <v>0.2814066157759989</v>
      </c>
      <c r="CN198" s="165">
        <f t="shared" si="306"/>
        <v>0.2814066157759989</v>
      </c>
      <c r="CO198" s="176">
        <f t="shared" si="284"/>
        <v>-18.388866155165477</v>
      </c>
      <c r="CR198" s="36">
        <v>42440</v>
      </c>
      <c r="CS198" s="105">
        <v>4.1459499999999991</v>
      </c>
      <c r="CT198" s="109">
        <v>4.0779249999999996</v>
      </c>
      <c r="CV198" s="180">
        <f t="shared" si="275"/>
        <v>-19.349915580095001</v>
      </c>
      <c r="CW198" s="209">
        <f t="shared" si="414"/>
        <v>0.25582419615999896</v>
      </c>
      <c r="CX198" s="240">
        <v>1.1220749999999997</v>
      </c>
      <c r="CY198" s="165">
        <f t="shared" si="381"/>
        <v>1</v>
      </c>
      <c r="CZ198" s="252">
        <f t="shared" si="308"/>
        <v>0.2814066157759989</v>
      </c>
      <c r="DA198" s="201">
        <f t="shared" si="366"/>
        <v>0.2814066157759989</v>
      </c>
      <c r="DB198" s="167">
        <f t="shared" si="382"/>
        <v>1</v>
      </c>
      <c r="DC198" s="167">
        <f t="shared" si="383"/>
        <v>1</v>
      </c>
      <c r="DD198" s="167">
        <f t="shared" si="367"/>
        <v>0.2814066157759989</v>
      </c>
      <c r="DE198" s="178">
        <f t="shared" si="351"/>
        <v>-20.64983039924681</v>
      </c>
      <c r="DF198" s="453">
        <f t="shared" si="384"/>
        <v>0.2814066157759989</v>
      </c>
      <c r="DG198" s="453"/>
      <c r="DH198" s="165">
        <f t="shared" si="385"/>
        <v>0.2814066157759989</v>
      </c>
      <c r="DI198" s="165">
        <f t="shared" si="315"/>
        <v>0.2814066157759989</v>
      </c>
      <c r="DJ198" s="176">
        <f t="shared" si="386"/>
        <v>-20.465425865126786</v>
      </c>
      <c r="DK198" s="185"/>
      <c r="DL198" s="186"/>
      <c r="DM198" s="36">
        <v>42440</v>
      </c>
      <c r="DN198" s="105">
        <v>4.1459499999999991</v>
      </c>
      <c r="DO198" s="109">
        <v>4.0779249999999996</v>
      </c>
      <c r="DQ198" s="180">
        <f t="shared" si="276"/>
        <v>-19.349915580095001</v>
      </c>
      <c r="DR198" s="209">
        <f t="shared" si="415"/>
        <v>0.25582419615999896</v>
      </c>
      <c r="DS198" s="240">
        <v>4.5720750000000008</v>
      </c>
      <c r="DT198" s="165">
        <f t="shared" si="387"/>
        <v>1</v>
      </c>
      <c r="DU198" s="252">
        <f t="shared" si="317"/>
        <v>0.51164839231999792</v>
      </c>
      <c r="DV198" s="201">
        <f t="shared" si="368"/>
        <v>0.51164839231999792</v>
      </c>
      <c r="DW198" s="167">
        <f t="shared" si="388"/>
        <v>1</v>
      </c>
      <c r="DX198" s="167">
        <f t="shared" si="389"/>
        <v>1</v>
      </c>
      <c r="DY198" s="167">
        <f t="shared" si="369"/>
        <v>0.51164839231999792</v>
      </c>
      <c r="DZ198" s="178">
        <f t="shared" si="352"/>
        <v>-15.029618657335138</v>
      </c>
      <c r="EA198" s="453">
        <f t="shared" si="319"/>
        <v>0.51164839231999792</v>
      </c>
      <c r="EB198" s="453"/>
      <c r="EC198" s="165">
        <f t="shared" si="320"/>
        <v>0.51164839231999792</v>
      </c>
      <c r="ED198" s="165">
        <f t="shared" si="321"/>
        <v>0.51164839231999792</v>
      </c>
      <c r="EE198" s="176">
        <f t="shared" si="390"/>
        <v>-16.103576237524802</v>
      </c>
      <c r="EF198" s="185"/>
      <c r="EG198" s="186"/>
      <c r="EH198" s="36">
        <v>42440</v>
      </c>
      <c r="EI198" s="105">
        <v>4.1459499999999991</v>
      </c>
      <c r="EJ198" s="109">
        <v>4.0779249999999996</v>
      </c>
      <c r="EL198" s="180">
        <f t="shared" si="277"/>
        <v>-19.349915580095001</v>
      </c>
      <c r="EM198" s="209">
        <f t="shared" si="416"/>
        <v>0.25582419615999896</v>
      </c>
      <c r="EN198" s="240">
        <v>3.1220749999999997</v>
      </c>
      <c r="EO198" s="165">
        <f t="shared" si="322"/>
        <v>1</v>
      </c>
      <c r="EP198" s="252">
        <f t="shared" si="323"/>
        <v>0.43490113347199821</v>
      </c>
      <c r="EQ198" s="201">
        <f t="shared" si="364"/>
        <v>0.43490113347199821</v>
      </c>
      <c r="ER198" s="167">
        <f t="shared" si="410"/>
        <v>1</v>
      </c>
      <c r="ES198" s="167">
        <f t="shared" si="292"/>
        <v>1</v>
      </c>
      <c r="ET198" s="167">
        <f t="shared" si="411"/>
        <v>0.43490113347199821</v>
      </c>
      <c r="EU198" s="178">
        <f t="shared" si="353"/>
        <v>-15.480192142444013</v>
      </c>
      <c r="EV198" s="452">
        <f t="shared" si="267"/>
        <v>0.43490113347199821</v>
      </c>
      <c r="EW198" s="315"/>
      <c r="EX198" s="165">
        <f t="shared" si="420"/>
        <v>0.43490113347199821</v>
      </c>
      <c r="EY198" s="165">
        <f t="shared" si="326"/>
        <v>0.43490113347199821</v>
      </c>
      <c r="EZ198" s="176">
        <f t="shared" si="327"/>
        <v>-15.622170129467237</v>
      </c>
      <c r="FA198" s="185"/>
      <c r="FB198" s="186"/>
      <c r="FC198" s="36">
        <v>42440</v>
      </c>
      <c r="FD198" s="105">
        <v>4.1459499999999991</v>
      </c>
      <c r="FE198" s="109">
        <v>4.0779249999999996</v>
      </c>
      <c r="FG198" s="180">
        <f t="shared" si="278"/>
        <v>-19.349915580095001</v>
      </c>
      <c r="FH198" s="209">
        <f t="shared" si="417"/>
        <v>0.25582419615999896</v>
      </c>
      <c r="FI198" s="239">
        <v>-0.3779249999999994</v>
      </c>
      <c r="FJ198" s="165">
        <f t="shared" si="391"/>
        <v>1</v>
      </c>
      <c r="FK198" s="252">
        <f t="shared" si="329"/>
        <v>0.2814066157759989</v>
      </c>
      <c r="FL198" s="201">
        <f t="shared" si="370"/>
        <v>0.2814066157759989</v>
      </c>
      <c r="FM198" s="167">
        <f t="shared" si="392"/>
        <v>1</v>
      </c>
      <c r="FN198" s="167">
        <f t="shared" si="393"/>
        <v>0.29547694656479884</v>
      </c>
      <c r="FO198" s="167">
        <f t="shared" si="371"/>
        <v>0.29547694656479884</v>
      </c>
      <c r="FP198" s="178">
        <f t="shared" si="354"/>
        <v>-21.677666657927396</v>
      </c>
      <c r="FQ198" s="453">
        <f t="shared" si="394"/>
        <v>0.29547694656479884</v>
      </c>
      <c r="FR198" s="453"/>
      <c r="FS198" s="165">
        <f t="shared" si="395"/>
        <v>0.29547694656479884</v>
      </c>
      <c r="FT198" s="165">
        <f t="shared" si="333"/>
        <v>0.29547694656479884</v>
      </c>
      <c r="FU198" s="176">
        <f t="shared" si="396"/>
        <v>-21.664973344120583</v>
      </c>
      <c r="FV198" s="185"/>
      <c r="FW198" s="186"/>
      <c r="FX198" s="36">
        <v>42440</v>
      </c>
      <c r="FY198" s="105">
        <v>4.1459499999999991</v>
      </c>
      <c r="FZ198" s="109">
        <v>4.0779249999999996</v>
      </c>
      <c r="GB198" s="180">
        <f t="shared" si="279"/>
        <v>-19.349915580095001</v>
      </c>
      <c r="GC198" s="209">
        <f t="shared" si="418"/>
        <v>0.25582419615999896</v>
      </c>
      <c r="GD198" s="239">
        <v>-3.3779249999999994</v>
      </c>
      <c r="GE198" s="165">
        <f t="shared" si="397"/>
        <v>-0.12791209807999948</v>
      </c>
      <c r="GF198" s="252">
        <f t="shared" si="335"/>
        <v>1</v>
      </c>
      <c r="GG198" s="201">
        <f t="shared" si="372"/>
        <v>0</v>
      </c>
      <c r="GH198" s="167">
        <f t="shared" si="398"/>
        <v>1</v>
      </c>
      <c r="GI198" s="167">
        <f t="shared" si="399"/>
        <v>1</v>
      </c>
      <c r="GJ198" s="167">
        <f t="shared" si="373"/>
        <v>0</v>
      </c>
      <c r="GK198" s="178">
        <f t="shared" si="355"/>
        <v>-21.356046588316012</v>
      </c>
      <c r="GL198" s="453">
        <f t="shared" si="400"/>
        <v>0</v>
      </c>
      <c r="GM198" s="453"/>
      <c r="GN198" s="165">
        <f t="shared" si="401"/>
        <v>0</v>
      </c>
      <c r="GO198" s="165">
        <f t="shared" si="339"/>
        <v>0</v>
      </c>
      <c r="GP198" s="176">
        <f t="shared" si="402"/>
        <v>-21.541500944567634</v>
      </c>
      <c r="GR198" s="186"/>
      <c r="GS198" s="36">
        <v>42440</v>
      </c>
      <c r="GT198" s="105">
        <v>4.1459499999999991</v>
      </c>
      <c r="GU198" s="109">
        <v>4.0779249999999996</v>
      </c>
      <c r="GW198" s="180">
        <f t="shared" si="280"/>
        <v>-19.349915580095001</v>
      </c>
      <c r="GX198" s="209">
        <f t="shared" si="419"/>
        <v>0.25582419615999896</v>
      </c>
      <c r="GY198" s="239">
        <v>-6.5279249999999998</v>
      </c>
      <c r="GZ198" s="165">
        <f t="shared" si="403"/>
        <v>-0.2814066157759989</v>
      </c>
      <c r="HA198" s="252">
        <f t="shared" si="341"/>
        <v>1</v>
      </c>
      <c r="HB198" s="201">
        <f t="shared" si="404"/>
        <v>0</v>
      </c>
      <c r="HC198" s="167">
        <f t="shared" si="405"/>
        <v>1</v>
      </c>
      <c r="HD198" s="167">
        <f t="shared" si="406"/>
        <v>1</v>
      </c>
      <c r="HE198" s="167">
        <f t="shared" si="375"/>
        <v>0</v>
      </c>
      <c r="HF198" s="178">
        <f t="shared" si="356"/>
        <v>-24.5</v>
      </c>
      <c r="HG198" s="453">
        <f t="shared" si="407"/>
        <v>0</v>
      </c>
      <c r="HH198" s="453"/>
      <c r="HI198" s="165">
        <f t="shared" si="408"/>
        <v>0</v>
      </c>
      <c r="HJ198" s="165">
        <f t="shared" si="346"/>
        <v>0</v>
      </c>
      <c r="HK198" s="176">
        <f t="shared" si="409"/>
        <v>-25.277561764031987</v>
      </c>
      <c r="HL198" s="185"/>
      <c r="HN198" s="165">
        <v>0.72207500000000024</v>
      </c>
      <c r="HO198" s="165">
        <f t="shared" si="254"/>
        <v>-18.388866155165477</v>
      </c>
      <c r="HP198" s="165"/>
      <c r="HR198" s="165">
        <v>1.1220749999999997</v>
      </c>
      <c r="HS198" s="165">
        <f t="shared" si="255"/>
        <v>-20.465425865126786</v>
      </c>
      <c r="HT198" s="165"/>
      <c r="HV198" s="165">
        <v>4.5720750000000008</v>
      </c>
      <c r="HW198" s="165">
        <f t="shared" si="256"/>
        <v>-16.103576237524802</v>
      </c>
      <c r="HX198" s="165"/>
      <c r="HZ198" s="165">
        <v>3.1220749999999997</v>
      </c>
      <c r="IA198" s="165">
        <f t="shared" si="257"/>
        <v>-15.622170129467237</v>
      </c>
      <c r="IB198" s="165"/>
      <c r="ID198" s="165">
        <v>-0.3779249999999994</v>
      </c>
      <c r="IE198" s="165">
        <f t="shared" si="258"/>
        <v>-21.664973344120583</v>
      </c>
      <c r="IF198" s="165"/>
      <c r="IH198" s="165">
        <v>-3.3779249999999994</v>
      </c>
      <c r="II198" s="165">
        <f t="shared" si="259"/>
        <v>-21.541500944567634</v>
      </c>
      <c r="IJ198" s="165"/>
      <c r="IL198" s="424">
        <v>-6.5279249999999998</v>
      </c>
      <c r="IM198" s="165">
        <f t="shared" si="260"/>
        <v>-25.277561764031987</v>
      </c>
      <c r="IN198" s="165"/>
      <c r="IO198" s="36">
        <v>42440</v>
      </c>
      <c r="IR198" s="454">
        <v>42808</v>
      </c>
      <c r="IS198" s="176">
        <v>-20.5044</v>
      </c>
    </row>
    <row r="199" spans="1:253" ht="15.75" thickBot="1" x14ac:dyDescent="0.3">
      <c r="A199" s="95">
        <v>41344</v>
      </c>
      <c r="B199" s="36">
        <v>41344</v>
      </c>
      <c r="C199" s="346">
        <v>4.8</v>
      </c>
      <c r="D199" s="346">
        <v>5.1999999999999993</v>
      </c>
      <c r="E199" s="346">
        <v>8.65</v>
      </c>
      <c r="F199" s="346">
        <v>7.1999999999999993</v>
      </c>
      <c r="G199" s="346">
        <v>3.7</v>
      </c>
      <c r="H199" s="346">
        <v>0.7</v>
      </c>
      <c r="I199" s="346">
        <v>-2.4500000000000002</v>
      </c>
      <c r="J199" s="106"/>
      <c r="K199" s="36">
        <v>42440</v>
      </c>
      <c r="L199" s="105">
        <v>4.1459499999999991</v>
      </c>
      <c r="M199" s="98">
        <f t="shared" si="237"/>
        <v>4.0779249999999996</v>
      </c>
      <c r="N199" s="109">
        <f t="shared" si="365"/>
        <v>4.0104666666666668</v>
      </c>
      <c r="O199" s="291"/>
      <c r="P199" s="184">
        <v>42440</v>
      </c>
      <c r="Q199" s="346">
        <v>4.8</v>
      </c>
      <c r="R199" s="240">
        <v>0.72207500000000024</v>
      </c>
      <c r="T199" s="346">
        <v>5.1999999999999993</v>
      </c>
      <c r="U199" s="240">
        <v>1.1220749999999997</v>
      </c>
      <c r="W199" s="346">
        <v>8.65</v>
      </c>
      <c r="X199" s="240">
        <v>4.5720750000000008</v>
      </c>
      <c r="Z199" s="346">
        <v>7.1999999999999993</v>
      </c>
      <c r="AA199" s="240">
        <v>3.1220749999999997</v>
      </c>
      <c r="AC199" s="346">
        <v>3.7</v>
      </c>
      <c r="AD199" s="239">
        <v>-0.3779249999999994</v>
      </c>
      <c r="AF199" s="346">
        <v>0.7</v>
      </c>
      <c r="AG199" s="239">
        <v>-3.3779249999999994</v>
      </c>
      <c r="AI199" s="346">
        <v>-2.4500000000000002</v>
      </c>
      <c r="AJ199" s="239">
        <v>-6.5279249999999998</v>
      </c>
      <c r="AK199" s="104"/>
      <c r="AV199" s="36">
        <v>42441</v>
      </c>
      <c r="AW199" s="346">
        <v>5.9499999999999993</v>
      </c>
      <c r="AY199" s="346">
        <v>4.9499999999999993</v>
      </c>
      <c r="BA199" s="346">
        <v>11.75</v>
      </c>
      <c r="BC199" s="346">
        <v>5.6</v>
      </c>
      <c r="BE199" s="346">
        <v>5.0999999999999996</v>
      </c>
      <c r="BG199" s="346">
        <v>1.4</v>
      </c>
      <c r="BI199" s="346">
        <v>-1.3</v>
      </c>
      <c r="BJ199" s="104">
        <v>-24.653703703703702</v>
      </c>
      <c r="BO199" t="s">
        <v>114</v>
      </c>
      <c r="BV199">
        <f t="shared" si="412"/>
        <v>0.40152455130000142</v>
      </c>
      <c r="BW199" s="36">
        <v>42441</v>
      </c>
      <c r="BX199" s="105">
        <v>4.2836999999999996</v>
      </c>
      <c r="BY199" s="109">
        <v>4.2148249999999994</v>
      </c>
      <c r="CA199" s="180">
        <f t="shared" si="274"/>
        <v>-19.082232545895</v>
      </c>
      <c r="CB199" s="209">
        <f t="shared" si="413"/>
        <v>0.26768303420000095</v>
      </c>
      <c r="CC199" s="240">
        <v>1.7351749999999999</v>
      </c>
      <c r="CD199" s="165">
        <f t="shared" si="376"/>
        <v>1</v>
      </c>
      <c r="CE199" s="252">
        <f t="shared" si="348"/>
        <v>0.34798794446000125</v>
      </c>
      <c r="CF199" s="201">
        <f t="shared" si="377"/>
        <v>0.34798794446000125</v>
      </c>
      <c r="CG199" s="167">
        <f t="shared" si="378"/>
        <v>1</v>
      </c>
      <c r="CH199" s="167">
        <f t="shared" si="379"/>
        <v>1</v>
      </c>
      <c r="CI199" s="167">
        <f t="shared" si="349"/>
        <v>0.34798794446000125</v>
      </c>
      <c r="CJ199" s="178">
        <f t="shared" si="350"/>
        <v>-18.069377068575797</v>
      </c>
      <c r="CK199" s="453">
        <f t="shared" si="239"/>
        <v>0.34798794446000125</v>
      </c>
      <c r="CL199" s="453"/>
      <c r="CM199" s="165">
        <f t="shared" si="380"/>
        <v>0.34798794446000125</v>
      </c>
      <c r="CN199" s="165">
        <f t="shared" si="306"/>
        <v>0.34798794446000125</v>
      </c>
      <c r="CO199" s="176">
        <f t="shared" si="284"/>
        <v>-18.040878210705475</v>
      </c>
      <c r="CR199" s="36">
        <v>42441</v>
      </c>
      <c r="CS199" s="105">
        <v>4.2836999999999996</v>
      </c>
      <c r="CT199" s="109">
        <v>4.2148249999999994</v>
      </c>
      <c r="CV199" s="180">
        <f t="shared" si="275"/>
        <v>-19.082232545895</v>
      </c>
      <c r="CW199" s="209">
        <f t="shared" si="414"/>
        <v>0.26768303420000095</v>
      </c>
      <c r="CX199" s="240">
        <v>0.73517499999999991</v>
      </c>
      <c r="CY199" s="165">
        <f t="shared" si="381"/>
        <v>1</v>
      </c>
      <c r="CZ199" s="252">
        <f t="shared" si="308"/>
        <v>0.29445133762000109</v>
      </c>
      <c r="DA199" s="201">
        <f t="shared" si="366"/>
        <v>0.29445133762000109</v>
      </c>
      <c r="DB199" s="167">
        <f t="shared" si="382"/>
        <v>1</v>
      </c>
      <c r="DC199" s="167">
        <f t="shared" si="383"/>
        <v>1</v>
      </c>
      <c r="DD199" s="167">
        <f t="shared" si="367"/>
        <v>0.29445133762000109</v>
      </c>
      <c r="DE199" s="178">
        <f t="shared" si="351"/>
        <v>-20.35537906162681</v>
      </c>
      <c r="DF199" s="453">
        <f t="shared" si="384"/>
        <v>0.29445133762000109</v>
      </c>
      <c r="DG199" s="453"/>
      <c r="DH199" s="165">
        <f t="shared" si="385"/>
        <v>0.29445133762000109</v>
      </c>
      <c r="DI199" s="165">
        <f t="shared" si="315"/>
        <v>0.29445133762000109</v>
      </c>
      <c r="DJ199" s="176">
        <f t="shared" si="386"/>
        <v>-20.170974527506786</v>
      </c>
      <c r="DK199" s="185"/>
      <c r="DL199" s="186"/>
      <c r="DM199" s="36">
        <v>42441</v>
      </c>
      <c r="DN199" s="105">
        <v>4.2836999999999996</v>
      </c>
      <c r="DO199" s="109">
        <v>4.2148249999999994</v>
      </c>
      <c r="DQ199" s="180">
        <f t="shared" si="276"/>
        <v>-19.082232545895</v>
      </c>
      <c r="DR199" s="209">
        <f t="shared" si="415"/>
        <v>0.26768303420000095</v>
      </c>
      <c r="DS199" s="240">
        <v>7.5351750000000006</v>
      </c>
      <c r="DT199" s="165">
        <f t="shared" si="387"/>
        <v>1</v>
      </c>
      <c r="DU199" s="252">
        <f t="shared" si="317"/>
        <v>0.53536606840000189</v>
      </c>
      <c r="DV199" s="201">
        <f t="shared" si="368"/>
        <v>0.53536606840000189</v>
      </c>
      <c r="DW199" s="167">
        <f t="shared" si="388"/>
        <v>1</v>
      </c>
      <c r="DX199" s="167">
        <f t="shared" si="389"/>
        <v>1</v>
      </c>
      <c r="DY199" s="167">
        <f t="shared" si="369"/>
        <v>0.53536606840000189</v>
      </c>
      <c r="DZ199" s="178">
        <f t="shared" si="352"/>
        <v>-14.494252588935137</v>
      </c>
      <c r="EA199" s="453">
        <f t="shared" si="319"/>
        <v>0.53536606840000189</v>
      </c>
      <c r="EB199" s="453"/>
      <c r="EC199" s="165">
        <f t="shared" si="320"/>
        <v>0.53536606840000189</v>
      </c>
      <c r="ED199" s="165">
        <f t="shared" si="321"/>
        <v>0.53536606840000189</v>
      </c>
      <c r="EE199" s="176">
        <f t="shared" si="390"/>
        <v>-15.5682101691248</v>
      </c>
      <c r="EF199" s="185"/>
      <c r="EG199" s="186"/>
      <c r="EH199" s="36">
        <v>42441</v>
      </c>
      <c r="EI199" s="105">
        <v>4.2836999999999996</v>
      </c>
      <c r="EJ199" s="109">
        <v>4.2148249999999994</v>
      </c>
      <c r="EL199" s="180">
        <f t="shared" si="277"/>
        <v>-19.082232545895</v>
      </c>
      <c r="EM199" s="209">
        <f t="shared" si="416"/>
        <v>0.26768303420000095</v>
      </c>
      <c r="EN199" s="240">
        <v>1.3851750000000003</v>
      </c>
      <c r="EO199" s="165">
        <f t="shared" si="322"/>
        <v>1</v>
      </c>
      <c r="EP199" s="252">
        <f t="shared" si="323"/>
        <v>0.29445133762000109</v>
      </c>
      <c r="EQ199" s="201">
        <f t="shared" si="364"/>
        <v>0.29445133762000109</v>
      </c>
      <c r="ER199" s="167">
        <f t="shared" si="410"/>
        <v>1</v>
      </c>
      <c r="ES199" s="167">
        <f t="shared" si="292"/>
        <v>1</v>
      </c>
      <c r="ET199" s="167">
        <f>IF(ES199*ER199=1,EQ199,(ER199*ES199))</f>
        <v>0.29445133762000109</v>
      </c>
      <c r="EU199" s="178">
        <f t="shared" si="353"/>
        <v>-15.185740804824011</v>
      </c>
      <c r="EV199" s="452">
        <f t="shared" si="267"/>
        <v>0.29445133762000109</v>
      </c>
      <c r="EW199" s="315"/>
      <c r="EX199" s="165">
        <f t="shared" si="420"/>
        <v>0.29445133762000109</v>
      </c>
      <c r="EY199" s="165">
        <f t="shared" si="326"/>
        <v>0.29445133762000109</v>
      </c>
      <c r="EZ199" s="176">
        <f t="shared" si="327"/>
        <v>-15.327718791847236</v>
      </c>
      <c r="FA199" s="185"/>
      <c r="FB199" s="186"/>
      <c r="FC199" s="36">
        <v>42441</v>
      </c>
      <c r="FD199" s="105">
        <v>4.2836999999999996</v>
      </c>
      <c r="FE199" s="109">
        <v>4.2148249999999994</v>
      </c>
      <c r="FG199" s="180">
        <f t="shared" si="278"/>
        <v>-19.082232545895</v>
      </c>
      <c r="FH199" s="209">
        <f t="shared" si="417"/>
        <v>0.26768303420000095</v>
      </c>
      <c r="FI199" s="239">
        <v>0.88517500000000027</v>
      </c>
      <c r="FJ199" s="165">
        <f t="shared" si="391"/>
        <v>1</v>
      </c>
      <c r="FK199" s="252">
        <f t="shared" si="329"/>
        <v>0.29445133762000109</v>
      </c>
      <c r="FL199" s="201">
        <f t="shared" si="370"/>
        <v>0.29445133762000109</v>
      </c>
      <c r="FM199" s="167">
        <f t="shared" si="392"/>
        <v>1</v>
      </c>
      <c r="FN199" s="167">
        <f t="shared" si="393"/>
        <v>0.30917390450100113</v>
      </c>
      <c r="FO199" s="167">
        <f t="shared" si="371"/>
        <v>0.30917390450100113</v>
      </c>
      <c r="FP199" s="178">
        <f t="shared" si="354"/>
        <v>-21.368492753426395</v>
      </c>
      <c r="FQ199" s="453">
        <f t="shared" si="394"/>
        <v>0.30917390450100113</v>
      </c>
      <c r="FR199" s="453"/>
      <c r="FS199" s="165">
        <f t="shared" si="395"/>
        <v>0.30917390450100113</v>
      </c>
      <c r="FT199" s="165">
        <f t="shared" si="333"/>
        <v>0.30917390450100113</v>
      </c>
      <c r="FU199" s="176">
        <f t="shared" si="396"/>
        <v>-21.355799439619581</v>
      </c>
      <c r="FV199" s="185"/>
      <c r="FW199" s="186"/>
      <c r="FX199" s="36">
        <v>42441</v>
      </c>
      <c r="FY199" s="105">
        <v>4.2836999999999996</v>
      </c>
      <c r="FZ199" s="109">
        <v>4.2148249999999994</v>
      </c>
      <c r="GB199" s="180">
        <f t="shared" si="279"/>
        <v>-19.082232545895</v>
      </c>
      <c r="GC199" s="209">
        <f t="shared" si="418"/>
        <v>0.26768303420000095</v>
      </c>
      <c r="GD199" s="239">
        <v>-2.8148249999999995</v>
      </c>
      <c r="GE199" s="165">
        <f t="shared" si="397"/>
        <v>5.3536606840000195E-2</v>
      </c>
      <c r="GF199" s="252">
        <f t="shared" si="335"/>
        <v>1</v>
      </c>
      <c r="GG199" s="201">
        <f t="shared" si="372"/>
        <v>5.3536606840000195E-2</v>
      </c>
      <c r="GH199" s="167">
        <f t="shared" si="398"/>
        <v>1</v>
      </c>
      <c r="GI199" s="167">
        <f t="shared" si="399"/>
        <v>5.6213437182000205E-2</v>
      </c>
      <c r="GJ199" s="167">
        <f t="shared" si="373"/>
        <v>5.6213437182000205E-2</v>
      </c>
      <c r="GK199" s="178">
        <f t="shared" si="355"/>
        <v>-21.299833151134013</v>
      </c>
      <c r="GL199" s="453">
        <f t="shared" si="400"/>
        <v>5.6213437182000205E-2</v>
      </c>
      <c r="GM199" s="453"/>
      <c r="GN199" s="165">
        <f t="shared" si="401"/>
        <v>5.6213437182000205E-2</v>
      </c>
      <c r="GO199" s="165">
        <f t="shared" si="339"/>
        <v>5.6213437182000205E-2</v>
      </c>
      <c r="GP199" s="176">
        <f t="shared" si="402"/>
        <v>-21.485287507385635</v>
      </c>
      <c r="GR199" s="186"/>
      <c r="GS199" s="36">
        <v>42441</v>
      </c>
      <c r="GT199" s="105">
        <v>4.2836999999999996</v>
      </c>
      <c r="GU199" s="109">
        <v>4.2148249999999994</v>
      </c>
      <c r="GW199" s="180">
        <f t="shared" si="280"/>
        <v>-19.082232545895</v>
      </c>
      <c r="GX199" s="209">
        <f t="shared" si="419"/>
        <v>0.26768303420000095</v>
      </c>
      <c r="GY199" s="239">
        <v>-5.5148249999999992</v>
      </c>
      <c r="GZ199" s="165">
        <f t="shared" si="403"/>
        <v>-0.29445133762000109</v>
      </c>
      <c r="HA199" s="252">
        <f t="shared" si="341"/>
        <v>1</v>
      </c>
      <c r="HB199" s="201">
        <f t="shared" si="404"/>
        <v>0</v>
      </c>
      <c r="HC199" s="167">
        <f t="shared" si="405"/>
        <v>1</v>
      </c>
      <c r="HD199" s="167">
        <f t="shared" si="406"/>
        <v>1</v>
      </c>
      <c r="HE199" s="167">
        <f t="shared" si="375"/>
        <v>0</v>
      </c>
      <c r="HF199" s="178">
        <f t="shared" si="356"/>
        <v>-24.5</v>
      </c>
      <c r="HG199" s="453">
        <f t="shared" si="407"/>
        <v>0</v>
      </c>
      <c r="HH199" s="453"/>
      <c r="HI199" s="165">
        <f t="shared" si="408"/>
        <v>0</v>
      </c>
      <c r="HJ199" s="165">
        <f t="shared" si="346"/>
        <v>0</v>
      </c>
      <c r="HK199" s="176">
        <f t="shared" si="409"/>
        <v>-25.277561764031987</v>
      </c>
      <c r="HL199" s="247">
        <v>-24.653703703703702</v>
      </c>
      <c r="HN199" s="165">
        <v>1.7351749999999999</v>
      </c>
      <c r="HO199" s="165">
        <f t="shared" si="254"/>
        <v>-18.040878210705475</v>
      </c>
      <c r="HP199" s="165"/>
      <c r="HR199" s="165">
        <v>0.73517499999999991</v>
      </c>
      <c r="HS199" s="165">
        <f t="shared" si="255"/>
        <v>-20.170974527506786</v>
      </c>
      <c r="HT199" s="165"/>
      <c r="HV199" s="165">
        <v>7.5351750000000006</v>
      </c>
      <c r="HW199" s="165">
        <f t="shared" si="256"/>
        <v>-15.5682101691248</v>
      </c>
      <c r="HX199" s="165"/>
      <c r="HZ199" s="165">
        <v>1.3851750000000003</v>
      </c>
      <c r="IA199" s="165">
        <f t="shared" si="257"/>
        <v>-15.327718791847236</v>
      </c>
      <c r="IB199" s="165"/>
      <c r="ID199" s="165">
        <v>0.88517500000000027</v>
      </c>
      <c r="IE199" s="165">
        <f t="shared" si="258"/>
        <v>-21.355799439619581</v>
      </c>
      <c r="IF199" s="165"/>
      <c r="IH199" s="165">
        <v>-2.8148249999999995</v>
      </c>
      <c r="II199" s="165">
        <f t="shared" si="259"/>
        <v>-21.485287507385635</v>
      </c>
      <c r="IJ199" s="165"/>
      <c r="IL199" s="424">
        <v>-5.5148249999999992</v>
      </c>
      <c r="IM199" s="165">
        <f t="shared" si="260"/>
        <v>-25.277561764031987</v>
      </c>
      <c r="IN199" s="253">
        <v>-24.653703703703702</v>
      </c>
      <c r="IO199" s="36">
        <v>42441</v>
      </c>
      <c r="IR199" s="454">
        <v>43172</v>
      </c>
      <c r="IS199" s="176">
        <v>-20.800194444444443</v>
      </c>
    </row>
    <row r="200" spans="1:253" ht="15.75" thickBot="1" x14ac:dyDescent="0.3">
      <c r="A200" s="95">
        <v>41345</v>
      </c>
      <c r="B200" s="36">
        <v>41345</v>
      </c>
      <c r="C200" s="346">
        <v>5.9499999999999993</v>
      </c>
      <c r="D200" s="346">
        <v>4.9499999999999993</v>
      </c>
      <c r="E200" s="346">
        <v>11.75</v>
      </c>
      <c r="F200" s="346">
        <v>5.6</v>
      </c>
      <c r="G200" s="346">
        <v>5.0999999999999996</v>
      </c>
      <c r="H200" s="346">
        <v>1.4</v>
      </c>
      <c r="I200" s="346">
        <v>-1.3</v>
      </c>
      <c r="J200" s="106"/>
      <c r="K200" s="36">
        <v>42441</v>
      </c>
      <c r="L200" s="105">
        <v>4.2836999999999996</v>
      </c>
      <c r="M200" s="98">
        <f t="shared" si="237"/>
        <v>4.2148249999999994</v>
      </c>
      <c r="N200" s="109">
        <f t="shared" si="365"/>
        <v>4.146516666666666</v>
      </c>
      <c r="O200" s="291"/>
      <c r="P200" s="184">
        <v>42441</v>
      </c>
      <c r="Q200" s="346">
        <v>5.9499999999999993</v>
      </c>
      <c r="R200" s="240">
        <v>1.7351749999999999</v>
      </c>
      <c r="T200" s="346">
        <v>4.9499999999999993</v>
      </c>
      <c r="U200" s="240">
        <v>0.73517499999999991</v>
      </c>
      <c r="W200" s="346">
        <v>11.75</v>
      </c>
      <c r="X200" s="240">
        <v>7.5351750000000006</v>
      </c>
      <c r="Z200" s="346">
        <v>5.6</v>
      </c>
      <c r="AA200" s="240">
        <v>1.3851750000000003</v>
      </c>
      <c r="AC200" s="346">
        <v>5.0999999999999996</v>
      </c>
      <c r="AD200" s="239">
        <v>0.88517500000000027</v>
      </c>
      <c r="AF200" s="346">
        <v>1.4</v>
      </c>
      <c r="AG200" s="239">
        <v>-2.8148249999999995</v>
      </c>
      <c r="AI200" s="346">
        <v>-1.3</v>
      </c>
      <c r="AJ200" s="239">
        <v>-5.5148249999999992</v>
      </c>
      <c r="AK200" s="104">
        <v>-24.653703703703702</v>
      </c>
      <c r="AV200" s="36">
        <v>42442</v>
      </c>
      <c r="AW200" s="346">
        <v>8.5</v>
      </c>
      <c r="AY200" s="346">
        <v>5.4</v>
      </c>
      <c r="BA200" s="346">
        <v>10.45</v>
      </c>
      <c r="BC200" s="346">
        <v>4.75</v>
      </c>
      <c r="BE200" s="346">
        <v>6.95</v>
      </c>
      <c r="BG200" s="346">
        <v>2.85</v>
      </c>
      <c r="BH200" s="117">
        <v>-20.800194444444443</v>
      </c>
      <c r="BI200" s="346">
        <v>-2.0499999999999998</v>
      </c>
      <c r="BJ200" s="104"/>
      <c r="BV200">
        <f t="shared" si="412"/>
        <v>0.41979874860000344</v>
      </c>
      <c r="BW200" s="36">
        <v>42442</v>
      </c>
      <c r="BX200" s="105">
        <v>4.4231499999999997</v>
      </c>
      <c r="BY200" s="109">
        <v>4.3534249999999997</v>
      </c>
      <c r="CA200" s="180">
        <f t="shared" si="274"/>
        <v>-18.802366713494997</v>
      </c>
      <c r="CB200" s="209">
        <f t="shared" si="413"/>
        <v>0.27986583240000229</v>
      </c>
      <c r="CC200" s="240">
        <v>4.1465750000000003</v>
      </c>
      <c r="CD200" s="165">
        <f t="shared" si="376"/>
        <v>1</v>
      </c>
      <c r="CE200" s="252">
        <f t="shared" si="348"/>
        <v>0.55973166480000458</v>
      </c>
      <c r="CF200" s="201">
        <f t="shared" si="377"/>
        <v>0.55973166480000458</v>
      </c>
      <c r="CG200" s="167">
        <f t="shared" si="378"/>
        <v>1</v>
      </c>
      <c r="CH200" s="167">
        <f t="shared" si="379"/>
        <v>1</v>
      </c>
      <c r="CI200" s="167">
        <f t="shared" si="349"/>
        <v>0.55973166480000458</v>
      </c>
      <c r="CJ200" s="178">
        <f t="shared" ref="CJ200:CJ223" si="421">IF((CJ199+(CI200))&lt;-24.5,-24.5,(CJ199+(CK200)))</f>
        <v>-17.509645403775792</v>
      </c>
      <c r="CK200" s="453">
        <f t="shared" si="239"/>
        <v>0.55973166480000458</v>
      </c>
      <c r="CL200" s="453"/>
      <c r="CM200" s="165">
        <f t="shared" si="380"/>
        <v>0.55973166480000458</v>
      </c>
      <c r="CN200" s="165">
        <f t="shared" si="306"/>
        <v>0.55973166480000458</v>
      </c>
      <c r="CO200" s="176">
        <f t="shared" si="284"/>
        <v>-17.481146545905471</v>
      </c>
      <c r="CR200" s="36">
        <v>42442</v>
      </c>
      <c r="CS200" s="105">
        <v>4.4231499999999997</v>
      </c>
      <c r="CT200" s="109">
        <v>4.3534249999999997</v>
      </c>
      <c r="CV200" s="180">
        <f t="shared" si="275"/>
        <v>-18.802366713494997</v>
      </c>
      <c r="CW200" s="209">
        <f t="shared" si="414"/>
        <v>0.27986583240000229</v>
      </c>
      <c r="CX200" s="240">
        <v>1.0465750000000007</v>
      </c>
      <c r="CY200" s="165">
        <f t="shared" si="381"/>
        <v>1</v>
      </c>
      <c r="CZ200" s="252">
        <f t="shared" si="308"/>
        <v>0.30785241564000254</v>
      </c>
      <c r="DA200" s="201">
        <f t="shared" si="366"/>
        <v>0.30785241564000254</v>
      </c>
      <c r="DB200" s="167">
        <f t="shared" si="382"/>
        <v>1</v>
      </c>
      <c r="DC200" s="167">
        <f t="shared" si="383"/>
        <v>1</v>
      </c>
      <c r="DD200" s="167">
        <f t="shared" si="367"/>
        <v>0.30785241564000254</v>
      </c>
      <c r="DE200" s="178">
        <f t="shared" ref="DE200:DE223" si="422">IF((DE199+(DD200))&lt;-24.5,-24.5,(DE199+(DF200)))</f>
        <v>-20.047526645986807</v>
      </c>
      <c r="DF200" s="453">
        <f t="shared" si="384"/>
        <v>0.30785241564000254</v>
      </c>
      <c r="DG200" s="453"/>
      <c r="DH200" s="165">
        <f>IF(AND(DJ199&lt;-24.5,CX200&gt;-2),(DF200+0.2),DF200)</f>
        <v>0.30785241564000254</v>
      </c>
      <c r="DI200" s="165">
        <f t="shared" si="315"/>
        <v>0.30785241564000254</v>
      </c>
      <c r="DJ200" s="176">
        <f t="shared" si="386"/>
        <v>-19.863122111866783</v>
      </c>
      <c r="DK200" s="185"/>
      <c r="DL200" s="186"/>
      <c r="DM200" s="36">
        <v>42442</v>
      </c>
      <c r="DN200" s="105">
        <v>4.4231499999999997</v>
      </c>
      <c r="DO200" s="109">
        <v>4.3534249999999997</v>
      </c>
      <c r="DQ200" s="180">
        <f t="shared" si="276"/>
        <v>-18.802366713494997</v>
      </c>
      <c r="DR200" s="209">
        <f t="shared" si="415"/>
        <v>0.27986583240000229</v>
      </c>
      <c r="DS200" s="240">
        <v>6.0965749999999996</v>
      </c>
      <c r="DT200" s="165">
        <f t="shared" si="387"/>
        <v>1</v>
      </c>
      <c r="DU200" s="252">
        <f t="shared" si="317"/>
        <v>0.55973166480000458</v>
      </c>
      <c r="DV200" s="201">
        <f t="shared" si="368"/>
        <v>0.55973166480000458</v>
      </c>
      <c r="DW200" s="167">
        <f t="shared" si="388"/>
        <v>1</v>
      </c>
      <c r="DX200" s="167">
        <f t="shared" si="389"/>
        <v>1</v>
      </c>
      <c r="DY200" s="167">
        <f t="shared" si="369"/>
        <v>0.55973166480000458</v>
      </c>
      <c r="DZ200" s="178">
        <f t="shared" ref="DZ200:DZ223" si="423">IF((DZ199+(DY200))&lt;-24.5,-24.5,(DZ199+(EA200)))</f>
        <v>-13.934520924135132</v>
      </c>
      <c r="EA200" s="453">
        <f t="shared" si="319"/>
        <v>0.55973166480000458</v>
      </c>
      <c r="EB200" s="453"/>
      <c r="EC200" s="165">
        <f>IF(AND(EE199&lt;-24.5,DS200&gt;-2),(EA200+0.2),EA200)</f>
        <v>0.55973166480000458</v>
      </c>
      <c r="ED200" s="165">
        <f t="shared" si="321"/>
        <v>0.55973166480000458</v>
      </c>
      <c r="EE200" s="176">
        <f t="shared" si="390"/>
        <v>-15.008478504324795</v>
      </c>
      <c r="EF200" s="185"/>
      <c r="EG200" s="186"/>
      <c r="EH200" s="36">
        <v>42442</v>
      </c>
      <c r="EI200" s="105">
        <v>4.4231499999999997</v>
      </c>
      <c r="EJ200" s="109">
        <v>4.3534249999999997</v>
      </c>
      <c r="EL200" s="180">
        <f t="shared" si="277"/>
        <v>-18.802366713494997</v>
      </c>
      <c r="EM200" s="209">
        <f t="shared" si="416"/>
        <v>0.27986583240000229</v>
      </c>
      <c r="EN200" s="240">
        <v>0.39657500000000034</v>
      </c>
      <c r="EO200" s="165">
        <f t="shared" si="322"/>
        <v>1</v>
      </c>
      <c r="EP200" s="252">
        <f t="shared" si="323"/>
        <v>0.30785241564000254</v>
      </c>
      <c r="EQ200" s="201">
        <f t="shared" si="364"/>
        <v>0.30785241564000254</v>
      </c>
      <c r="ER200" s="167">
        <f t="shared" si="410"/>
        <v>1</v>
      </c>
      <c r="ES200" s="167">
        <f t="shared" si="292"/>
        <v>1</v>
      </c>
      <c r="ET200" s="167">
        <f t="shared" si="411"/>
        <v>0.30785241564000254</v>
      </c>
      <c r="EU200" s="178">
        <f t="shared" ref="EU200:EU223" si="424">IF((EU199+(ET200))&lt;-24.5,-24.5,(EU199+(EV200)))</f>
        <v>-14.877888389184008</v>
      </c>
      <c r="EV200" s="452">
        <f t="shared" si="267"/>
        <v>0.30785241564000254</v>
      </c>
      <c r="EW200" s="315"/>
      <c r="EX200" s="165">
        <f>IF(AND(EZ199&lt;-24.5,EN200&gt;-2),(EV200+0.2),EV200)</f>
        <v>0.30785241564000254</v>
      </c>
      <c r="EY200" s="165">
        <f t="shared" si="326"/>
        <v>0.30785241564000254</v>
      </c>
      <c r="EZ200" s="176">
        <f t="shared" si="327"/>
        <v>-15.019866376207233</v>
      </c>
      <c r="FA200" s="185"/>
      <c r="FB200" s="186"/>
      <c r="FC200" s="36">
        <v>42442</v>
      </c>
      <c r="FD200" s="105">
        <v>4.4231499999999997</v>
      </c>
      <c r="FE200" s="109">
        <v>4.3534249999999997</v>
      </c>
      <c r="FG200" s="180">
        <f t="shared" si="278"/>
        <v>-18.802366713494997</v>
      </c>
      <c r="FH200" s="209">
        <f t="shared" si="417"/>
        <v>0.27986583240000229</v>
      </c>
      <c r="FI200" s="239">
        <v>2.5965750000000005</v>
      </c>
      <c r="FJ200" s="165">
        <f t="shared" si="391"/>
        <v>1</v>
      </c>
      <c r="FK200" s="252">
        <f t="shared" si="329"/>
        <v>0.44778533184000369</v>
      </c>
      <c r="FL200" s="201">
        <f t="shared" si="370"/>
        <v>0.44778533184000369</v>
      </c>
      <c r="FM200" s="167">
        <f t="shared" si="392"/>
        <v>1</v>
      </c>
      <c r="FN200" s="167">
        <f t="shared" si="393"/>
        <v>1</v>
      </c>
      <c r="FO200" s="167">
        <f t="shared" si="371"/>
        <v>0.44778533184000369</v>
      </c>
      <c r="FP200" s="178">
        <f t="shared" ref="FP200:FP223" si="425">IF((FP199+(FO200))&lt;-24.5,-24.5,(FP199+(FQ200)))</f>
        <v>-20.920707421586393</v>
      </c>
      <c r="FQ200" s="453">
        <f t="shared" si="394"/>
        <v>0.44778533184000369</v>
      </c>
      <c r="FR200" s="453"/>
      <c r="FS200" s="165">
        <f>IF(AND(FU199&lt;-24.5,FI200&gt;-2),(FQ200+0.2),FQ200)</f>
        <v>0.44778533184000369</v>
      </c>
      <c r="FT200" s="165">
        <f t="shared" si="333"/>
        <v>0.44778533184000369</v>
      </c>
      <c r="FU200" s="176">
        <f t="shared" si="396"/>
        <v>-20.908014107779579</v>
      </c>
      <c r="FV200" s="185"/>
      <c r="FW200" s="186"/>
      <c r="FX200" s="36">
        <v>42442</v>
      </c>
      <c r="FY200" s="105">
        <v>4.4231499999999997</v>
      </c>
      <c r="FZ200" s="109">
        <v>4.3534249999999997</v>
      </c>
      <c r="GB200" s="180">
        <f t="shared" si="279"/>
        <v>-18.802366713494997</v>
      </c>
      <c r="GC200" s="209">
        <f t="shared" si="418"/>
        <v>0.27986583240000229</v>
      </c>
      <c r="GD200" s="239">
        <v>-1.5034249999999996</v>
      </c>
      <c r="GE200" s="165">
        <f t="shared" si="397"/>
        <v>0.30785241564000254</v>
      </c>
      <c r="GF200" s="252">
        <f t="shared" si="335"/>
        <v>1</v>
      </c>
      <c r="GG200" s="201">
        <f t="shared" si="372"/>
        <v>0.30785241564000254</v>
      </c>
      <c r="GH200" s="167">
        <f t="shared" si="398"/>
        <v>1</v>
      </c>
      <c r="GI200" s="167">
        <f t="shared" si="399"/>
        <v>1</v>
      </c>
      <c r="GJ200" s="167">
        <f t="shared" si="373"/>
        <v>0.30785241564000254</v>
      </c>
      <c r="GK200" s="178">
        <f t="shared" ref="GK200:GK229" si="426">IF((GK199+(GJ200))&lt;-24.5,-24.5,(GK199+(GL200)))</f>
        <v>-20.99198073549401</v>
      </c>
      <c r="GL200" s="453">
        <f t="shared" si="400"/>
        <v>0.30785241564000254</v>
      </c>
      <c r="GM200" s="453"/>
      <c r="GN200" s="165">
        <f>IF(AND(GP199&lt;-24.5,GD200&gt;-2),(GL200+0.2),GL200)</f>
        <v>0.30785241564000254</v>
      </c>
      <c r="GO200" s="165">
        <f t="shared" si="339"/>
        <v>0.30785241564000254</v>
      </c>
      <c r="GP200" s="176">
        <f t="shared" si="402"/>
        <v>-21.177435091745632</v>
      </c>
      <c r="GQ200" s="255">
        <v>-20.800194444444443</v>
      </c>
      <c r="GR200" s="186"/>
      <c r="GS200" s="36">
        <v>42442</v>
      </c>
      <c r="GT200" s="105">
        <v>4.4231499999999997</v>
      </c>
      <c r="GU200" s="109">
        <v>4.3534249999999997</v>
      </c>
      <c r="GW200" s="180">
        <f t="shared" si="280"/>
        <v>-18.802366713494997</v>
      </c>
      <c r="GX200" s="209">
        <f t="shared" si="419"/>
        <v>0.27986583240000229</v>
      </c>
      <c r="GY200" s="239">
        <v>-6.4034249999999995</v>
      </c>
      <c r="GZ200" s="165">
        <f t="shared" si="403"/>
        <v>-0.30785241564000254</v>
      </c>
      <c r="HA200" s="252">
        <f t="shared" si="341"/>
        <v>1</v>
      </c>
      <c r="HB200" s="201">
        <f t="shared" si="404"/>
        <v>0</v>
      </c>
      <c r="HC200" s="167">
        <f t="shared" si="405"/>
        <v>1</v>
      </c>
      <c r="HD200" s="167">
        <f t="shared" si="406"/>
        <v>1</v>
      </c>
      <c r="HE200" s="167">
        <f t="shared" si="375"/>
        <v>0</v>
      </c>
      <c r="HF200" s="178">
        <f t="shared" ref="HF200:HF229" si="427">IF((HF199+(HE200))&lt;-24.5,-24.5,(HF199+(HG200)))</f>
        <v>-24.5</v>
      </c>
      <c r="HG200" s="453">
        <f t="shared" si="407"/>
        <v>0</v>
      </c>
      <c r="HH200" s="453"/>
      <c r="HI200" s="165">
        <f>IF(AND(HK199&lt;-24.5,GY200&gt;-2),(HG200+0.2),HG200)</f>
        <v>0</v>
      </c>
      <c r="HJ200" s="165">
        <f t="shared" si="346"/>
        <v>0</v>
      </c>
      <c r="HK200" s="176">
        <f t="shared" si="409"/>
        <v>-25.277561764031987</v>
      </c>
      <c r="HN200" s="165">
        <v>4.1465750000000003</v>
      </c>
      <c r="HO200" s="165">
        <f t="shared" si="254"/>
        <v>-17.481146545905471</v>
      </c>
      <c r="HP200" s="165"/>
      <c r="HR200" s="165">
        <v>1.0465750000000007</v>
      </c>
      <c r="HS200" s="165">
        <f t="shared" si="255"/>
        <v>-19.863122111866783</v>
      </c>
      <c r="HT200" s="165"/>
      <c r="HV200" s="165">
        <v>6.0965749999999996</v>
      </c>
      <c r="HW200" s="165">
        <f t="shared" si="256"/>
        <v>-15.008478504324795</v>
      </c>
      <c r="HX200" s="165"/>
      <c r="HZ200" s="165">
        <v>0.39657500000000034</v>
      </c>
      <c r="IA200" s="165">
        <f t="shared" si="257"/>
        <v>-15.019866376207233</v>
      </c>
      <c r="IB200" s="165"/>
      <c r="ID200" s="165">
        <v>2.5965750000000005</v>
      </c>
      <c r="IE200" s="165">
        <f t="shared" si="258"/>
        <v>-20.908014107779579</v>
      </c>
      <c r="IF200" s="165"/>
      <c r="IH200" s="165">
        <v>-1.5034249999999996</v>
      </c>
      <c r="II200" s="165">
        <f t="shared" si="259"/>
        <v>-21.177435091745632</v>
      </c>
      <c r="IJ200" s="253">
        <v>-20.800194444444443</v>
      </c>
      <c r="IL200" s="424">
        <v>-6.4034249999999995</v>
      </c>
      <c r="IM200" s="165">
        <f t="shared" si="260"/>
        <v>-25.277561764031987</v>
      </c>
      <c r="IN200" s="165"/>
      <c r="IO200" s="36">
        <v>42442</v>
      </c>
      <c r="IR200" s="454">
        <v>43536</v>
      </c>
      <c r="IS200" s="176">
        <v>-24.653703703703702</v>
      </c>
    </row>
    <row r="201" spans="1:253" ht="15.75" thickBot="1" x14ac:dyDescent="0.3">
      <c r="A201" s="95">
        <v>41346</v>
      </c>
      <c r="B201" s="36">
        <v>41346</v>
      </c>
      <c r="C201" s="346">
        <v>8.5</v>
      </c>
      <c r="D201" s="346">
        <v>5.4</v>
      </c>
      <c r="E201" s="346">
        <v>10.45</v>
      </c>
      <c r="F201" s="346">
        <v>4.75</v>
      </c>
      <c r="G201" s="346">
        <v>6.95</v>
      </c>
      <c r="H201" s="346">
        <v>2.85</v>
      </c>
      <c r="I201" s="346">
        <v>-2.0499999999999998</v>
      </c>
      <c r="J201" s="106"/>
      <c r="K201" s="36">
        <v>42442</v>
      </c>
      <c r="L201" s="105">
        <v>4.4231499999999997</v>
      </c>
      <c r="M201" s="98">
        <f t="shared" si="237"/>
        <v>4.3534249999999997</v>
      </c>
      <c r="N201" s="109">
        <f t="shared" si="365"/>
        <v>4.2842666666666664</v>
      </c>
      <c r="O201" s="291"/>
      <c r="P201" s="184">
        <v>42442</v>
      </c>
      <c r="Q201" s="346">
        <v>8.5</v>
      </c>
      <c r="R201" s="240">
        <v>4.1465750000000003</v>
      </c>
      <c r="T201" s="346">
        <v>5.4</v>
      </c>
      <c r="U201" s="240">
        <v>1.0465750000000007</v>
      </c>
      <c r="W201" s="346">
        <v>10.45</v>
      </c>
      <c r="X201" s="240">
        <v>6.0965749999999996</v>
      </c>
      <c r="Z201" s="346">
        <v>4.75</v>
      </c>
      <c r="AA201" s="240">
        <v>0.39657500000000034</v>
      </c>
      <c r="AC201" s="346">
        <v>6.95</v>
      </c>
      <c r="AD201" s="239">
        <v>2.5965750000000005</v>
      </c>
      <c r="AF201" s="346">
        <v>2.85</v>
      </c>
      <c r="AG201" s="239">
        <v>-1.5034249999999996</v>
      </c>
      <c r="AH201" s="104">
        <v>-20.800194444444443</v>
      </c>
      <c r="AI201" s="346">
        <v>-2.0499999999999998</v>
      </c>
      <c r="AJ201" s="239">
        <v>-6.4034249999999995</v>
      </c>
      <c r="AK201" s="104"/>
      <c r="AV201" s="36">
        <v>42443</v>
      </c>
      <c r="AW201" s="346">
        <v>10.35</v>
      </c>
      <c r="AY201" s="346">
        <v>7.15</v>
      </c>
      <c r="AZ201">
        <v>-17.623600000000003</v>
      </c>
      <c r="BA201" s="346">
        <v>12.25</v>
      </c>
      <c r="BC201" s="346">
        <v>4.5999999999999996</v>
      </c>
      <c r="BE201" s="346">
        <v>7.15</v>
      </c>
      <c r="BF201">
        <v>-20.5044</v>
      </c>
      <c r="BG201" s="346">
        <v>4.95</v>
      </c>
      <c r="BI201" s="346">
        <v>-1.2</v>
      </c>
      <c r="BJ201" s="104"/>
      <c r="BL201" s="313">
        <v>5.3</v>
      </c>
      <c r="BM201">
        <v>-16.097622222222221</v>
      </c>
      <c r="BN201" s="312"/>
      <c r="BO201" s="312"/>
      <c r="BR201" s="199"/>
      <c r="BT201" s="199"/>
      <c r="BU201" s="347"/>
      <c r="BV201">
        <f>(CB201*1.5)</f>
        <v>0.43856492045999751</v>
      </c>
      <c r="BW201" s="36">
        <v>42443</v>
      </c>
      <c r="BX201" s="105">
        <v>4.5642999999999994</v>
      </c>
      <c r="BY201" s="109">
        <v>4.4937249999999995</v>
      </c>
      <c r="CA201" s="180">
        <f t="shared" si="274"/>
        <v>-18.509990099854999</v>
      </c>
      <c r="CB201" s="209">
        <f t="shared" si="413"/>
        <v>0.29237661363999834</v>
      </c>
      <c r="CC201" s="240">
        <v>5.8562750000000001</v>
      </c>
      <c r="CD201" s="165">
        <f t="shared" si="376"/>
        <v>1</v>
      </c>
      <c r="CE201" s="252">
        <f t="shared" si="348"/>
        <v>0.58475322727999668</v>
      </c>
      <c r="CF201" s="201">
        <f t="shared" si="377"/>
        <v>0.58475322727999668</v>
      </c>
      <c r="CG201" s="167">
        <f t="shared" si="378"/>
        <v>1</v>
      </c>
      <c r="CH201" s="167">
        <f t="shared" si="379"/>
        <v>1</v>
      </c>
      <c r="CI201" s="167">
        <f t="shared" si="349"/>
        <v>0.58475322727999668</v>
      </c>
      <c r="CJ201" s="178">
        <f t="shared" si="421"/>
        <v>-16.924892176495796</v>
      </c>
      <c r="CK201" s="453">
        <f t="shared" si="239"/>
        <v>0.58475322727999668</v>
      </c>
      <c r="CL201" s="453"/>
      <c r="CM201" s="165">
        <f t="shared" si="380"/>
        <v>0.58475322727999668</v>
      </c>
      <c r="CN201" s="165">
        <f t="shared" si="306"/>
        <v>0.58475322727999668</v>
      </c>
      <c r="CO201" s="176">
        <f t="shared" si="284"/>
        <v>-16.896393318625474</v>
      </c>
      <c r="CR201" s="36">
        <v>42443</v>
      </c>
      <c r="CS201" s="105">
        <v>4.5642999999999994</v>
      </c>
      <c r="CT201" s="109">
        <v>4.4937249999999995</v>
      </c>
      <c r="CV201" s="180">
        <f t="shared" si="275"/>
        <v>-18.509990099854999</v>
      </c>
      <c r="CW201" s="209">
        <f t="shared" si="414"/>
        <v>0.29237661363999834</v>
      </c>
      <c r="CX201" s="240">
        <v>2.6562750000000008</v>
      </c>
      <c r="CY201" s="165">
        <f t="shared" si="381"/>
        <v>1</v>
      </c>
      <c r="CZ201" s="252">
        <f t="shared" si="308"/>
        <v>0.46780258182399737</v>
      </c>
      <c r="DA201" s="201">
        <f t="shared" si="366"/>
        <v>0.46780258182399737</v>
      </c>
      <c r="DB201" s="167">
        <f t="shared" si="382"/>
        <v>1</v>
      </c>
      <c r="DC201" s="167">
        <f t="shared" si="383"/>
        <v>1</v>
      </c>
      <c r="DD201" s="167">
        <f t="shared" si="367"/>
        <v>0.46780258182399737</v>
      </c>
      <c r="DE201" s="178">
        <f t="shared" si="422"/>
        <v>-19.579724064162811</v>
      </c>
      <c r="DF201" s="453">
        <f t="shared" si="384"/>
        <v>0.46780258182399737</v>
      </c>
      <c r="DG201" s="453"/>
      <c r="DH201" s="165">
        <f t="shared" ref="DH201:DH223" si="428">IF(AND(DJ200&lt;-24.5,CX201&gt;-2),(DF201+0.2),DF201)</f>
        <v>0.46780258182399737</v>
      </c>
      <c r="DI201" s="165">
        <f t="shared" si="315"/>
        <v>0.46780258182399737</v>
      </c>
      <c r="DJ201" s="176">
        <f t="shared" si="386"/>
        <v>-19.395319530042787</v>
      </c>
      <c r="DK201" s="254">
        <v>-17.623600000000003</v>
      </c>
      <c r="DL201" s="186"/>
      <c r="DM201" s="36">
        <v>42443</v>
      </c>
      <c r="DN201" s="105">
        <v>4.5642999999999994</v>
      </c>
      <c r="DO201" s="109">
        <v>4.4937249999999995</v>
      </c>
      <c r="DQ201" s="180">
        <f t="shared" si="276"/>
        <v>-18.509990099854999</v>
      </c>
      <c r="DR201" s="209">
        <f t="shared" si="415"/>
        <v>0.29237661363999834</v>
      </c>
      <c r="DS201" s="240">
        <v>7.7562750000000005</v>
      </c>
      <c r="DT201" s="165">
        <f t="shared" si="387"/>
        <v>1</v>
      </c>
      <c r="DU201" s="252">
        <f t="shared" si="317"/>
        <v>0.58475322727999668</v>
      </c>
      <c r="DV201" s="201">
        <f t="shared" si="368"/>
        <v>0.58475322727999668</v>
      </c>
      <c r="DW201" s="167">
        <f t="shared" si="388"/>
        <v>1</v>
      </c>
      <c r="DX201" s="167">
        <f t="shared" si="389"/>
        <v>1</v>
      </c>
      <c r="DY201" s="167">
        <f t="shared" si="369"/>
        <v>0.58475322727999668</v>
      </c>
      <c r="DZ201" s="178">
        <f t="shared" si="423"/>
        <v>-13.349767696855135</v>
      </c>
      <c r="EA201" s="453">
        <f t="shared" si="319"/>
        <v>0.58475322727999668</v>
      </c>
      <c r="EB201" s="453"/>
      <c r="EC201" s="165">
        <f t="shared" ref="EC201:EC223" si="429">IF(AND(EE200&lt;-24.5,DS201&gt;-2),(EA201+0.2),EA201)</f>
        <v>0.58475322727999668</v>
      </c>
      <c r="ED201" s="165">
        <f t="shared" si="321"/>
        <v>0.58475322727999668</v>
      </c>
      <c r="EE201" s="176">
        <f t="shared" si="390"/>
        <v>-14.423725277044799</v>
      </c>
      <c r="EF201" s="185"/>
      <c r="EG201" s="186"/>
      <c r="EH201" s="36">
        <v>42443</v>
      </c>
      <c r="EI201" s="105">
        <v>4.5642999999999994</v>
      </c>
      <c r="EJ201" s="109">
        <v>4.4937249999999995</v>
      </c>
      <c r="EL201" s="180">
        <f t="shared" si="277"/>
        <v>-18.509990099854999</v>
      </c>
      <c r="EM201" s="209">
        <f t="shared" si="416"/>
        <v>0.29237661363999834</v>
      </c>
      <c r="EN201" s="240">
        <v>0.10627500000000012</v>
      </c>
      <c r="EO201" s="165">
        <f t="shared" si="322"/>
        <v>1</v>
      </c>
      <c r="EP201" s="252">
        <f t="shared" si="323"/>
        <v>0.3216142750039982</v>
      </c>
      <c r="EQ201" s="201">
        <f t="shared" si="364"/>
        <v>0.3216142750039982</v>
      </c>
      <c r="ER201" s="167">
        <f t="shared" si="410"/>
        <v>1</v>
      </c>
      <c r="ES201" s="167">
        <f t="shared" si="292"/>
        <v>1</v>
      </c>
      <c r="ET201" s="167">
        <f t="shared" si="411"/>
        <v>0.3216142750039982</v>
      </c>
      <c r="EU201" s="178">
        <f t="shared" si="424"/>
        <v>-14.55627411418001</v>
      </c>
      <c r="EV201" s="452">
        <f t="shared" si="267"/>
        <v>0.3216142750039982</v>
      </c>
      <c r="EW201" s="315"/>
      <c r="EX201" s="165">
        <f t="shared" si="420"/>
        <v>0.3216142750039982</v>
      </c>
      <c r="EY201" s="165">
        <f t="shared" si="326"/>
        <v>0.3216142750039982</v>
      </c>
      <c r="EZ201" s="176">
        <f t="shared" si="327"/>
        <v>-14.698252101203234</v>
      </c>
      <c r="FA201" s="185"/>
      <c r="FB201" s="186"/>
      <c r="FC201" s="36">
        <v>42443</v>
      </c>
      <c r="FD201" s="105">
        <v>4.5642999999999994</v>
      </c>
      <c r="FE201" s="109">
        <v>4.4937249999999995</v>
      </c>
      <c r="FG201" s="180">
        <f t="shared" si="278"/>
        <v>-18.509990099854999</v>
      </c>
      <c r="FH201" s="209">
        <f t="shared" si="417"/>
        <v>0.29237661363999834</v>
      </c>
      <c r="FI201" s="239">
        <v>2.6562750000000008</v>
      </c>
      <c r="FJ201" s="165">
        <f t="shared" si="391"/>
        <v>1</v>
      </c>
      <c r="FK201" s="252">
        <f t="shared" si="329"/>
        <v>0.46780258182399737</v>
      </c>
      <c r="FL201" s="201">
        <f t="shared" si="370"/>
        <v>0.46780258182399737</v>
      </c>
      <c r="FM201" s="167">
        <f t="shared" si="392"/>
        <v>1</v>
      </c>
      <c r="FN201" s="167">
        <f t="shared" si="393"/>
        <v>1</v>
      </c>
      <c r="FO201" s="167">
        <f t="shared" si="371"/>
        <v>0.46780258182399737</v>
      </c>
      <c r="FP201" s="178">
        <f t="shared" si="425"/>
        <v>-20.452904839762397</v>
      </c>
      <c r="FQ201" s="453">
        <f t="shared" si="394"/>
        <v>0.46780258182399737</v>
      </c>
      <c r="FR201" s="453"/>
      <c r="FS201" s="165">
        <f t="shared" ref="FS201:FS223" si="430">IF(AND(FU200&lt;-24.5,FI201&gt;-2),(FQ201+0.2),FQ201)</f>
        <v>0.46780258182399737</v>
      </c>
      <c r="FT201" s="165">
        <f t="shared" si="333"/>
        <v>0.46780258182399737</v>
      </c>
      <c r="FU201" s="176">
        <f t="shared" si="396"/>
        <v>-20.440211525955583</v>
      </c>
      <c r="FV201" s="228">
        <v>-20.5044</v>
      </c>
      <c r="FW201" s="186"/>
      <c r="FX201" s="36">
        <v>42443</v>
      </c>
      <c r="FY201" s="105">
        <v>4.5642999999999994</v>
      </c>
      <c r="FZ201" s="109">
        <v>4.4937249999999995</v>
      </c>
      <c r="GB201" s="180">
        <f t="shared" si="279"/>
        <v>-18.509990099854999</v>
      </c>
      <c r="GC201" s="209">
        <f t="shared" si="418"/>
        <v>0.29237661363999834</v>
      </c>
      <c r="GD201" s="239">
        <v>0.45627500000000065</v>
      </c>
      <c r="GE201" s="165">
        <f t="shared" si="397"/>
        <v>1</v>
      </c>
      <c r="GF201" s="252">
        <f t="shared" si="335"/>
        <v>0.3216142750039982</v>
      </c>
      <c r="GG201" s="201">
        <f t="shared" si="372"/>
        <v>0.3216142750039982</v>
      </c>
      <c r="GH201" s="167">
        <f t="shared" si="398"/>
        <v>1</v>
      </c>
      <c r="GI201" s="167">
        <f t="shared" si="399"/>
        <v>1</v>
      </c>
      <c r="GJ201" s="167">
        <f t="shared" si="373"/>
        <v>0.3216142750039982</v>
      </c>
      <c r="GK201" s="178">
        <f t="shared" si="426"/>
        <v>-20.670366460490012</v>
      </c>
      <c r="GL201" s="453">
        <f t="shared" si="400"/>
        <v>0.3216142750039982</v>
      </c>
      <c r="GM201" s="453"/>
      <c r="GN201" s="165">
        <f t="shared" ref="GN201:GN223" si="431">IF(AND(GP200&lt;-24.5,GD201&gt;-2),(GL201+0.2),GL201)</f>
        <v>0.3216142750039982</v>
      </c>
      <c r="GO201" s="165">
        <f t="shared" si="339"/>
        <v>0.3216142750039982</v>
      </c>
      <c r="GP201" s="176">
        <f t="shared" si="402"/>
        <v>-20.855820816741634</v>
      </c>
      <c r="GR201" s="186"/>
      <c r="GS201" s="36">
        <v>42443</v>
      </c>
      <c r="GT201" s="105">
        <v>4.5642999999999994</v>
      </c>
      <c r="GU201" s="109">
        <v>4.4937249999999995</v>
      </c>
      <c r="GW201" s="180">
        <f t="shared" si="280"/>
        <v>-18.509990099854999</v>
      </c>
      <c r="GX201" s="209">
        <f t="shared" si="419"/>
        <v>0.29237661363999834</v>
      </c>
      <c r="GY201" s="239">
        <v>-5.6937249999999997</v>
      </c>
      <c r="GZ201" s="165">
        <f t="shared" si="403"/>
        <v>-0.3216142750039982</v>
      </c>
      <c r="HA201" s="252">
        <f t="shared" si="341"/>
        <v>1</v>
      </c>
      <c r="HB201" s="201">
        <f t="shared" si="404"/>
        <v>0</v>
      </c>
      <c r="HC201" s="167">
        <f t="shared" si="405"/>
        <v>1</v>
      </c>
      <c r="HD201" s="167">
        <f t="shared" si="406"/>
        <v>1</v>
      </c>
      <c r="HE201" s="167">
        <f t="shared" si="375"/>
        <v>0</v>
      </c>
      <c r="HF201" s="178">
        <f t="shared" si="427"/>
        <v>-24.5</v>
      </c>
      <c r="HG201" s="453">
        <f t="shared" si="407"/>
        <v>0</v>
      </c>
      <c r="HH201" s="453"/>
      <c r="HI201" s="165">
        <f t="shared" ref="HI201:HI229" si="432">IF(AND(HK200&lt;-24.5,GY201&gt;-2),(HG201+0.2),HG201)</f>
        <v>0</v>
      </c>
      <c r="HJ201" s="165">
        <f t="shared" si="346"/>
        <v>0</v>
      </c>
      <c r="HK201" s="176">
        <f t="shared" si="409"/>
        <v>-25.277561764031987</v>
      </c>
      <c r="HN201" s="165">
        <v>5.8562750000000001</v>
      </c>
      <c r="HO201" s="165">
        <f t="shared" si="254"/>
        <v>-16.896393318625474</v>
      </c>
      <c r="HP201" s="165"/>
      <c r="HR201" s="165">
        <v>2.6562750000000008</v>
      </c>
      <c r="HS201" s="165">
        <f t="shared" si="255"/>
        <v>-19.395319530042787</v>
      </c>
      <c r="HT201" s="253">
        <v>-17.623600000000003</v>
      </c>
      <c r="HV201" s="165">
        <v>7.7562750000000005</v>
      </c>
      <c r="HW201" s="165">
        <f t="shared" si="256"/>
        <v>-14.423725277044799</v>
      </c>
      <c r="HX201" s="165"/>
      <c r="HZ201" s="165">
        <v>0.10627500000000012</v>
      </c>
      <c r="IA201" s="165">
        <f t="shared" si="257"/>
        <v>-14.698252101203234</v>
      </c>
      <c r="IB201" s="165"/>
      <c r="ID201" s="165">
        <v>2.6562750000000008</v>
      </c>
      <c r="IE201" s="165">
        <f t="shared" si="258"/>
        <v>-20.440211525955583</v>
      </c>
      <c r="IF201" s="253">
        <v>-20.5044</v>
      </c>
      <c r="IH201" s="165">
        <v>0.45627500000000065</v>
      </c>
      <c r="II201" s="165">
        <f t="shared" si="259"/>
        <v>-20.855820816741634</v>
      </c>
      <c r="IJ201" s="165"/>
      <c r="IL201" s="424">
        <v>-5.6937249999999997</v>
      </c>
      <c r="IM201" s="165">
        <f t="shared" si="260"/>
        <v>-25.277561764031987</v>
      </c>
      <c r="IN201" s="165"/>
      <c r="IO201" s="36">
        <v>42443</v>
      </c>
    </row>
    <row r="202" spans="1:253" ht="15.75" thickBot="1" x14ac:dyDescent="0.3">
      <c r="A202" s="95">
        <v>41347</v>
      </c>
      <c r="B202" s="36">
        <v>41347</v>
      </c>
      <c r="C202" s="346">
        <v>10.35</v>
      </c>
      <c r="D202" s="346">
        <v>7.15</v>
      </c>
      <c r="E202" s="346">
        <v>12.25</v>
      </c>
      <c r="F202" s="346">
        <v>4.5999999999999996</v>
      </c>
      <c r="G202" s="346">
        <v>7.15</v>
      </c>
      <c r="H202" s="346">
        <v>4.95</v>
      </c>
      <c r="I202" s="346">
        <v>-1.2</v>
      </c>
      <c r="J202" s="106"/>
      <c r="K202" s="36">
        <v>42443</v>
      </c>
      <c r="L202" s="105">
        <v>4.5642999999999994</v>
      </c>
      <c r="M202" s="98">
        <f t="shared" si="237"/>
        <v>4.4937249999999995</v>
      </c>
      <c r="N202" s="109">
        <f t="shared" si="365"/>
        <v>4.4237166666666665</v>
      </c>
      <c r="O202" s="291"/>
      <c r="P202" s="184">
        <v>42443</v>
      </c>
      <c r="Q202" s="346">
        <v>10.35</v>
      </c>
      <c r="R202" s="240">
        <v>5.8562750000000001</v>
      </c>
      <c r="T202" s="346">
        <v>7.15</v>
      </c>
      <c r="U202" s="240">
        <v>2.6562750000000008</v>
      </c>
      <c r="V202" s="190">
        <v>-17.623600000000003</v>
      </c>
      <c r="W202" s="346">
        <v>12.25</v>
      </c>
      <c r="X202" s="240">
        <v>7.7562750000000005</v>
      </c>
      <c r="Z202" s="346">
        <v>4.5999999999999996</v>
      </c>
      <c r="AA202" s="240">
        <v>0.10627500000000012</v>
      </c>
      <c r="AB202" s="190">
        <v>-14.987911111111112</v>
      </c>
      <c r="AC202" s="346">
        <v>7.15</v>
      </c>
      <c r="AD202" s="239">
        <v>2.6562750000000008</v>
      </c>
      <c r="AE202" s="190">
        <v>-20.5044</v>
      </c>
      <c r="AF202" s="346">
        <v>4.95</v>
      </c>
      <c r="AG202" s="239">
        <v>0.45627500000000065</v>
      </c>
      <c r="AI202" s="346">
        <v>-1.2</v>
      </c>
      <c r="AJ202" s="239">
        <v>-5.6937249999999997</v>
      </c>
      <c r="AK202" s="104"/>
      <c r="AV202" s="36">
        <v>42444</v>
      </c>
      <c r="AW202" s="346">
        <v>11.25</v>
      </c>
      <c r="AX202" s="128">
        <v>-17</v>
      </c>
      <c r="AY202" s="346">
        <v>7.1999999999999993</v>
      </c>
      <c r="AZ202" s="128">
        <v>-17.3</v>
      </c>
      <c r="BA202" s="346">
        <v>12.350000000000001</v>
      </c>
      <c r="BB202" s="128">
        <v>-13</v>
      </c>
      <c r="BC202" s="346">
        <v>5.4499999999999993</v>
      </c>
      <c r="BD202">
        <v>-14.987911111111112</v>
      </c>
      <c r="BE202" s="346">
        <v>7</v>
      </c>
      <c r="BF202" s="128">
        <v>-20</v>
      </c>
      <c r="BG202" s="346">
        <v>5.3</v>
      </c>
      <c r="BH202" s="128">
        <v>-20.2</v>
      </c>
      <c r="BI202" s="346">
        <v>2.7</v>
      </c>
      <c r="BJ202" s="130">
        <v>-24</v>
      </c>
      <c r="BL202" s="313">
        <v>7.2</v>
      </c>
      <c r="BM202">
        <v>-17.623600000000003</v>
      </c>
      <c r="BN202" s="199"/>
      <c r="BP202" s="199"/>
      <c r="BR202" s="199"/>
      <c r="BV202">
        <f>(CB202*1.5)</f>
        <v>0.45782910120000331</v>
      </c>
      <c r="BW202" s="36">
        <v>42444</v>
      </c>
      <c r="BX202" s="105">
        <v>4.7071500000000004</v>
      </c>
      <c r="BY202" s="109">
        <v>4.6357249999999999</v>
      </c>
      <c r="BZ202">
        <v>-18.100000000000001</v>
      </c>
      <c r="CA202" s="180">
        <f t="shared" si="274"/>
        <v>-18.204770699054997</v>
      </c>
      <c r="CB202" s="209">
        <f t="shared" si="413"/>
        <v>0.30521940080000221</v>
      </c>
      <c r="CC202" s="240">
        <v>6.6142750000000001</v>
      </c>
      <c r="CD202" s="165">
        <f t="shared" si="376"/>
        <v>1</v>
      </c>
      <c r="CE202" s="252">
        <f t="shared" si="348"/>
        <v>0.61043880160000441</v>
      </c>
      <c r="CF202" s="201">
        <f t="shared" si="377"/>
        <v>0.61043880160000441</v>
      </c>
      <c r="CG202" s="167">
        <f t="shared" si="378"/>
        <v>1</v>
      </c>
      <c r="CH202" s="167">
        <f t="shared" si="379"/>
        <v>1</v>
      </c>
      <c r="CI202" s="167">
        <f t="shared" si="349"/>
        <v>0.61043880160000441</v>
      </c>
      <c r="CJ202" s="178">
        <f t="shared" si="421"/>
        <v>-16.314453374895791</v>
      </c>
      <c r="CK202" s="453">
        <f t="shared" si="239"/>
        <v>0.61043880160000441</v>
      </c>
      <c r="CL202" s="453"/>
      <c r="CM202" s="165">
        <f t="shared" si="380"/>
        <v>0.61043880160000441</v>
      </c>
      <c r="CN202" s="165">
        <f t="shared" si="306"/>
        <v>0.61043880160000441</v>
      </c>
      <c r="CO202" s="176">
        <f t="shared" si="284"/>
        <v>-16.28595451702547</v>
      </c>
      <c r="CR202" s="36">
        <v>42444</v>
      </c>
      <c r="CS202" s="105">
        <v>4.7071500000000004</v>
      </c>
      <c r="CT202" s="109">
        <v>4.6357249999999999</v>
      </c>
      <c r="CU202">
        <v>-18.100000000000001</v>
      </c>
      <c r="CV202" s="180">
        <f t="shared" si="275"/>
        <v>-18.204770699054997</v>
      </c>
      <c r="CW202" s="209">
        <f t="shared" si="414"/>
        <v>0.30521940080000221</v>
      </c>
      <c r="CX202" s="240">
        <v>2.5642749999999994</v>
      </c>
      <c r="CY202" s="165">
        <f t="shared" si="381"/>
        <v>1</v>
      </c>
      <c r="CZ202" s="252">
        <f t="shared" si="308"/>
        <v>0.48835104128000356</v>
      </c>
      <c r="DA202" s="201">
        <f t="shared" si="366"/>
        <v>0.48835104128000356</v>
      </c>
      <c r="DB202" s="167">
        <f t="shared" si="382"/>
        <v>1</v>
      </c>
      <c r="DC202" s="167">
        <f t="shared" si="383"/>
        <v>1</v>
      </c>
      <c r="DD202" s="167">
        <f t="shared" si="367"/>
        <v>0.48835104128000356</v>
      </c>
      <c r="DE202" s="178">
        <f t="shared" si="422"/>
        <v>-19.091373022882806</v>
      </c>
      <c r="DF202" s="453">
        <f t="shared" si="384"/>
        <v>0.48835104128000356</v>
      </c>
      <c r="DG202" s="453"/>
      <c r="DH202" s="165">
        <f t="shared" si="428"/>
        <v>0.48835104128000356</v>
      </c>
      <c r="DI202" s="165">
        <f t="shared" si="315"/>
        <v>0.48835104128000356</v>
      </c>
      <c r="DJ202" s="176">
        <f t="shared" si="386"/>
        <v>-18.906968488762782</v>
      </c>
      <c r="DK202" s="185"/>
      <c r="DL202" s="186"/>
      <c r="DM202" s="36">
        <v>42444</v>
      </c>
      <c r="DN202" s="105">
        <v>4.7071500000000004</v>
      </c>
      <c r="DO202" s="109">
        <v>4.6357249999999999</v>
      </c>
      <c r="DP202">
        <v>-18.100000000000001</v>
      </c>
      <c r="DQ202" s="180">
        <f t="shared" si="276"/>
        <v>-18.204770699054997</v>
      </c>
      <c r="DR202" s="209">
        <f t="shared" si="415"/>
        <v>0.30521940080000221</v>
      </c>
      <c r="DS202" s="240">
        <v>7.7142750000000015</v>
      </c>
      <c r="DT202" s="165">
        <f t="shared" si="387"/>
        <v>1</v>
      </c>
      <c r="DU202" s="252">
        <f t="shared" si="317"/>
        <v>0.61043880160000441</v>
      </c>
      <c r="DV202" s="201">
        <f t="shared" si="368"/>
        <v>0.61043880160000441</v>
      </c>
      <c r="DW202" s="167">
        <f t="shared" si="388"/>
        <v>1</v>
      </c>
      <c r="DX202" s="167">
        <f t="shared" si="389"/>
        <v>1</v>
      </c>
      <c r="DY202" s="167">
        <f t="shared" si="369"/>
        <v>0.61043880160000441</v>
      </c>
      <c r="DZ202" s="178">
        <f t="shared" si="423"/>
        <v>-12.739328895255131</v>
      </c>
      <c r="EA202" s="453">
        <f t="shared" si="319"/>
        <v>0.61043880160000441</v>
      </c>
      <c r="EB202" s="453"/>
      <c r="EC202" s="165">
        <f t="shared" si="429"/>
        <v>0.61043880160000441</v>
      </c>
      <c r="ED202" s="165">
        <f t="shared" si="321"/>
        <v>0.61043880160000441</v>
      </c>
      <c r="EE202" s="176">
        <f t="shared" si="390"/>
        <v>-13.813286475444794</v>
      </c>
      <c r="EF202" s="185"/>
      <c r="EG202" s="186"/>
      <c r="EH202" s="36">
        <v>42444</v>
      </c>
      <c r="EI202" s="105">
        <v>4.7071500000000004</v>
      </c>
      <c r="EJ202" s="109">
        <v>4.6357249999999999</v>
      </c>
      <c r="EK202">
        <v>-18.100000000000001</v>
      </c>
      <c r="EL202" s="180">
        <f t="shared" si="277"/>
        <v>-18.204770699054997</v>
      </c>
      <c r="EM202" s="209">
        <f t="shared" si="416"/>
        <v>0.30521940080000221</v>
      </c>
      <c r="EN202" s="240">
        <v>0.81427499999999942</v>
      </c>
      <c r="EO202" s="165">
        <f t="shared" si="322"/>
        <v>1</v>
      </c>
      <c r="EP202" s="252">
        <f t="shared" si="323"/>
        <v>0.33574134088000246</v>
      </c>
      <c r="EQ202" s="201">
        <f t="shared" si="364"/>
        <v>0.33574134088000246</v>
      </c>
      <c r="ER202" s="167">
        <f t="shared" si="410"/>
        <v>1</v>
      </c>
      <c r="ES202" s="167">
        <f t="shared" si="292"/>
        <v>1</v>
      </c>
      <c r="ET202" s="167">
        <f t="shared" si="411"/>
        <v>0.33574134088000246</v>
      </c>
      <c r="EU202" s="178">
        <f t="shared" si="424"/>
        <v>-14.220532773300008</v>
      </c>
      <c r="EV202" s="452">
        <f t="shared" si="267"/>
        <v>0.33574134088000246</v>
      </c>
      <c r="EW202" s="315"/>
      <c r="EX202" s="165">
        <f t="shared" si="420"/>
        <v>0.33574134088000246</v>
      </c>
      <c r="EY202" s="165">
        <f t="shared" si="326"/>
        <v>0.33574134088000246</v>
      </c>
      <c r="EZ202" s="176">
        <f t="shared" si="327"/>
        <v>-14.362510760323232</v>
      </c>
      <c r="FA202" s="254">
        <v>-14.987911111111112</v>
      </c>
      <c r="FB202" s="186"/>
      <c r="FC202" s="36">
        <v>42444</v>
      </c>
      <c r="FD202" s="105">
        <v>4.7071500000000004</v>
      </c>
      <c r="FE202" s="109">
        <v>4.6357249999999999</v>
      </c>
      <c r="FF202">
        <v>-18.100000000000001</v>
      </c>
      <c r="FG202" s="180">
        <f t="shared" si="278"/>
        <v>-18.204770699054997</v>
      </c>
      <c r="FH202" s="209">
        <f t="shared" si="417"/>
        <v>0.30521940080000221</v>
      </c>
      <c r="FI202" s="239">
        <v>2.3642750000000001</v>
      </c>
      <c r="FJ202" s="165">
        <f t="shared" si="391"/>
        <v>1</v>
      </c>
      <c r="FK202" s="252">
        <f t="shared" si="329"/>
        <v>0.48835104128000356</v>
      </c>
      <c r="FL202" s="201">
        <f t="shared" si="370"/>
        <v>0.48835104128000356</v>
      </c>
      <c r="FM202" s="167">
        <f t="shared" si="392"/>
        <v>1</v>
      </c>
      <c r="FN202" s="167">
        <f t="shared" si="393"/>
        <v>1</v>
      </c>
      <c r="FO202" s="167">
        <f t="shared" si="371"/>
        <v>0.48835104128000356</v>
      </c>
      <c r="FP202" s="178">
        <f t="shared" si="425"/>
        <v>-19.964553798482392</v>
      </c>
      <c r="FQ202" s="453">
        <f t="shared" si="394"/>
        <v>0.48835104128000356</v>
      </c>
      <c r="FR202" s="453"/>
      <c r="FS202" s="165">
        <f t="shared" si="430"/>
        <v>0.48835104128000356</v>
      </c>
      <c r="FT202" s="165">
        <f t="shared" si="333"/>
        <v>0.48835104128000356</v>
      </c>
      <c r="FU202" s="176">
        <f t="shared" si="396"/>
        <v>-19.951860484675578</v>
      </c>
      <c r="FV202" s="185"/>
      <c r="FW202" s="186"/>
      <c r="FX202" s="36">
        <v>42444</v>
      </c>
      <c r="FY202" s="105">
        <v>4.7071500000000004</v>
      </c>
      <c r="FZ202" s="109">
        <v>4.6357249999999999</v>
      </c>
      <c r="GA202">
        <v>-18.100000000000001</v>
      </c>
      <c r="GB202" s="180">
        <f t="shared" si="279"/>
        <v>-18.204770699054997</v>
      </c>
      <c r="GC202" s="209">
        <f t="shared" si="418"/>
        <v>0.30521940080000221</v>
      </c>
      <c r="GD202" s="239">
        <v>0.66427499999999995</v>
      </c>
      <c r="GE202" s="165">
        <f t="shared" si="397"/>
        <v>1</v>
      </c>
      <c r="GF202" s="252">
        <f t="shared" si="335"/>
        <v>0.33574134088000246</v>
      </c>
      <c r="GG202" s="201">
        <f t="shared" si="372"/>
        <v>0.33574134088000246</v>
      </c>
      <c r="GH202" s="167">
        <f t="shared" si="398"/>
        <v>1</v>
      </c>
      <c r="GI202" s="167">
        <f t="shared" si="399"/>
        <v>1</v>
      </c>
      <c r="GJ202" s="167">
        <f t="shared" si="373"/>
        <v>0.33574134088000246</v>
      </c>
      <c r="GK202" s="178">
        <f t="shared" si="426"/>
        <v>-20.33462511961001</v>
      </c>
      <c r="GL202" s="453">
        <f t="shared" si="400"/>
        <v>0.33574134088000246</v>
      </c>
      <c r="GM202" s="453"/>
      <c r="GN202" s="165">
        <f t="shared" si="431"/>
        <v>0.33574134088000246</v>
      </c>
      <c r="GO202" s="165">
        <f t="shared" si="339"/>
        <v>0.33574134088000246</v>
      </c>
      <c r="GP202" s="176">
        <f t="shared" si="402"/>
        <v>-20.520079475861632</v>
      </c>
      <c r="GR202" s="186"/>
      <c r="GS202" s="36">
        <v>42444</v>
      </c>
      <c r="GT202" s="105">
        <v>4.7071500000000004</v>
      </c>
      <c r="GU202" s="109">
        <v>4.6357249999999999</v>
      </c>
      <c r="GV202">
        <v>-18.100000000000001</v>
      </c>
      <c r="GW202" s="180">
        <f t="shared" si="280"/>
        <v>-18.204770699054997</v>
      </c>
      <c r="GX202" s="209">
        <f t="shared" si="419"/>
        <v>0.30521940080000221</v>
      </c>
      <c r="GY202" s="239">
        <v>-1.9357249999999997</v>
      </c>
      <c r="GZ202" s="165">
        <f t="shared" si="403"/>
        <v>0.33574134088000246</v>
      </c>
      <c r="HA202" s="252">
        <f t="shared" si="341"/>
        <v>1</v>
      </c>
      <c r="HB202" s="201">
        <f t="shared" si="404"/>
        <v>0.33574134088000246</v>
      </c>
      <c r="HC202" s="167">
        <f t="shared" si="405"/>
        <v>1</v>
      </c>
      <c r="HD202" s="167">
        <f t="shared" si="406"/>
        <v>0.40288960905600296</v>
      </c>
      <c r="HE202" s="167">
        <f t="shared" si="375"/>
        <v>0.40288960905600296</v>
      </c>
      <c r="HF202" s="178">
        <f t="shared" si="427"/>
        <v>-24.097110390943996</v>
      </c>
      <c r="HG202" s="453">
        <f t="shared" si="407"/>
        <v>0.40288960905600296</v>
      </c>
      <c r="HH202" s="453"/>
      <c r="HI202" s="165">
        <f t="shared" si="432"/>
        <v>0.60288960905600297</v>
      </c>
      <c r="HJ202" s="165">
        <f t="shared" si="346"/>
        <v>0.60288960905600297</v>
      </c>
      <c r="HK202" s="176">
        <f t="shared" si="409"/>
        <v>-24.674672154975983</v>
      </c>
      <c r="HN202" s="165">
        <v>6.6142750000000001</v>
      </c>
      <c r="HO202" s="165">
        <f t="shared" si="254"/>
        <v>-16.28595451702547</v>
      </c>
      <c r="HP202" s="165"/>
      <c r="HR202" s="165">
        <v>2.5642749999999994</v>
      </c>
      <c r="HS202" s="165">
        <f t="shared" si="255"/>
        <v>-18.906968488762782</v>
      </c>
      <c r="HT202" s="165"/>
      <c r="HV202" s="165">
        <v>7.7142750000000015</v>
      </c>
      <c r="HW202" s="165">
        <f t="shared" si="256"/>
        <v>-13.813286475444794</v>
      </c>
      <c r="HX202" s="165"/>
      <c r="HZ202" s="165">
        <v>0.81427499999999942</v>
      </c>
      <c r="IA202" s="165">
        <f t="shared" si="257"/>
        <v>-14.362510760323232</v>
      </c>
      <c r="IB202" s="253">
        <v>-14.987911111111112</v>
      </c>
      <c r="ID202" s="165">
        <v>2.3642750000000001</v>
      </c>
      <c r="IE202" s="165">
        <f t="shared" si="258"/>
        <v>-19.951860484675578</v>
      </c>
      <c r="IF202" s="165"/>
      <c r="IH202" s="165">
        <v>0.66427499999999995</v>
      </c>
      <c r="II202" s="165">
        <f t="shared" si="259"/>
        <v>-20.520079475861632</v>
      </c>
      <c r="IJ202" s="165"/>
      <c r="IL202" s="424">
        <v>-1.9357249999999997</v>
      </c>
      <c r="IM202" s="165">
        <f t="shared" si="260"/>
        <v>-24.674672154975983</v>
      </c>
      <c r="IN202" s="165"/>
      <c r="IO202" s="36">
        <v>42444</v>
      </c>
    </row>
    <row r="203" spans="1:253" x14ac:dyDescent="0.25">
      <c r="A203" s="95">
        <v>41348</v>
      </c>
      <c r="B203" s="36">
        <v>41348</v>
      </c>
      <c r="C203" s="346">
        <v>11.25</v>
      </c>
      <c r="D203" s="346">
        <v>7.1999999999999993</v>
      </c>
      <c r="E203" s="346">
        <v>12.350000000000001</v>
      </c>
      <c r="F203" s="346">
        <v>5.4499999999999993</v>
      </c>
      <c r="G203" s="346">
        <v>7</v>
      </c>
      <c r="H203" s="346">
        <v>5.3</v>
      </c>
      <c r="I203" s="346">
        <v>2.7</v>
      </c>
      <c r="J203" s="106"/>
      <c r="K203" s="36">
        <v>42444</v>
      </c>
      <c r="L203" s="105">
        <v>4.7071500000000004</v>
      </c>
      <c r="M203" s="98">
        <f t="shared" si="237"/>
        <v>4.6357249999999999</v>
      </c>
      <c r="N203" s="109">
        <f t="shared" si="365"/>
        <v>4.5648666666666662</v>
      </c>
      <c r="O203" s="291"/>
      <c r="P203" s="184">
        <v>42444</v>
      </c>
      <c r="Q203" s="346">
        <v>11.25</v>
      </c>
      <c r="R203" s="240">
        <v>6.6142750000000001</v>
      </c>
      <c r="T203" s="346">
        <v>7.1999999999999993</v>
      </c>
      <c r="U203" s="240">
        <v>2.5642749999999994</v>
      </c>
      <c r="W203" s="346">
        <v>12.350000000000001</v>
      </c>
      <c r="X203" s="240">
        <v>7.7142750000000015</v>
      </c>
      <c r="Z203" s="346">
        <v>5.4499999999999993</v>
      </c>
      <c r="AA203" s="240">
        <v>0.81427499999999942</v>
      </c>
      <c r="AC203" s="346">
        <v>7</v>
      </c>
      <c r="AD203" s="239">
        <v>2.3642750000000001</v>
      </c>
      <c r="AF203" s="346">
        <v>5.3</v>
      </c>
      <c r="AG203" s="239">
        <v>0.66427499999999995</v>
      </c>
      <c r="AI203" s="346">
        <v>2.7</v>
      </c>
      <c r="AJ203" s="239">
        <v>-1.9357249999999997</v>
      </c>
      <c r="AK203" s="104"/>
      <c r="AV203" s="36">
        <v>42445</v>
      </c>
      <c r="AW203" s="346">
        <v>8.9499999999999993</v>
      </c>
      <c r="AY203" s="346">
        <v>7.6999999999999993</v>
      </c>
      <c r="BA203" s="346">
        <v>7.3000000000000007</v>
      </c>
      <c r="BC203" s="346">
        <v>3.8499999999999996</v>
      </c>
      <c r="BE203" s="346">
        <v>6.65</v>
      </c>
      <c r="BG203" s="346">
        <v>4.1500000000000004</v>
      </c>
      <c r="BI203" s="346">
        <v>4.3499999999999996</v>
      </c>
      <c r="BJ203" s="104"/>
      <c r="BL203" s="313">
        <v>7.5</v>
      </c>
      <c r="BM203">
        <v>-11.552777777777772</v>
      </c>
      <c r="BN203" s="199"/>
      <c r="BP203" s="199"/>
      <c r="BR203" s="199"/>
      <c r="BT203" s="199"/>
      <c r="BU203" s="347"/>
      <c r="BV203">
        <f t="shared" si="412"/>
        <v>0.46499999999999997</v>
      </c>
      <c r="BW203" s="36">
        <v>42445</v>
      </c>
      <c r="BX203" s="105">
        <v>4.8943000000000003</v>
      </c>
      <c r="BY203" s="109">
        <v>4.8007249999999999</v>
      </c>
      <c r="CA203" s="180">
        <f t="shared" si="274"/>
        <v>-17.838362393054997</v>
      </c>
      <c r="CB203" s="209">
        <v>0.31</v>
      </c>
      <c r="CC203" s="240">
        <v>4.1492749999999994</v>
      </c>
      <c r="CD203" s="165">
        <f t="shared" si="376"/>
        <v>1</v>
      </c>
      <c r="CE203" s="252">
        <f t="shared" si="348"/>
        <v>0.62</v>
      </c>
      <c r="CF203" s="201">
        <f t="shared" si="377"/>
        <v>0.62</v>
      </c>
      <c r="CG203" s="167">
        <f t="shared" si="378"/>
        <v>1</v>
      </c>
      <c r="CH203" s="167">
        <f t="shared" si="379"/>
        <v>1</v>
      </c>
      <c r="CI203" s="167">
        <f t="shared" si="349"/>
        <v>0.62</v>
      </c>
      <c r="CJ203" s="178">
        <f t="shared" si="421"/>
        <v>-15.694453374895792</v>
      </c>
      <c r="CK203" s="453">
        <f t="shared" si="239"/>
        <v>0.62</v>
      </c>
      <c r="CL203" s="453"/>
      <c r="CM203" s="165">
        <f t="shared" si="380"/>
        <v>0.62</v>
      </c>
      <c r="CN203" s="165">
        <f t="shared" si="306"/>
        <v>0.62</v>
      </c>
      <c r="CO203" s="176">
        <f t="shared" si="284"/>
        <v>-15.665954517025471</v>
      </c>
      <c r="CR203" s="36">
        <v>42445</v>
      </c>
      <c r="CS203" s="105">
        <v>4.8943000000000003</v>
      </c>
      <c r="CT203" s="109">
        <v>4.8007249999999999</v>
      </c>
      <c r="CV203" s="180">
        <f t="shared" si="275"/>
        <v>-17.838362393054997</v>
      </c>
      <c r="CW203" s="209">
        <v>0.31</v>
      </c>
      <c r="CX203" s="240">
        <v>2.8992749999999994</v>
      </c>
      <c r="CY203" s="165">
        <f t="shared" si="381"/>
        <v>1</v>
      </c>
      <c r="CZ203" s="252">
        <f t="shared" si="308"/>
        <v>0.496</v>
      </c>
      <c r="DA203" s="201">
        <f t="shared" si="366"/>
        <v>0.496</v>
      </c>
      <c r="DB203" s="167">
        <f t="shared" si="382"/>
        <v>1</v>
      </c>
      <c r="DC203" s="167">
        <f t="shared" si="383"/>
        <v>1</v>
      </c>
      <c r="DD203" s="167">
        <f t="shared" si="367"/>
        <v>0.496</v>
      </c>
      <c r="DE203" s="178">
        <f t="shared" si="422"/>
        <v>-18.595373022882807</v>
      </c>
      <c r="DF203" s="453">
        <f t="shared" si="384"/>
        <v>0.496</v>
      </c>
      <c r="DG203" s="453"/>
      <c r="DH203" s="165">
        <f t="shared" si="428"/>
        <v>0.496</v>
      </c>
      <c r="DI203" s="165">
        <f t="shared" si="315"/>
        <v>0.496</v>
      </c>
      <c r="DJ203" s="176">
        <f t="shared" si="386"/>
        <v>-18.410968488762784</v>
      </c>
      <c r="DK203" s="185"/>
      <c r="DL203" s="186"/>
      <c r="DM203" s="36">
        <v>42445</v>
      </c>
      <c r="DN203" s="105">
        <v>4.8943000000000003</v>
      </c>
      <c r="DO203" s="109">
        <v>4.8007249999999999</v>
      </c>
      <c r="DQ203" s="180">
        <f t="shared" si="276"/>
        <v>-17.838362393054997</v>
      </c>
      <c r="DR203" s="209">
        <v>0.31</v>
      </c>
      <c r="DS203" s="240">
        <v>2.4992750000000008</v>
      </c>
      <c r="DT203" s="165">
        <f t="shared" si="387"/>
        <v>1</v>
      </c>
      <c r="DU203" s="252">
        <f t="shared" si="317"/>
        <v>0.496</v>
      </c>
      <c r="DV203" s="201">
        <f t="shared" si="368"/>
        <v>0.496</v>
      </c>
      <c r="DW203" s="167">
        <f t="shared" si="388"/>
        <v>1</v>
      </c>
      <c r="DX203" s="167">
        <f t="shared" si="389"/>
        <v>1</v>
      </c>
      <c r="DY203" s="167">
        <f t="shared" si="369"/>
        <v>0.496</v>
      </c>
      <c r="DZ203" s="178">
        <f t="shared" si="423"/>
        <v>-12.24332889525513</v>
      </c>
      <c r="EA203" s="453">
        <f t="shared" si="319"/>
        <v>0.496</v>
      </c>
      <c r="EB203" s="453"/>
      <c r="EC203" s="165">
        <f t="shared" si="429"/>
        <v>0.496</v>
      </c>
      <c r="ED203" s="165">
        <f t="shared" si="321"/>
        <v>0.496</v>
      </c>
      <c r="EE203" s="176">
        <f t="shared" si="390"/>
        <v>-13.317286475444794</v>
      </c>
      <c r="EF203" s="185"/>
      <c r="EG203" s="186"/>
      <c r="EH203" s="36">
        <v>42445</v>
      </c>
      <c r="EI203" s="105">
        <v>4.8943000000000003</v>
      </c>
      <c r="EJ203" s="109">
        <v>4.8007249999999999</v>
      </c>
      <c r="EL203" s="180">
        <f t="shared" si="277"/>
        <v>-17.838362393054997</v>
      </c>
      <c r="EM203" s="209">
        <v>0.31</v>
      </c>
      <c r="EN203" s="240">
        <v>-0.95072500000000026</v>
      </c>
      <c r="EO203" s="165">
        <f t="shared" si="322"/>
        <v>1</v>
      </c>
      <c r="EP203" s="252">
        <f t="shared" si="323"/>
        <v>0.34100000000000003</v>
      </c>
      <c r="EQ203" s="201">
        <f t="shared" si="364"/>
        <v>0.34100000000000003</v>
      </c>
      <c r="ER203" s="167">
        <f t="shared" si="410"/>
        <v>1</v>
      </c>
      <c r="ES203" s="167">
        <f t="shared" si="292"/>
        <v>1</v>
      </c>
      <c r="ET203" s="167">
        <f t="shared" si="411"/>
        <v>0.34100000000000003</v>
      </c>
      <c r="EU203" s="178">
        <f t="shared" si="424"/>
        <v>-13.879532773300008</v>
      </c>
      <c r="EV203" s="452">
        <f t="shared" si="267"/>
        <v>0.34100000000000003</v>
      </c>
      <c r="EW203" s="315"/>
      <c r="EX203" s="165">
        <f t="shared" si="420"/>
        <v>0.34100000000000003</v>
      </c>
      <c r="EY203" s="165">
        <f t="shared" si="326"/>
        <v>0.34100000000000003</v>
      </c>
      <c r="EZ203" s="176">
        <f t="shared" si="327"/>
        <v>-14.021510760323233</v>
      </c>
      <c r="FA203" s="185"/>
      <c r="FB203" s="186"/>
      <c r="FC203" s="36">
        <v>42445</v>
      </c>
      <c r="FD203" s="105">
        <v>4.8943000000000003</v>
      </c>
      <c r="FE203" s="109">
        <v>4.8007249999999999</v>
      </c>
      <c r="FG203" s="180">
        <f t="shared" si="278"/>
        <v>-17.838362393054997</v>
      </c>
      <c r="FH203" s="209">
        <v>0.31</v>
      </c>
      <c r="FI203" s="239">
        <v>1.8492750000000004</v>
      </c>
      <c r="FJ203" s="165">
        <f t="shared" si="391"/>
        <v>1</v>
      </c>
      <c r="FK203" s="252">
        <f t="shared" si="329"/>
        <v>0.40300000000000002</v>
      </c>
      <c r="FL203" s="201">
        <f t="shared" si="370"/>
        <v>0.40300000000000002</v>
      </c>
      <c r="FM203" s="167">
        <f t="shared" si="392"/>
        <v>1</v>
      </c>
      <c r="FN203" s="167">
        <f t="shared" si="393"/>
        <v>1</v>
      </c>
      <c r="FO203" s="167">
        <f t="shared" si="371"/>
        <v>0.40300000000000002</v>
      </c>
      <c r="FP203" s="178">
        <f t="shared" si="425"/>
        <v>-19.561553798482393</v>
      </c>
      <c r="FQ203" s="453">
        <f t="shared" si="394"/>
        <v>0.40300000000000002</v>
      </c>
      <c r="FR203" s="453"/>
      <c r="FS203" s="165">
        <f t="shared" si="430"/>
        <v>0.40300000000000002</v>
      </c>
      <c r="FT203" s="165">
        <f t="shared" si="333"/>
        <v>0.40300000000000002</v>
      </c>
      <c r="FU203" s="176">
        <f t="shared" si="396"/>
        <v>-19.548860484675579</v>
      </c>
      <c r="FV203" s="185"/>
      <c r="FW203" s="186"/>
      <c r="FX203" s="36">
        <v>42445</v>
      </c>
      <c r="FY203" s="105">
        <v>4.8943000000000003</v>
      </c>
      <c r="FZ203" s="109">
        <v>4.8007249999999999</v>
      </c>
      <c r="GB203" s="180">
        <f t="shared" si="279"/>
        <v>-17.838362393054997</v>
      </c>
      <c r="GC203" s="209">
        <v>0.31</v>
      </c>
      <c r="GD203" s="239">
        <v>-0.65072499999999955</v>
      </c>
      <c r="GE203" s="165">
        <f t="shared" si="397"/>
        <v>1</v>
      </c>
      <c r="GF203" s="252">
        <f t="shared" si="335"/>
        <v>0.34100000000000003</v>
      </c>
      <c r="GG203" s="201">
        <f t="shared" si="372"/>
        <v>0.34100000000000003</v>
      </c>
      <c r="GH203" s="167">
        <f t="shared" si="398"/>
        <v>1</v>
      </c>
      <c r="GI203" s="167">
        <f t="shared" si="399"/>
        <v>1</v>
      </c>
      <c r="GJ203" s="167">
        <f t="shared" si="373"/>
        <v>0.34100000000000003</v>
      </c>
      <c r="GK203" s="178">
        <f t="shared" si="426"/>
        <v>-19.993625119610009</v>
      </c>
      <c r="GL203" s="453">
        <f t="shared" si="400"/>
        <v>0.34100000000000003</v>
      </c>
      <c r="GM203" s="453"/>
      <c r="GN203" s="165">
        <f t="shared" si="431"/>
        <v>0.34100000000000003</v>
      </c>
      <c r="GO203" s="165">
        <f t="shared" si="339"/>
        <v>0.34100000000000003</v>
      </c>
      <c r="GP203" s="176">
        <f t="shared" si="402"/>
        <v>-20.179079475861631</v>
      </c>
      <c r="GR203" s="186"/>
      <c r="GS203" s="36">
        <v>42445</v>
      </c>
      <c r="GT203" s="105">
        <v>4.8943000000000003</v>
      </c>
      <c r="GU203" s="109">
        <v>4.8007249999999999</v>
      </c>
      <c r="GW203" s="180">
        <f t="shared" si="280"/>
        <v>-17.838362393054997</v>
      </c>
      <c r="GX203" s="209">
        <v>0.31</v>
      </c>
      <c r="GY203" s="239">
        <v>-0.45072500000000026</v>
      </c>
      <c r="GZ203" s="165">
        <f t="shared" si="403"/>
        <v>1</v>
      </c>
      <c r="HA203" s="252">
        <f t="shared" si="341"/>
        <v>0.34100000000000003</v>
      </c>
      <c r="HB203" s="201">
        <f t="shared" si="404"/>
        <v>0.34100000000000003</v>
      </c>
      <c r="HC203" s="167">
        <f t="shared" si="405"/>
        <v>1</v>
      </c>
      <c r="HD203" s="167">
        <f t="shared" si="406"/>
        <v>0.40920000000000001</v>
      </c>
      <c r="HE203" s="167">
        <f t="shared" si="375"/>
        <v>0.40920000000000001</v>
      </c>
      <c r="HF203" s="178">
        <f t="shared" si="427"/>
        <v>-23.687910390943998</v>
      </c>
      <c r="HG203" s="453">
        <f t="shared" si="407"/>
        <v>0.40920000000000001</v>
      </c>
      <c r="HH203" s="453"/>
      <c r="HI203" s="165">
        <f t="shared" si="432"/>
        <v>0.60919999999999996</v>
      </c>
      <c r="HJ203" s="165">
        <f t="shared" si="346"/>
        <v>0.60919999999999996</v>
      </c>
      <c r="HK203" s="176">
        <f t="shared" si="409"/>
        <v>-24.065472154975982</v>
      </c>
      <c r="HN203" s="165">
        <v>4.1492749999999994</v>
      </c>
      <c r="HO203" s="165">
        <f t="shared" si="254"/>
        <v>-15.665954517025471</v>
      </c>
      <c r="HP203" s="165"/>
      <c r="HR203" s="165">
        <v>2.8992749999999994</v>
      </c>
      <c r="HS203" s="165">
        <f t="shared" si="255"/>
        <v>-18.410968488762784</v>
      </c>
      <c r="HT203" s="165"/>
      <c r="HV203" s="165">
        <v>2.4992750000000008</v>
      </c>
      <c r="HW203" s="165">
        <f t="shared" si="256"/>
        <v>-13.317286475444794</v>
      </c>
      <c r="HX203" s="165"/>
      <c r="HZ203" s="165">
        <v>-0.95072500000000026</v>
      </c>
      <c r="IA203" s="165">
        <f t="shared" si="257"/>
        <v>-14.021510760323233</v>
      </c>
      <c r="IB203" s="165"/>
      <c r="ID203" s="165">
        <v>1.8492750000000004</v>
      </c>
      <c r="IE203" s="165">
        <f t="shared" si="258"/>
        <v>-19.548860484675579</v>
      </c>
      <c r="IF203" s="165"/>
      <c r="IH203" s="165">
        <v>-0.65072499999999955</v>
      </c>
      <c r="II203" s="165">
        <f t="shared" si="259"/>
        <v>-20.179079475861631</v>
      </c>
      <c r="IJ203" s="165"/>
      <c r="IL203" s="424">
        <v>-0.45072500000000026</v>
      </c>
      <c r="IM203" s="165">
        <f t="shared" si="260"/>
        <v>-24.065472154975982</v>
      </c>
      <c r="IN203" s="165"/>
      <c r="IO203" s="36">
        <v>42445</v>
      </c>
    </row>
    <row r="204" spans="1:253" ht="15.75" thickBot="1" x14ac:dyDescent="0.3">
      <c r="A204" s="95">
        <v>41349</v>
      </c>
      <c r="B204" s="36">
        <v>41349</v>
      </c>
      <c r="C204" s="346">
        <v>8.9499999999999993</v>
      </c>
      <c r="D204" s="346">
        <v>7.6999999999999993</v>
      </c>
      <c r="E204" s="346">
        <v>7.3000000000000007</v>
      </c>
      <c r="F204" s="346">
        <v>3.8499999999999996</v>
      </c>
      <c r="G204" s="346">
        <v>6.65</v>
      </c>
      <c r="H204" s="346">
        <v>4.1500000000000004</v>
      </c>
      <c r="I204" s="346">
        <v>4.3499999999999996</v>
      </c>
      <c r="J204" s="106"/>
      <c r="K204" s="36">
        <v>42445</v>
      </c>
      <c r="L204" s="105">
        <v>4.8943000000000003</v>
      </c>
      <c r="M204" s="98">
        <f t="shared" si="237"/>
        <v>4.8007249999999999</v>
      </c>
      <c r="N204" s="109">
        <f t="shared" si="365"/>
        <v>4.7219166666666661</v>
      </c>
      <c r="O204" s="291"/>
      <c r="P204" s="184">
        <v>42445</v>
      </c>
      <c r="Q204" s="346">
        <v>8.9499999999999993</v>
      </c>
      <c r="R204" s="240">
        <v>4.1492749999999994</v>
      </c>
      <c r="T204" s="346">
        <v>7.6999999999999993</v>
      </c>
      <c r="U204" s="240">
        <v>2.8992749999999994</v>
      </c>
      <c r="W204" s="346">
        <v>7.3000000000000007</v>
      </c>
      <c r="X204" s="240">
        <v>2.4992750000000008</v>
      </c>
      <c r="Z204" s="346">
        <v>3.8499999999999996</v>
      </c>
      <c r="AA204" s="240">
        <v>-0.95072500000000026</v>
      </c>
      <c r="AC204" s="346">
        <v>6.65</v>
      </c>
      <c r="AD204" s="239">
        <v>1.8492750000000004</v>
      </c>
      <c r="AF204" s="346">
        <v>4.1500000000000004</v>
      </c>
      <c r="AG204" s="239">
        <v>-0.65072499999999955</v>
      </c>
      <c r="AI204" s="346">
        <v>4.3499999999999996</v>
      </c>
      <c r="AJ204" s="239">
        <v>-0.45072500000000026</v>
      </c>
      <c r="AK204" s="104"/>
      <c r="AV204" s="36">
        <v>42446</v>
      </c>
      <c r="AW204" s="346">
        <v>6.45</v>
      </c>
      <c r="AY204" s="346">
        <v>8.1999999999999993</v>
      </c>
      <c r="BA204" s="346">
        <v>5.8000000000000007</v>
      </c>
      <c r="BC204" s="346">
        <v>3.3</v>
      </c>
      <c r="BE204" s="346">
        <v>3.5</v>
      </c>
      <c r="BG204" s="346">
        <v>4.2</v>
      </c>
      <c r="BI204" s="346">
        <v>3.55</v>
      </c>
      <c r="BJ204" s="104"/>
      <c r="BL204" s="313">
        <v>5.5</v>
      </c>
      <c r="BM204">
        <v>-14.987911111111112</v>
      </c>
      <c r="BN204" s="199"/>
      <c r="BP204" s="199"/>
      <c r="BR204" s="199"/>
      <c r="BT204" s="199"/>
      <c r="BU204" s="347"/>
      <c r="BV204">
        <f t="shared" si="412"/>
        <v>0.48</v>
      </c>
      <c r="BW204" s="36">
        <v>42446</v>
      </c>
      <c r="BX204" s="105">
        <v>5.0308000000000002</v>
      </c>
      <c r="BY204" s="109">
        <v>4.9625500000000002</v>
      </c>
      <c r="CA204" s="180">
        <f t="shared" si="274"/>
        <v>-17.466734549419996</v>
      </c>
      <c r="CB204" s="209">
        <v>0.32</v>
      </c>
      <c r="CC204" s="240">
        <v>1.4874499999999999</v>
      </c>
      <c r="CD204" s="165">
        <f t="shared" si="376"/>
        <v>1</v>
      </c>
      <c r="CE204" s="252">
        <f t="shared" si="348"/>
        <v>0.35200000000000004</v>
      </c>
      <c r="CF204" s="201">
        <f t="shared" si="377"/>
        <v>0.35200000000000004</v>
      </c>
      <c r="CG204" s="167">
        <f t="shared" si="378"/>
        <v>1</v>
      </c>
      <c r="CH204" s="167">
        <f t="shared" si="379"/>
        <v>1</v>
      </c>
      <c r="CI204" s="167">
        <f t="shared" si="349"/>
        <v>0.35200000000000004</v>
      </c>
      <c r="CJ204" s="178">
        <f t="shared" si="421"/>
        <v>-15.342453374895792</v>
      </c>
      <c r="CK204" s="453">
        <f t="shared" si="239"/>
        <v>0.35200000000000004</v>
      </c>
      <c r="CL204" s="453"/>
      <c r="CM204" s="165">
        <f t="shared" si="380"/>
        <v>0.35200000000000004</v>
      </c>
      <c r="CN204" s="165">
        <f t="shared" si="306"/>
        <v>0.35200000000000004</v>
      </c>
      <c r="CO204" s="176">
        <f t="shared" si="284"/>
        <v>-15.31395451702547</v>
      </c>
      <c r="CR204" s="36">
        <v>42446</v>
      </c>
      <c r="CS204" s="105">
        <v>5.0308000000000002</v>
      </c>
      <c r="CT204" s="109">
        <v>4.9625500000000002</v>
      </c>
      <c r="CV204" s="180">
        <f t="shared" si="275"/>
        <v>-17.466734549419996</v>
      </c>
      <c r="CW204" s="209">
        <v>0.32</v>
      </c>
      <c r="CX204" s="240">
        <v>3.2374499999999991</v>
      </c>
      <c r="CY204" s="165">
        <f t="shared" si="381"/>
        <v>1</v>
      </c>
      <c r="CZ204" s="252">
        <f t="shared" si="308"/>
        <v>0.54400000000000004</v>
      </c>
      <c r="DA204" s="201">
        <f t="shared" si="366"/>
        <v>0.54400000000000004</v>
      </c>
      <c r="DB204" s="167">
        <f t="shared" si="382"/>
        <v>1</v>
      </c>
      <c r="DC204" s="167">
        <f t="shared" si="383"/>
        <v>1</v>
      </c>
      <c r="DD204" s="167">
        <f t="shared" si="367"/>
        <v>0.54400000000000004</v>
      </c>
      <c r="DE204" s="178">
        <f t="shared" si="422"/>
        <v>-18.051373022882807</v>
      </c>
      <c r="DF204" s="453">
        <f t="shared" si="384"/>
        <v>0.54400000000000004</v>
      </c>
      <c r="DG204" s="453"/>
      <c r="DH204" s="165">
        <f t="shared" si="428"/>
        <v>0.54400000000000004</v>
      </c>
      <c r="DI204" s="165">
        <f t="shared" si="315"/>
        <v>0.54400000000000004</v>
      </c>
      <c r="DJ204" s="176">
        <f t="shared" si="386"/>
        <v>-17.866968488762783</v>
      </c>
      <c r="DK204" s="185"/>
      <c r="DL204" s="186"/>
      <c r="DM204" s="36">
        <v>42446</v>
      </c>
      <c r="DN204" s="105">
        <v>5.0308000000000002</v>
      </c>
      <c r="DO204" s="109">
        <v>4.9625500000000002</v>
      </c>
      <c r="DQ204" s="180">
        <f t="shared" si="276"/>
        <v>-17.466734549419996</v>
      </c>
      <c r="DR204" s="209">
        <v>0.32</v>
      </c>
      <c r="DS204" s="240">
        <v>0.83745000000000047</v>
      </c>
      <c r="DT204" s="165">
        <f t="shared" si="387"/>
        <v>1</v>
      </c>
      <c r="DU204" s="252">
        <f t="shared" si="317"/>
        <v>0.35200000000000004</v>
      </c>
      <c r="DV204" s="201">
        <f t="shared" si="368"/>
        <v>0.35200000000000004</v>
      </c>
      <c r="DW204" s="167">
        <f t="shared" si="388"/>
        <v>1</v>
      </c>
      <c r="DX204" s="167">
        <f t="shared" si="389"/>
        <v>1</v>
      </c>
      <c r="DY204" s="167">
        <f t="shared" si="369"/>
        <v>0.35200000000000004</v>
      </c>
      <c r="DZ204" s="178">
        <f t="shared" si="423"/>
        <v>-11.89132889525513</v>
      </c>
      <c r="EA204" s="453">
        <f t="shared" si="319"/>
        <v>0.35200000000000004</v>
      </c>
      <c r="EB204" s="453"/>
      <c r="EC204" s="165">
        <f t="shared" si="429"/>
        <v>0.35200000000000004</v>
      </c>
      <c r="ED204" s="165">
        <f t="shared" si="321"/>
        <v>0.35200000000000004</v>
      </c>
      <c r="EE204" s="176">
        <f t="shared" si="390"/>
        <v>-12.965286475444794</v>
      </c>
      <c r="EF204" s="185"/>
      <c r="EG204" s="186"/>
      <c r="EH204" s="36">
        <v>42446</v>
      </c>
      <c r="EI204" s="105">
        <v>5.0308000000000002</v>
      </c>
      <c r="EJ204" s="109">
        <v>4.9625500000000002</v>
      </c>
      <c r="EL204" s="180">
        <f t="shared" si="277"/>
        <v>-17.466734549419996</v>
      </c>
      <c r="EM204" s="209">
        <v>0.32</v>
      </c>
      <c r="EN204" s="240">
        <v>-1.6625500000000004</v>
      </c>
      <c r="EO204" s="165">
        <f t="shared" si="322"/>
        <v>0.35200000000000004</v>
      </c>
      <c r="EP204" s="252">
        <f t="shared" si="323"/>
        <v>1</v>
      </c>
      <c r="EQ204" s="201">
        <f t="shared" si="364"/>
        <v>0.35200000000000004</v>
      </c>
      <c r="ER204" s="167">
        <f t="shared" si="410"/>
        <v>1</v>
      </c>
      <c r="ES204" s="167">
        <f t="shared" si="292"/>
        <v>1</v>
      </c>
      <c r="ET204" s="167">
        <f t="shared" si="411"/>
        <v>0.35200000000000004</v>
      </c>
      <c r="EU204" s="178">
        <f t="shared" si="424"/>
        <v>-13.527532773300008</v>
      </c>
      <c r="EV204" s="452">
        <f t="shared" si="267"/>
        <v>0.35200000000000004</v>
      </c>
      <c r="EW204" s="315"/>
      <c r="EX204" s="165">
        <f t="shared" si="420"/>
        <v>0.35200000000000004</v>
      </c>
      <c r="EY204" s="165">
        <f t="shared" si="326"/>
        <v>0.35200000000000004</v>
      </c>
      <c r="EZ204" s="176">
        <f t="shared" si="327"/>
        <v>-13.669510760323233</v>
      </c>
      <c r="FA204" s="185"/>
      <c r="FB204" s="186"/>
      <c r="FC204" s="36">
        <v>42446</v>
      </c>
      <c r="FD204" s="105">
        <v>5.0308000000000002</v>
      </c>
      <c r="FE204" s="109">
        <v>4.9625500000000002</v>
      </c>
      <c r="FG204" s="180">
        <f t="shared" si="278"/>
        <v>-17.466734549419996</v>
      </c>
      <c r="FH204" s="209">
        <v>0.32</v>
      </c>
      <c r="FI204" s="239">
        <v>-1.4625500000000002</v>
      </c>
      <c r="FJ204" s="165">
        <f t="shared" si="391"/>
        <v>0.35200000000000004</v>
      </c>
      <c r="FK204" s="252">
        <f t="shared" si="329"/>
        <v>1</v>
      </c>
      <c r="FL204" s="201">
        <f t="shared" si="370"/>
        <v>0.35200000000000004</v>
      </c>
      <c r="FM204" s="167">
        <f t="shared" si="392"/>
        <v>1</v>
      </c>
      <c r="FN204" s="167">
        <f t="shared" si="393"/>
        <v>1</v>
      </c>
      <c r="FO204" s="167">
        <f t="shared" si="371"/>
        <v>0.35200000000000004</v>
      </c>
      <c r="FP204" s="178">
        <f t="shared" si="425"/>
        <v>-19.209553798482393</v>
      </c>
      <c r="FQ204" s="453">
        <f t="shared" si="394"/>
        <v>0.35200000000000004</v>
      </c>
      <c r="FR204" s="453"/>
      <c r="FS204" s="165">
        <f t="shared" si="430"/>
        <v>0.35200000000000004</v>
      </c>
      <c r="FT204" s="165">
        <f t="shared" si="333"/>
        <v>0.35200000000000004</v>
      </c>
      <c r="FU204" s="176">
        <f t="shared" si="396"/>
        <v>-19.196860484675579</v>
      </c>
      <c r="FV204" s="185"/>
      <c r="FW204" s="186"/>
      <c r="FX204" s="36">
        <v>42446</v>
      </c>
      <c r="FY204" s="105">
        <v>5.0308000000000002</v>
      </c>
      <c r="FZ204" s="109">
        <v>4.9625500000000002</v>
      </c>
      <c r="GB204" s="180">
        <f t="shared" si="279"/>
        <v>-17.466734549419996</v>
      </c>
      <c r="GC204" s="209">
        <v>0.32</v>
      </c>
      <c r="GD204" s="239">
        <v>-0.76255000000000006</v>
      </c>
      <c r="GE204" s="165">
        <f t="shared" si="397"/>
        <v>1</v>
      </c>
      <c r="GF204" s="252">
        <f t="shared" si="335"/>
        <v>0.35200000000000004</v>
      </c>
      <c r="GG204" s="201">
        <f t="shared" si="372"/>
        <v>0.35200000000000004</v>
      </c>
      <c r="GH204" s="167">
        <f t="shared" si="398"/>
        <v>1</v>
      </c>
      <c r="GI204" s="167">
        <f t="shared" si="399"/>
        <v>1</v>
      </c>
      <c r="GJ204" s="167">
        <f t="shared" si="373"/>
        <v>0.35200000000000004</v>
      </c>
      <c r="GK204" s="178">
        <f t="shared" si="426"/>
        <v>-19.641625119610008</v>
      </c>
      <c r="GL204" s="453">
        <f t="shared" si="400"/>
        <v>0.35200000000000004</v>
      </c>
      <c r="GM204" s="453"/>
      <c r="GN204" s="165">
        <f t="shared" si="431"/>
        <v>0.35200000000000004</v>
      </c>
      <c r="GO204" s="165">
        <f t="shared" si="339"/>
        <v>0.35200000000000004</v>
      </c>
      <c r="GP204" s="176">
        <f t="shared" si="402"/>
        <v>-19.82707947586163</v>
      </c>
      <c r="GR204" s="186"/>
      <c r="GS204" s="36">
        <v>42446</v>
      </c>
      <c r="GT204" s="105">
        <v>5.0308000000000002</v>
      </c>
      <c r="GU204" s="109">
        <v>4.9625500000000002</v>
      </c>
      <c r="GW204" s="180">
        <f t="shared" si="280"/>
        <v>-17.466734549419996</v>
      </c>
      <c r="GX204" s="209">
        <v>0.32</v>
      </c>
      <c r="GY204" s="239">
        <v>-1.4125500000000004</v>
      </c>
      <c r="GZ204" s="165">
        <f t="shared" si="403"/>
        <v>0.35200000000000004</v>
      </c>
      <c r="HA204" s="252">
        <f t="shared" si="341"/>
        <v>1</v>
      </c>
      <c r="HB204" s="201">
        <f t="shared" si="404"/>
        <v>0.35200000000000004</v>
      </c>
      <c r="HC204" s="167">
        <f t="shared" si="405"/>
        <v>1</v>
      </c>
      <c r="HD204" s="167">
        <f t="shared" si="406"/>
        <v>0.42240000000000005</v>
      </c>
      <c r="HE204" s="167">
        <f t="shared" si="375"/>
        <v>0.42240000000000005</v>
      </c>
      <c r="HF204" s="178">
        <f t="shared" si="427"/>
        <v>-23.265510390943998</v>
      </c>
      <c r="HG204" s="453">
        <f t="shared" si="407"/>
        <v>0.42240000000000005</v>
      </c>
      <c r="HH204" s="453"/>
      <c r="HI204" s="165">
        <f t="shared" si="432"/>
        <v>0.42240000000000005</v>
      </c>
      <c r="HJ204" s="165">
        <f t="shared" si="346"/>
        <v>0.42240000000000005</v>
      </c>
      <c r="HK204" s="176">
        <f t="shared" si="409"/>
        <v>-23.643072154975982</v>
      </c>
      <c r="HN204" s="165">
        <v>1.4874499999999999</v>
      </c>
      <c r="HO204" s="165">
        <f t="shared" si="254"/>
        <v>-15.31395451702547</v>
      </c>
      <c r="HP204" s="165"/>
      <c r="HR204" s="165">
        <v>3.2374499999999991</v>
      </c>
      <c r="HS204" s="165">
        <f t="shared" si="255"/>
        <v>-17.866968488762783</v>
      </c>
      <c r="HT204" s="165"/>
      <c r="HV204" s="165">
        <v>0.83745000000000047</v>
      </c>
      <c r="HW204" s="165">
        <f t="shared" si="256"/>
        <v>-12.965286475444794</v>
      </c>
      <c r="HX204" s="165"/>
      <c r="HZ204" s="165">
        <v>-1.6625500000000004</v>
      </c>
      <c r="IA204" s="165">
        <f t="shared" si="257"/>
        <v>-13.669510760323233</v>
      </c>
      <c r="IB204" s="165"/>
      <c r="ID204" s="165">
        <v>-1.4625500000000002</v>
      </c>
      <c r="IE204" s="165">
        <f t="shared" si="258"/>
        <v>-19.196860484675579</v>
      </c>
      <c r="IF204" s="165"/>
      <c r="IH204" s="165">
        <v>-0.76255000000000006</v>
      </c>
      <c r="II204" s="165">
        <f t="shared" si="259"/>
        <v>-19.82707947586163</v>
      </c>
      <c r="IJ204" s="165"/>
      <c r="IL204" s="424">
        <v>-1.4125500000000004</v>
      </c>
      <c r="IM204" s="165">
        <f t="shared" si="260"/>
        <v>-23.643072154975982</v>
      </c>
      <c r="IN204" s="165"/>
      <c r="IO204" s="36">
        <v>42446</v>
      </c>
    </row>
    <row r="205" spans="1:253" ht="15.75" thickBot="1" x14ac:dyDescent="0.3">
      <c r="A205" s="95">
        <v>41350</v>
      </c>
      <c r="B205" s="36">
        <v>41350</v>
      </c>
      <c r="C205" s="346">
        <v>6.45</v>
      </c>
      <c r="D205" s="346">
        <v>8.1999999999999993</v>
      </c>
      <c r="E205" s="346">
        <v>5.8000000000000007</v>
      </c>
      <c r="F205" s="346">
        <v>3.3</v>
      </c>
      <c r="G205" s="346">
        <v>3.5</v>
      </c>
      <c r="H205" s="346">
        <v>4.2</v>
      </c>
      <c r="I205" s="346">
        <v>3.55</v>
      </c>
      <c r="J205" s="106"/>
      <c r="K205" s="36">
        <v>42446</v>
      </c>
      <c r="L205" s="105">
        <v>5.0308000000000002</v>
      </c>
      <c r="M205" s="98">
        <f t="shared" si="237"/>
        <v>4.9625500000000002</v>
      </c>
      <c r="N205" s="109">
        <f t="shared" si="365"/>
        <v>4.8774166666666661</v>
      </c>
      <c r="O205" s="291"/>
      <c r="P205" s="184">
        <v>42446</v>
      </c>
      <c r="Q205" s="346">
        <v>6.45</v>
      </c>
      <c r="R205" s="240">
        <v>1.4874499999999999</v>
      </c>
      <c r="T205" s="346">
        <v>8.1999999999999993</v>
      </c>
      <c r="U205" s="240">
        <v>3.2374499999999991</v>
      </c>
      <c r="W205" s="346">
        <v>5.8000000000000007</v>
      </c>
      <c r="X205" s="240">
        <v>0.83745000000000047</v>
      </c>
      <c r="Z205" s="346">
        <v>3.3</v>
      </c>
      <c r="AA205" s="240">
        <v>-1.6625500000000004</v>
      </c>
      <c r="AC205" s="346">
        <v>3.5</v>
      </c>
      <c r="AD205" s="239">
        <v>-1.4625500000000002</v>
      </c>
      <c r="AF205" s="346">
        <v>4.2</v>
      </c>
      <c r="AG205" s="239">
        <v>-0.76255000000000006</v>
      </c>
      <c r="AI205" s="346">
        <v>3.55</v>
      </c>
      <c r="AJ205" s="239">
        <v>-1.4125500000000004</v>
      </c>
      <c r="AK205" s="104"/>
      <c r="AV205" s="36">
        <v>42447</v>
      </c>
      <c r="AW205" s="346">
        <v>3.65</v>
      </c>
      <c r="AY205" s="346">
        <v>4.8</v>
      </c>
      <c r="BA205" s="346">
        <v>7.5</v>
      </c>
      <c r="BB205">
        <v>-11.552777777777772</v>
      </c>
      <c r="BC205" s="346">
        <v>3.5</v>
      </c>
      <c r="BE205" s="346">
        <v>4.05</v>
      </c>
      <c r="BG205" s="346">
        <v>4</v>
      </c>
      <c r="BI205" s="346">
        <v>4</v>
      </c>
      <c r="BJ205" s="104"/>
      <c r="BL205" s="313">
        <v>7.2</v>
      </c>
      <c r="BM205">
        <v>-20.5044</v>
      </c>
      <c r="BN205" s="199"/>
      <c r="BT205" s="199"/>
      <c r="BU205" s="347"/>
      <c r="BV205">
        <f t="shared" si="412"/>
        <v>0.4868926708799961</v>
      </c>
      <c r="BW205" s="36">
        <v>42447</v>
      </c>
      <c r="BX205" s="105">
        <v>5.1687000000000003</v>
      </c>
      <c r="BY205" s="109">
        <v>5.0997500000000002</v>
      </c>
      <c r="CA205" s="180">
        <f t="shared" si="274"/>
        <v>-17.142139435499999</v>
      </c>
      <c r="CB205" s="209">
        <f t="shared" ref="CB205:CB223" si="433">(CA205-CA204)</f>
        <v>0.3245951139199974</v>
      </c>
      <c r="CC205" s="240">
        <v>-1.4497500000000003</v>
      </c>
      <c r="CD205" s="165">
        <f t="shared" si="376"/>
        <v>0.35705462531199716</v>
      </c>
      <c r="CE205" s="252">
        <f t="shared" si="348"/>
        <v>1</v>
      </c>
      <c r="CF205" s="201">
        <f t="shared" si="377"/>
        <v>0.35705462531199716</v>
      </c>
      <c r="CG205" s="167">
        <f t="shared" si="378"/>
        <v>1</v>
      </c>
      <c r="CH205" s="167">
        <f t="shared" si="379"/>
        <v>1</v>
      </c>
      <c r="CI205" s="167">
        <f t="shared" si="349"/>
        <v>0.35705462531199716</v>
      </c>
      <c r="CJ205" s="178">
        <f t="shared" si="421"/>
        <v>-14.985398749583794</v>
      </c>
      <c r="CK205" s="453">
        <f t="shared" si="239"/>
        <v>0.35705462531199716</v>
      </c>
      <c r="CL205" s="453"/>
      <c r="CM205" s="165">
        <f t="shared" si="380"/>
        <v>0.35705462531199716</v>
      </c>
      <c r="CN205" s="165">
        <f t="shared" si="306"/>
        <v>0.35705462531199716</v>
      </c>
      <c r="CO205" s="176">
        <f t="shared" si="284"/>
        <v>-14.956899891713473</v>
      </c>
      <c r="CR205" s="36">
        <v>42447</v>
      </c>
      <c r="CS205" s="105">
        <v>5.1687000000000003</v>
      </c>
      <c r="CT205" s="109">
        <v>5.0997500000000002</v>
      </c>
      <c r="CV205" s="180">
        <f t="shared" si="275"/>
        <v>-17.142139435499999</v>
      </c>
      <c r="CW205" s="209">
        <f t="shared" ref="CW205:CW223" si="434">(CV205-CV204)</f>
        <v>0.3245951139199974</v>
      </c>
      <c r="CX205" s="240">
        <v>-0.29975000000000041</v>
      </c>
      <c r="CY205" s="165">
        <f t="shared" si="381"/>
        <v>1</v>
      </c>
      <c r="CZ205" s="252">
        <f t="shared" si="308"/>
        <v>0.35705462531199716</v>
      </c>
      <c r="DA205" s="201">
        <f t="shared" si="366"/>
        <v>0.35705462531199716</v>
      </c>
      <c r="DB205" s="167">
        <f t="shared" si="382"/>
        <v>1</v>
      </c>
      <c r="DC205" s="167">
        <f t="shared" si="383"/>
        <v>1</v>
      </c>
      <c r="DD205" s="167">
        <f t="shared" si="367"/>
        <v>0.35705462531199716</v>
      </c>
      <c r="DE205" s="178">
        <f t="shared" si="422"/>
        <v>-17.694318397570811</v>
      </c>
      <c r="DF205" s="453">
        <f t="shared" si="384"/>
        <v>0.35705462531199716</v>
      </c>
      <c r="DG205" s="453"/>
      <c r="DH205" s="165">
        <f t="shared" si="428"/>
        <v>0.35705462531199716</v>
      </c>
      <c r="DI205" s="165">
        <f t="shared" si="315"/>
        <v>0.35705462531199716</v>
      </c>
      <c r="DJ205" s="176">
        <f t="shared" si="386"/>
        <v>-17.509913863450787</v>
      </c>
      <c r="DK205" s="185"/>
      <c r="DL205" s="186"/>
      <c r="DM205" s="36">
        <v>42447</v>
      </c>
      <c r="DN205" s="105">
        <v>5.1687000000000003</v>
      </c>
      <c r="DO205" s="109">
        <v>5.0997500000000002</v>
      </c>
      <c r="DQ205" s="180">
        <f t="shared" si="276"/>
        <v>-17.142139435499999</v>
      </c>
      <c r="DR205" s="209">
        <f t="shared" ref="DR205:DR223" si="435">(DQ205-DQ204)</f>
        <v>0.3245951139199974</v>
      </c>
      <c r="DS205" s="240">
        <v>2.4002499999999998</v>
      </c>
      <c r="DT205" s="165">
        <f t="shared" si="387"/>
        <v>1</v>
      </c>
      <c r="DU205" s="252">
        <f t="shared" si="317"/>
        <v>0.51935218227199587</v>
      </c>
      <c r="DV205" s="201">
        <f t="shared" si="368"/>
        <v>0.51935218227199587</v>
      </c>
      <c r="DW205" s="167">
        <f t="shared" si="388"/>
        <v>1</v>
      </c>
      <c r="DX205" s="167">
        <f t="shared" si="389"/>
        <v>1</v>
      </c>
      <c r="DY205" s="167">
        <f t="shared" si="369"/>
        <v>0.51935218227199587</v>
      </c>
      <c r="DZ205" s="178">
        <f t="shared" si="423"/>
        <v>-11.371976712983134</v>
      </c>
      <c r="EA205" s="453">
        <f t="shared" si="319"/>
        <v>0.51935218227199587</v>
      </c>
      <c r="EB205" s="453"/>
      <c r="EC205" s="165">
        <f t="shared" si="429"/>
        <v>0.51935218227199587</v>
      </c>
      <c r="ED205" s="165">
        <f t="shared" si="321"/>
        <v>0.51935218227199587</v>
      </c>
      <c r="EE205" s="176">
        <f t="shared" si="390"/>
        <v>-12.445934293172797</v>
      </c>
      <c r="EF205" s="254">
        <v>-11.552777777777772</v>
      </c>
      <c r="EG205" s="186"/>
      <c r="EH205" s="36">
        <v>42447</v>
      </c>
      <c r="EI205" s="105">
        <v>5.1687000000000003</v>
      </c>
      <c r="EJ205" s="109">
        <v>5.0997500000000002</v>
      </c>
      <c r="EL205" s="180">
        <f t="shared" si="277"/>
        <v>-17.142139435499999</v>
      </c>
      <c r="EM205" s="209">
        <f t="shared" ref="EM205:EM223" si="436">(EL205-EL204)</f>
        <v>0.3245951139199974</v>
      </c>
      <c r="EN205" s="240">
        <v>-1.5997500000000002</v>
      </c>
      <c r="EO205" s="165">
        <f t="shared" si="322"/>
        <v>0.35705462531199716</v>
      </c>
      <c r="EP205" s="252">
        <f t="shared" si="323"/>
        <v>1</v>
      </c>
      <c r="EQ205" s="201">
        <f t="shared" si="364"/>
        <v>0.35705462531199716</v>
      </c>
      <c r="ER205" s="167">
        <f t="shared" si="410"/>
        <v>1</v>
      </c>
      <c r="ES205" s="167">
        <f t="shared" si="292"/>
        <v>1</v>
      </c>
      <c r="ET205" s="167">
        <f t="shared" si="411"/>
        <v>0.35705462531199716</v>
      </c>
      <c r="EU205" s="178">
        <f t="shared" si="424"/>
        <v>-13.17047814798801</v>
      </c>
      <c r="EV205" s="452">
        <f t="shared" si="267"/>
        <v>0.35705462531199716</v>
      </c>
      <c r="EW205" s="315"/>
      <c r="EX205" s="165">
        <f t="shared" si="420"/>
        <v>0.35705462531199716</v>
      </c>
      <c r="EY205" s="165">
        <f t="shared" si="326"/>
        <v>0.35705462531199716</v>
      </c>
      <c r="EZ205" s="176">
        <f t="shared" si="327"/>
        <v>-13.312456135011235</v>
      </c>
      <c r="FA205" s="185"/>
      <c r="FB205" s="186"/>
      <c r="FC205" s="36">
        <v>42447</v>
      </c>
      <c r="FD205" s="105">
        <v>5.1687000000000003</v>
      </c>
      <c r="FE205" s="109">
        <v>5.0997500000000002</v>
      </c>
      <c r="FG205" s="180">
        <f t="shared" si="278"/>
        <v>-17.142139435499999</v>
      </c>
      <c r="FH205" s="209">
        <f t="shared" ref="FH205:FH223" si="437">(FG205-FG204)</f>
        <v>0.3245951139199974</v>
      </c>
      <c r="FI205" s="239">
        <v>-1.0497500000000004</v>
      </c>
      <c r="FJ205" s="165">
        <f t="shared" si="391"/>
        <v>0.35705462531199716</v>
      </c>
      <c r="FK205" s="252">
        <f t="shared" si="329"/>
        <v>1</v>
      </c>
      <c r="FL205" s="201">
        <f t="shared" si="370"/>
        <v>0.35705462531199716</v>
      </c>
      <c r="FM205" s="167">
        <f t="shared" si="392"/>
        <v>1</v>
      </c>
      <c r="FN205" s="167">
        <f t="shared" si="393"/>
        <v>1</v>
      </c>
      <c r="FO205" s="167">
        <f t="shared" si="371"/>
        <v>0.35705462531199716</v>
      </c>
      <c r="FP205" s="178">
        <f t="shared" si="425"/>
        <v>-18.852499173170397</v>
      </c>
      <c r="FQ205" s="453">
        <f t="shared" si="394"/>
        <v>0.35705462531199716</v>
      </c>
      <c r="FR205" s="453"/>
      <c r="FS205" s="165">
        <f t="shared" si="430"/>
        <v>0.35705462531199716</v>
      </c>
      <c r="FT205" s="165">
        <f t="shared" si="333"/>
        <v>0.35705462531199716</v>
      </c>
      <c r="FU205" s="176">
        <f t="shared" si="396"/>
        <v>-18.839805859363583</v>
      </c>
      <c r="FV205" s="185"/>
      <c r="FW205" s="186"/>
      <c r="FX205" s="36">
        <v>42447</v>
      </c>
      <c r="FY205" s="105">
        <v>5.1687000000000003</v>
      </c>
      <c r="FZ205" s="109">
        <v>5.0997500000000002</v>
      </c>
      <c r="GB205" s="180">
        <f t="shared" si="279"/>
        <v>-17.142139435499999</v>
      </c>
      <c r="GC205" s="209">
        <f t="shared" ref="GC205:GC223" si="438">(GB205-GB204)</f>
        <v>0.3245951139199974</v>
      </c>
      <c r="GD205" s="239">
        <v>-1.0997500000000002</v>
      </c>
      <c r="GE205" s="165">
        <f t="shared" si="397"/>
        <v>0.35705462531199716</v>
      </c>
      <c r="GF205" s="252">
        <f t="shared" si="335"/>
        <v>1</v>
      </c>
      <c r="GG205" s="201">
        <f t="shared" si="372"/>
        <v>0.35705462531199716</v>
      </c>
      <c r="GH205" s="167">
        <f t="shared" si="398"/>
        <v>1</v>
      </c>
      <c r="GI205" s="167">
        <f t="shared" si="399"/>
        <v>1</v>
      </c>
      <c r="GJ205" s="167">
        <f t="shared" si="373"/>
        <v>0.35705462531199716</v>
      </c>
      <c r="GK205" s="178">
        <f t="shared" si="426"/>
        <v>-19.284570494298013</v>
      </c>
      <c r="GL205" s="453">
        <f t="shared" si="400"/>
        <v>0.35705462531199716</v>
      </c>
      <c r="GM205" s="453"/>
      <c r="GN205" s="165">
        <f t="shared" si="431"/>
        <v>0.35705462531199716</v>
      </c>
      <c r="GO205" s="165">
        <f t="shared" si="339"/>
        <v>0.35705462531199716</v>
      </c>
      <c r="GP205" s="176">
        <f t="shared" si="402"/>
        <v>-19.470024850549635</v>
      </c>
      <c r="GR205" s="186"/>
      <c r="GS205" s="36">
        <v>42447</v>
      </c>
      <c r="GT205" s="105">
        <v>5.1687000000000003</v>
      </c>
      <c r="GU205" s="109">
        <v>5.0997500000000002</v>
      </c>
      <c r="GW205" s="180">
        <f t="shared" si="280"/>
        <v>-17.142139435499999</v>
      </c>
      <c r="GX205" s="209">
        <f t="shared" ref="GX205:GX223" si="439">(GW205-GW204)</f>
        <v>0.3245951139199974</v>
      </c>
      <c r="GY205" s="239">
        <v>-1.0997500000000002</v>
      </c>
      <c r="GZ205" s="165">
        <f t="shared" si="403"/>
        <v>0.35705462531199716</v>
      </c>
      <c r="HA205" s="252">
        <f t="shared" si="341"/>
        <v>1</v>
      </c>
      <c r="HB205" s="201">
        <f t="shared" si="404"/>
        <v>0.35705462531199716</v>
      </c>
      <c r="HC205" s="167">
        <f t="shared" si="405"/>
        <v>1</v>
      </c>
      <c r="HD205" s="167">
        <f t="shared" si="406"/>
        <v>0.4284655503743966</v>
      </c>
      <c r="HE205" s="167">
        <f t="shared" si="375"/>
        <v>0.4284655503743966</v>
      </c>
      <c r="HF205" s="178">
        <f t="shared" si="427"/>
        <v>-22.8370448405696</v>
      </c>
      <c r="HG205" s="453">
        <f t="shared" si="407"/>
        <v>0.4284655503743966</v>
      </c>
      <c r="HH205" s="453"/>
      <c r="HI205" s="165">
        <f t="shared" si="432"/>
        <v>0.4284655503743966</v>
      </c>
      <c r="HJ205" s="165">
        <f t="shared" si="346"/>
        <v>0.4284655503743966</v>
      </c>
      <c r="HK205" s="176">
        <f t="shared" si="409"/>
        <v>-23.214606604601585</v>
      </c>
      <c r="HN205" s="165">
        <v>-1.4497500000000003</v>
      </c>
      <c r="HO205" s="165">
        <f t="shared" si="254"/>
        <v>-14.956899891713473</v>
      </c>
      <c r="HP205" s="165"/>
      <c r="HR205" s="165">
        <v>-0.29975000000000041</v>
      </c>
      <c r="HS205" s="165">
        <f t="shared" si="255"/>
        <v>-17.509913863450787</v>
      </c>
      <c r="HT205" s="165"/>
      <c r="HV205" s="165">
        <v>2.4002499999999998</v>
      </c>
      <c r="HW205" s="165">
        <f t="shared" si="256"/>
        <v>-12.445934293172797</v>
      </c>
      <c r="HX205" s="253">
        <v>-11.552777777777772</v>
      </c>
      <c r="HZ205" s="165">
        <v>-1.5997500000000002</v>
      </c>
      <c r="IA205" s="165">
        <f t="shared" si="257"/>
        <v>-13.312456135011235</v>
      </c>
      <c r="IB205" s="165"/>
      <c r="ID205" s="165">
        <v>-1.0497500000000004</v>
      </c>
      <c r="IE205" s="165">
        <f t="shared" si="258"/>
        <v>-18.839805859363583</v>
      </c>
      <c r="IF205" s="165"/>
      <c r="IH205" s="165">
        <v>-1.0997500000000002</v>
      </c>
      <c r="II205" s="165">
        <f t="shared" si="259"/>
        <v>-19.470024850549635</v>
      </c>
      <c r="IJ205" s="165"/>
      <c r="IL205" s="424">
        <v>-1.0997500000000002</v>
      </c>
      <c r="IM205" s="165">
        <f t="shared" si="260"/>
        <v>-23.214606604601585</v>
      </c>
      <c r="IN205" s="165"/>
      <c r="IO205" s="36">
        <v>42447</v>
      </c>
    </row>
    <row r="206" spans="1:253" x14ac:dyDescent="0.25">
      <c r="A206" s="95">
        <v>41351</v>
      </c>
      <c r="B206" s="36">
        <v>41351</v>
      </c>
      <c r="C206" s="346">
        <v>3.65</v>
      </c>
      <c r="D206" s="346">
        <v>4.8</v>
      </c>
      <c r="E206" s="346">
        <v>7.5</v>
      </c>
      <c r="F206" s="346">
        <v>3.5</v>
      </c>
      <c r="G206" s="346">
        <v>4.05</v>
      </c>
      <c r="H206" s="346">
        <v>4</v>
      </c>
      <c r="I206" s="346">
        <v>4</v>
      </c>
      <c r="J206" s="106"/>
      <c r="K206" s="36">
        <v>42447</v>
      </c>
      <c r="L206" s="105">
        <v>5.1687000000000003</v>
      </c>
      <c r="M206" s="98">
        <f t="shared" si="237"/>
        <v>5.0997500000000002</v>
      </c>
      <c r="N206" s="109">
        <f t="shared" si="365"/>
        <v>5.0312666666666672</v>
      </c>
      <c r="O206" s="291"/>
      <c r="P206" s="184">
        <v>42447</v>
      </c>
      <c r="Q206" s="346">
        <v>3.65</v>
      </c>
      <c r="R206" s="240">
        <v>-1.4497500000000003</v>
      </c>
      <c r="T206" s="346">
        <v>4.8</v>
      </c>
      <c r="U206" s="240">
        <v>-0.29975000000000041</v>
      </c>
      <c r="W206" s="346">
        <v>7.5</v>
      </c>
      <c r="X206" s="240">
        <v>2.4002499999999998</v>
      </c>
      <c r="Y206" s="190">
        <v>-11.552777777777772</v>
      </c>
      <c r="Z206" s="346">
        <v>3.5</v>
      </c>
      <c r="AA206" s="240">
        <v>-1.5997500000000002</v>
      </c>
      <c r="AC206" s="346">
        <v>4.05</v>
      </c>
      <c r="AD206" s="239">
        <v>-1.0497500000000004</v>
      </c>
      <c r="AF206" s="346">
        <v>4</v>
      </c>
      <c r="AG206" s="239">
        <v>-1.0997500000000002</v>
      </c>
      <c r="AI206" s="346">
        <v>4</v>
      </c>
      <c r="AJ206" s="239">
        <v>-1.0997500000000002</v>
      </c>
      <c r="AK206" s="104"/>
      <c r="AV206" s="36">
        <v>42448</v>
      </c>
      <c r="AW206" s="346">
        <v>1.3</v>
      </c>
      <c r="AY206" s="346">
        <v>4.5</v>
      </c>
      <c r="BA206" s="346">
        <v>8.6999999999999993</v>
      </c>
      <c r="BC206" s="346">
        <v>3.5999999999999996</v>
      </c>
      <c r="BE206" s="346">
        <v>5.2</v>
      </c>
      <c r="BG206" s="346">
        <v>5.3</v>
      </c>
      <c r="BI206" s="346">
        <v>4.25</v>
      </c>
      <c r="BJ206" s="104"/>
      <c r="BL206" s="313">
        <v>2.9</v>
      </c>
      <c r="BM206" s="117">
        <v>-20.800194444444443</v>
      </c>
      <c r="BN206" s="199"/>
      <c r="BP206" s="199"/>
      <c r="BR206" s="199"/>
      <c r="BT206" s="199"/>
      <c r="BU206" s="347"/>
      <c r="BV206">
        <f t="shared" si="412"/>
        <v>0.50516356968000231</v>
      </c>
      <c r="BW206" s="36">
        <v>42448</v>
      </c>
      <c r="BX206" s="105">
        <v>5.3080000000000007</v>
      </c>
      <c r="BY206" s="109">
        <v>5.2383500000000005</v>
      </c>
      <c r="CA206" s="180">
        <f t="shared" si="274"/>
        <v>-16.805363722379997</v>
      </c>
      <c r="CB206" s="209">
        <f t="shared" si="433"/>
        <v>0.33677571312000154</v>
      </c>
      <c r="CC206" s="240">
        <v>-3.9383500000000007</v>
      </c>
      <c r="CD206" s="165">
        <f t="shared" si="376"/>
        <v>-0.16838785656000077</v>
      </c>
      <c r="CE206" s="252">
        <f t="shared" si="348"/>
        <v>1</v>
      </c>
      <c r="CF206" s="201">
        <f t="shared" si="377"/>
        <v>0</v>
      </c>
      <c r="CG206" s="167">
        <f t="shared" si="378"/>
        <v>1</v>
      </c>
      <c r="CH206" s="167">
        <f t="shared" si="379"/>
        <v>1</v>
      </c>
      <c r="CI206" s="167">
        <f t="shared" si="349"/>
        <v>0</v>
      </c>
      <c r="CJ206" s="178">
        <f t="shared" si="421"/>
        <v>-14.985398749583794</v>
      </c>
      <c r="CK206" s="453">
        <f t="shared" si="239"/>
        <v>0</v>
      </c>
      <c r="CL206" s="453"/>
      <c r="CM206" s="165">
        <f t="shared" si="380"/>
        <v>0</v>
      </c>
      <c r="CN206" s="165">
        <f t="shared" si="306"/>
        <v>0</v>
      </c>
      <c r="CO206" s="176">
        <f t="shared" si="284"/>
        <v>-14.956899891713473</v>
      </c>
      <c r="CR206" s="36">
        <v>42448</v>
      </c>
      <c r="CS206" s="105">
        <v>5.3080000000000007</v>
      </c>
      <c r="CT206" s="109">
        <v>5.2383500000000005</v>
      </c>
      <c r="CV206" s="180">
        <f t="shared" si="275"/>
        <v>-16.805363722379997</v>
      </c>
      <c r="CW206" s="209">
        <f t="shared" si="434"/>
        <v>0.33677571312000154</v>
      </c>
      <c r="CX206" s="240">
        <v>-0.73835000000000051</v>
      </c>
      <c r="CY206" s="165">
        <f t="shared" si="381"/>
        <v>1</v>
      </c>
      <c r="CZ206" s="252">
        <f t="shared" si="308"/>
        <v>0.37045328443200171</v>
      </c>
      <c r="DA206" s="201">
        <f t="shared" si="366"/>
        <v>0.37045328443200171</v>
      </c>
      <c r="DB206" s="167">
        <f t="shared" si="382"/>
        <v>1</v>
      </c>
      <c r="DC206" s="167">
        <f t="shared" si="383"/>
        <v>1</v>
      </c>
      <c r="DD206" s="167">
        <f t="shared" si="367"/>
        <v>0.37045328443200171</v>
      </c>
      <c r="DE206" s="178">
        <f t="shared" si="422"/>
        <v>-17.323865113138808</v>
      </c>
      <c r="DF206" s="453">
        <f t="shared" si="384"/>
        <v>0.37045328443200171</v>
      </c>
      <c r="DG206" s="453"/>
      <c r="DH206" s="165">
        <f t="shared" si="428"/>
        <v>0.37045328443200171</v>
      </c>
      <c r="DI206" s="165">
        <f t="shared" si="315"/>
        <v>0.37045328443200171</v>
      </c>
      <c r="DJ206" s="176">
        <f t="shared" si="386"/>
        <v>-17.139460579018785</v>
      </c>
      <c r="DK206" s="185"/>
      <c r="DL206" s="186"/>
      <c r="DM206" s="36">
        <v>42448</v>
      </c>
      <c r="DN206" s="105">
        <v>5.3080000000000007</v>
      </c>
      <c r="DO206" s="109">
        <v>5.2383500000000005</v>
      </c>
      <c r="DQ206" s="180">
        <f t="shared" si="276"/>
        <v>-16.805363722379997</v>
      </c>
      <c r="DR206" s="209">
        <f t="shared" si="435"/>
        <v>0.33677571312000154</v>
      </c>
      <c r="DS206" s="240">
        <v>3.4616499999999988</v>
      </c>
      <c r="DT206" s="165">
        <f t="shared" si="387"/>
        <v>1</v>
      </c>
      <c r="DU206" s="252">
        <f t="shared" si="317"/>
        <v>0.57251871230400264</v>
      </c>
      <c r="DV206" s="201">
        <f t="shared" si="368"/>
        <v>0.57251871230400264</v>
      </c>
      <c r="DW206" s="167">
        <f t="shared" si="388"/>
        <v>1</v>
      </c>
      <c r="DX206" s="167">
        <f t="shared" si="389"/>
        <v>1</v>
      </c>
      <c r="DY206" s="167">
        <f t="shared" si="369"/>
        <v>0.57251871230400264</v>
      </c>
      <c r="DZ206" s="178">
        <f t="shared" si="423"/>
        <v>-10.799458000679131</v>
      </c>
      <c r="EA206" s="453">
        <f t="shared" si="319"/>
        <v>0.57251871230400264</v>
      </c>
      <c r="EB206" s="453"/>
      <c r="EC206" s="165">
        <f t="shared" si="429"/>
        <v>0.57251871230400264</v>
      </c>
      <c r="ED206" s="165">
        <f t="shared" si="321"/>
        <v>0.57251871230400264</v>
      </c>
      <c r="EE206" s="176">
        <f t="shared" si="390"/>
        <v>-11.873415580868794</v>
      </c>
      <c r="EF206" s="185"/>
      <c r="EG206" s="186"/>
      <c r="EH206" s="36">
        <v>42448</v>
      </c>
      <c r="EI206" s="105">
        <v>5.3080000000000007</v>
      </c>
      <c r="EJ206" s="109">
        <v>5.2383500000000005</v>
      </c>
      <c r="EL206" s="180">
        <f t="shared" si="277"/>
        <v>-16.805363722379997</v>
      </c>
      <c r="EM206" s="209">
        <f t="shared" si="436"/>
        <v>0.33677571312000154</v>
      </c>
      <c r="EN206" s="240">
        <v>-1.6383500000000009</v>
      </c>
      <c r="EO206" s="165">
        <f t="shared" si="322"/>
        <v>0.37045328443200171</v>
      </c>
      <c r="EP206" s="252">
        <f t="shared" si="323"/>
        <v>1</v>
      </c>
      <c r="EQ206" s="201">
        <f t="shared" si="364"/>
        <v>0.37045328443200171</v>
      </c>
      <c r="ER206" s="167">
        <f t="shared" si="410"/>
        <v>1</v>
      </c>
      <c r="ES206" s="167">
        <f t="shared" si="292"/>
        <v>1</v>
      </c>
      <c r="ET206" s="167">
        <f t="shared" si="411"/>
        <v>0.37045328443200171</v>
      </c>
      <c r="EU206" s="178">
        <f t="shared" si="424"/>
        <v>-12.800024863556009</v>
      </c>
      <c r="EV206" s="452">
        <f t="shared" si="267"/>
        <v>0.37045328443200171</v>
      </c>
      <c r="EW206" s="315"/>
      <c r="EX206" s="165">
        <f t="shared" si="420"/>
        <v>0.37045328443200171</v>
      </c>
      <c r="EY206" s="165">
        <f t="shared" si="326"/>
        <v>0.37045328443200171</v>
      </c>
      <c r="EZ206" s="176">
        <f t="shared" si="327"/>
        <v>-12.942002850579234</v>
      </c>
      <c r="FA206" s="185"/>
      <c r="FB206" s="186"/>
      <c r="FC206" s="36">
        <v>42448</v>
      </c>
      <c r="FD206" s="105">
        <v>5.3080000000000007</v>
      </c>
      <c r="FE206" s="109">
        <v>5.2383500000000005</v>
      </c>
      <c r="FG206" s="180">
        <f t="shared" si="278"/>
        <v>-16.805363722379997</v>
      </c>
      <c r="FH206" s="209">
        <f t="shared" si="437"/>
        <v>0.33677571312000154</v>
      </c>
      <c r="FI206" s="239">
        <v>-3.8350000000000328E-2</v>
      </c>
      <c r="FJ206" s="165">
        <f t="shared" si="391"/>
        <v>1</v>
      </c>
      <c r="FK206" s="252">
        <f t="shared" si="329"/>
        <v>0.37045328443200171</v>
      </c>
      <c r="FL206" s="201">
        <f t="shared" si="370"/>
        <v>0.37045328443200171</v>
      </c>
      <c r="FM206" s="167">
        <f t="shared" si="392"/>
        <v>1</v>
      </c>
      <c r="FN206" s="167">
        <f t="shared" si="393"/>
        <v>1</v>
      </c>
      <c r="FO206" s="167">
        <f t="shared" si="371"/>
        <v>0.37045328443200171</v>
      </c>
      <c r="FP206" s="178">
        <f t="shared" si="425"/>
        <v>-18.482045888738394</v>
      </c>
      <c r="FQ206" s="453">
        <f t="shared" si="394"/>
        <v>0.37045328443200171</v>
      </c>
      <c r="FR206" s="453"/>
      <c r="FS206" s="165">
        <f t="shared" si="430"/>
        <v>0.37045328443200171</v>
      </c>
      <c r="FT206" s="165">
        <f t="shared" si="333"/>
        <v>0.37045328443200171</v>
      </c>
      <c r="FU206" s="176">
        <f t="shared" si="396"/>
        <v>-18.46935257493158</v>
      </c>
      <c r="FV206" s="185"/>
      <c r="FW206" s="186"/>
      <c r="FX206" s="36">
        <v>42448</v>
      </c>
      <c r="FY206" s="105">
        <v>5.3080000000000007</v>
      </c>
      <c r="FZ206" s="109">
        <v>5.2383500000000005</v>
      </c>
      <c r="GB206" s="180">
        <f t="shared" si="279"/>
        <v>-16.805363722379997</v>
      </c>
      <c r="GC206" s="209">
        <f t="shared" si="438"/>
        <v>0.33677571312000154</v>
      </c>
      <c r="GD206" s="239">
        <v>6.1649999999999316E-2</v>
      </c>
      <c r="GE206" s="165">
        <f t="shared" si="397"/>
        <v>1</v>
      </c>
      <c r="GF206" s="252">
        <f t="shared" si="335"/>
        <v>0.37045328443200171</v>
      </c>
      <c r="GG206" s="201">
        <f t="shared" si="372"/>
        <v>0.37045328443200171</v>
      </c>
      <c r="GH206" s="167">
        <f t="shared" si="398"/>
        <v>1</v>
      </c>
      <c r="GI206" s="167">
        <f t="shared" si="399"/>
        <v>1</v>
      </c>
      <c r="GJ206" s="167">
        <f t="shared" si="373"/>
        <v>0.37045328443200171</v>
      </c>
      <c r="GK206" s="178">
        <f t="shared" si="426"/>
        <v>-18.91411720986601</v>
      </c>
      <c r="GL206" s="453">
        <f t="shared" si="400"/>
        <v>0.37045328443200171</v>
      </c>
      <c r="GM206" s="453"/>
      <c r="GN206" s="165">
        <f t="shared" si="431"/>
        <v>0.37045328443200171</v>
      </c>
      <c r="GO206" s="165">
        <f t="shared" si="339"/>
        <v>0.37045328443200171</v>
      </c>
      <c r="GP206" s="176">
        <f t="shared" si="402"/>
        <v>-19.099571566117632</v>
      </c>
      <c r="GR206" s="186"/>
      <c r="GS206" s="36">
        <v>42448</v>
      </c>
      <c r="GT206" s="105">
        <v>5.3080000000000007</v>
      </c>
      <c r="GU206" s="109">
        <v>5.2383500000000005</v>
      </c>
      <c r="GW206" s="180">
        <f t="shared" si="280"/>
        <v>-16.805363722379997</v>
      </c>
      <c r="GX206" s="209">
        <f t="shared" si="439"/>
        <v>0.33677571312000154</v>
      </c>
      <c r="GY206" s="239">
        <v>-0.98835000000000051</v>
      </c>
      <c r="GZ206" s="165">
        <f t="shared" si="403"/>
        <v>1</v>
      </c>
      <c r="HA206" s="252">
        <f t="shared" si="341"/>
        <v>0.37045328443200171</v>
      </c>
      <c r="HB206" s="201">
        <f t="shared" si="404"/>
        <v>0.37045328443200171</v>
      </c>
      <c r="HC206" s="167">
        <f t="shared" si="405"/>
        <v>1</v>
      </c>
      <c r="HD206" s="167">
        <f t="shared" si="406"/>
        <v>0.40749861287520189</v>
      </c>
      <c r="HE206" s="167">
        <f t="shared" si="375"/>
        <v>0.40749861287520189</v>
      </c>
      <c r="HF206" s="178">
        <f t="shared" si="427"/>
        <v>-22.429546227694399</v>
      </c>
      <c r="HG206" s="453">
        <f t="shared" si="407"/>
        <v>0.40749861287520189</v>
      </c>
      <c r="HH206" s="453"/>
      <c r="HI206" s="165">
        <f t="shared" si="432"/>
        <v>0.40749861287520189</v>
      </c>
      <c r="HJ206" s="165">
        <f t="shared" si="346"/>
        <v>0.40749861287520189</v>
      </c>
      <c r="HK206" s="176">
        <f t="shared" si="409"/>
        <v>-22.807107991726383</v>
      </c>
      <c r="HN206" s="165">
        <v>-3.9383500000000007</v>
      </c>
      <c r="HO206" s="165">
        <f t="shared" si="254"/>
        <v>-14.956899891713473</v>
      </c>
      <c r="HP206" s="165"/>
      <c r="HR206" s="165">
        <v>-0.73835000000000051</v>
      </c>
      <c r="HS206" s="165">
        <f t="shared" si="255"/>
        <v>-17.139460579018785</v>
      </c>
      <c r="HT206" s="165"/>
      <c r="HV206" s="165">
        <v>3.4616499999999988</v>
      </c>
      <c r="HW206" s="165">
        <f t="shared" si="256"/>
        <v>-11.873415580868794</v>
      </c>
      <c r="HX206" s="165"/>
      <c r="HZ206" s="165">
        <v>-1.6383500000000009</v>
      </c>
      <c r="IA206" s="165">
        <f t="shared" si="257"/>
        <v>-12.942002850579234</v>
      </c>
      <c r="IB206" s="165"/>
      <c r="ID206" s="165">
        <v>-3.8350000000000328E-2</v>
      </c>
      <c r="IE206" s="165">
        <f t="shared" si="258"/>
        <v>-18.46935257493158</v>
      </c>
      <c r="IF206" s="165"/>
      <c r="IH206" s="165">
        <v>6.1649999999999316E-2</v>
      </c>
      <c r="II206" s="165">
        <f t="shared" si="259"/>
        <v>-19.099571566117632</v>
      </c>
      <c r="IJ206" s="165"/>
      <c r="IL206" s="424">
        <v>-0.98835000000000051</v>
      </c>
      <c r="IM206" s="165">
        <f t="shared" si="260"/>
        <v>-22.807107991726383</v>
      </c>
      <c r="IN206" s="165"/>
      <c r="IO206" s="36">
        <v>42448</v>
      </c>
    </row>
    <row r="207" spans="1:253" ht="15.75" thickBot="1" x14ac:dyDescent="0.3">
      <c r="A207" s="95">
        <v>41352</v>
      </c>
      <c r="B207" s="36">
        <v>41352</v>
      </c>
      <c r="C207" s="346">
        <v>1.3</v>
      </c>
      <c r="D207" s="346">
        <v>4.5</v>
      </c>
      <c r="E207" s="346">
        <v>8.6999999999999993</v>
      </c>
      <c r="F207" s="346">
        <v>3.5999999999999996</v>
      </c>
      <c r="G207" s="346">
        <v>5.2</v>
      </c>
      <c r="H207" s="346">
        <v>5.3</v>
      </c>
      <c r="I207" s="346">
        <v>4.25</v>
      </c>
      <c r="J207" s="106"/>
      <c r="K207" s="36">
        <v>42448</v>
      </c>
      <c r="L207" s="105">
        <v>5.3080000000000007</v>
      </c>
      <c r="M207" s="98">
        <f t="shared" si="237"/>
        <v>5.2383500000000005</v>
      </c>
      <c r="N207" s="109">
        <f t="shared" si="365"/>
        <v>5.1691666666666665</v>
      </c>
      <c r="O207" s="291"/>
      <c r="P207" s="184">
        <v>42448</v>
      </c>
      <c r="Q207" s="346">
        <v>1.3</v>
      </c>
      <c r="R207" s="240">
        <v>-3.9383500000000007</v>
      </c>
      <c r="T207" s="346">
        <v>4.5</v>
      </c>
      <c r="U207" s="240">
        <v>-0.73835000000000051</v>
      </c>
      <c r="W207" s="346">
        <v>8.6999999999999993</v>
      </c>
      <c r="X207" s="240">
        <v>3.4616499999999988</v>
      </c>
      <c r="Z207" s="346">
        <v>3.5999999999999996</v>
      </c>
      <c r="AA207" s="240">
        <v>-1.6383500000000009</v>
      </c>
      <c r="AC207" s="346">
        <v>5.2</v>
      </c>
      <c r="AD207" s="239">
        <v>-3.8350000000000328E-2</v>
      </c>
      <c r="AF207" s="346">
        <v>5.3</v>
      </c>
      <c r="AG207" s="239">
        <v>6.1649999999999316E-2</v>
      </c>
      <c r="AI207" s="346">
        <v>4.25</v>
      </c>
      <c r="AJ207" s="239">
        <v>-0.98835000000000051</v>
      </c>
      <c r="AK207" s="104"/>
      <c r="AV207" s="36">
        <v>42449</v>
      </c>
      <c r="AW207" s="346">
        <v>4.45</v>
      </c>
      <c r="AY207" s="346">
        <v>4.75</v>
      </c>
      <c r="BA207" s="346">
        <v>9.65</v>
      </c>
      <c r="BC207" s="346">
        <v>4.55</v>
      </c>
      <c r="BE207" s="346">
        <v>2.4000000000000004</v>
      </c>
      <c r="BG207" s="346">
        <v>5.9499999999999993</v>
      </c>
      <c r="BI207" s="346">
        <v>4.8</v>
      </c>
      <c r="BJ207" s="104"/>
      <c r="BN207" s="199"/>
      <c r="BP207" s="199"/>
      <c r="BR207" s="199"/>
      <c r="BT207" s="199"/>
      <c r="BU207" s="347"/>
      <c r="BV207">
        <f t="shared" si="412"/>
        <v>0.52383962400000073</v>
      </c>
      <c r="BW207" s="36">
        <v>42449</v>
      </c>
      <c r="BX207" s="105">
        <v>5.4486999999999997</v>
      </c>
      <c r="BY207" s="109">
        <v>5.3783500000000002</v>
      </c>
      <c r="CA207" s="180">
        <f t="shared" si="274"/>
        <v>-16.456137306379997</v>
      </c>
      <c r="CB207" s="209">
        <f t="shared" si="433"/>
        <v>0.34922641600000048</v>
      </c>
      <c r="CC207" s="240">
        <v>-0.92835000000000001</v>
      </c>
      <c r="CD207" s="165">
        <f t="shared" si="376"/>
        <v>1</v>
      </c>
      <c r="CE207" s="252">
        <f t="shared" si="348"/>
        <v>0.38414905760000057</v>
      </c>
      <c r="CF207" s="201">
        <f t="shared" si="377"/>
        <v>0.38414905760000057</v>
      </c>
      <c r="CG207" s="167">
        <f t="shared" si="378"/>
        <v>1</v>
      </c>
      <c r="CH207" s="167">
        <f t="shared" si="379"/>
        <v>1</v>
      </c>
      <c r="CI207" s="167">
        <f t="shared" si="349"/>
        <v>0.38414905760000057</v>
      </c>
      <c r="CJ207" s="178">
        <f t="shared" si="421"/>
        <v>-14.601249691983794</v>
      </c>
      <c r="CK207" s="453">
        <f t="shared" si="239"/>
        <v>0.38414905760000057</v>
      </c>
      <c r="CL207" s="453"/>
      <c r="CM207" s="165">
        <f t="shared" si="380"/>
        <v>0.38414905760000057</v>
      </c>
      <c r="CN207" s="165">
        <f t="shared" si="306"/>
        <v>0.38414905760000057</v>
      </c>
      <c r="CO207" s="176">
        <f t="shared" si="284"/>
        <v>-14.572750834113473</v>
      </c>
      <c r="CR207" s="36">
        <v>42449</v>
      </c>
      <c r="CS207" s="105">
        <v>5.4486999999999997</v>
      </c>
      <c r="CT207" s="109">
        <v>5.3783500000000002</v>
      </c>
      <c r="CV207" s="180">
        <f t="shared" si="275"/>
        <v>-16.456137306379997</v>
      </c>
      <c r="CW207" s="209">
        <f t="shared" si="434"/>
        <v>0.34922641600000048</v>
      </c>
      <c r="CX207" s="240">
        <v>-0.62835000000000019</v>
      </c>
      <c r="CY207" s="165">
        <f t="shared" si="381"/>
        <v>1</v>
      </c>
      <c r="CZ207" s="252">
        <f t="shared" si="308"/>
        <v>0.38414905760000057</v>
      </c>
      <c r="DA207" s="201">
        <f t="shared" si="366"/>
        <v>0.38414905760000057</v>
      </c>
      <c r="DB207" s="167">
        <f t="shared" si="382"/>
        <v>1</v>
      </c>
      <c r="DC207" s="167">
        <f t="shared" si="383"/>
        <v>1</v>
      </c>
      <c r="DD207" s="167">
        <f t="shared" si="367"/>
        <v>0.38414905760000057</v>
      </c>
      <c r="DE207" s="178">
        <f t="shared" si="422"/>
        <v>-16.939716055538806</v>
      </c>
      <c r="DF207" s="453">
        <f t="shared" si="384"/>
        <v>0.38414905760000057</v>
      </c>
      <c r="DG207" s="453"/>
      <c r="DH207" s="165">
        <f t="shared" si="428"/>
        <v>0.38414905760000057</v>
      </c>
      <c r="DI207" s="165">
        <f t="shared" si="315"/>
        <v>0.38414905760000057</v>
      </c>
      <c r="DJ207" s="176">
        <f t="shared" si="386"/>
        <v>-16.755311521418783</v>
      </c>
      <c r="DK207" s="185"/>
      <c r="DL207" s="186"/>
      <c r="DM207" s="36">
        <v>42449</v>
      </c>
      <c r="DN207" s="105">
        <v>5.4486999999999997</v>
      </c>
      <c r="DO207" s="109">
        <v>5.3783500000000002</v>
      </c>
      <c r="DQ207" s="180">
        <f t="shared" si="276"/>
        <v>-16.456137306379997</v>
      </c>
      <c r="DR207" s="209">
        <f t="shared" si="435"/>
        <v>0.34922641600000048</v>
      </c>
      <c r="DS207" s="240">
        <v>4.2716500000000002</v>
      </c>
      <c r="DT207" s="165">
        <f t="shared" si="387"/>
        <v>1</v>
      </c>
      <c r="DU207" s="252">
        <f t="shared" si="317"/>
        <v>0.69845283200000097</v>
      </c>
      <c r="DV207" s="201">
        <f t="shared" si="368"/>
        <v>0.69845283200000097</v>
      </c>
      <c r="DW207" s="167">
        <f t="shared" si="388"/>
        <v>1</v>
      </c>
      <c r="DX207" s="167">
        <f t="shared" si="389"/>
        <v>1</v>
      </c>
      <c r="DY207" s="167">
        <f t="shared" si="369"/>
        <v>0.69845283200000097</v>
      </c>
      <c r="DZ207" s="178">
        <f t="shared" si="423"/>
        <v>-10.10100516867913</v>
      </c>
      <c r="EA207" s="453">
        <f t="shared" si="319"/>
        <v>0.69845283200000097</v>
      </c>
      <c r="EB207" s="453"/>
      <c r="EC207" s="165">
        <f t="shared" si="429"/>
        <v>0.69845283200000097</v>
      </c>
      <c r="ED207" s="165">
        <f t="shared" si="321"/>
        <v>0.69845283200000097</v>
      </c>
      <c r="EE207" s="176">
        <f t="shared" si="390"/>
        <v>-11.174962748868793</v>
      </c>
      <c r="EF207" s="185"/>
      <c r="EG207" s="186"/>
      <c r="EH207" s="36">
        <v>42449</v>
      </c>
      <c r="EI207" s="105">
        <v>5.4486999999999997</v>
      </c>
      <c r="EJ207" s="109">
        <v>5.3783500000000002</v>
      </c>
      <c r="EL207" s="179">
        <f t="shared" si="277"/>
        <v>-16.456137306379997</v>
      </c>
      <c r="EM207" s="209">
        <f t="shared" si="436"/>
        <v>0.34922641600000048</v>
      </c>
      <c r="EN207" s="240">
        <v>-0.82835000000000036</v>
      </c>
      <c r="EO207" s="165">
        <f t="shared" si="322"/>
        <v>1</v>
      </c>
      <c r="EP207" s="252">
        <f t="shared" si="323"/>
        <v>0.38414905760000057</v>
      </c>
      <c r="EQ207" s="201">
        <f t="shared" si="364"/>
        <v>0.38414905760000057</v>
      </c>
      <c r="ER207" s="167">
        <f t="shared" si="410"/>
        <v>1</v>
      </c>
      <c r="ES207" s="167">
        <f t="shared" si="292"/>
        <v>1</v>
      </c>
      <c r="ET207" s="167">
        <f t="shared" si="411"/>
        <v>0.38414905760000057</v>
      </c>
      <c r="EU207" s="178">
        <f t="shared" si="424"/>
        <v>-12.415875805956009</v>
      </c>
      <c r="EV207" s="452">
        <f t="shared" si="267"/>
        <v>0.38414905760000057</v>
      </c>
      <c r="EW207" s="315"/>
      <c r="EX207" s="165">
        <f t="shared" si="420"/>
        <v>0.38414905760000057</v>
      </c>
      <c r="EY207" s="165">
        <f t="shared" si="326"/>
        <v>0.38414905760000057</v>
      </c>
      <c r="EZ207" s="176">
        <f t="shared" si="327"/>
        <v>-12.557853792979234</v>
      </c>
      <c r="FA207" s="185"/>
      <c r="FB207" s="186"/>
      <c r="FC207" s="36">
        <v>42449</v>
      </c>
      <c r="FD207" s="105">
        <v>5.4486999999999997</v>
      </c>
      <c r="FE207" s="109">
        <v>5.3783500000000002</v>
      </c>
      <c r="FG207" s="180">
        <f t="shared" si="278"/>
        <v>-16.456137306379997</v>
      </c>
      <c r="FH207" s="209">
        <f t="shared" si="437"/>
        <v>0.34922641600000048</v>
      </c>
      <c r="FI207" s="239">
        <v>-2.9783499999999998</v>
      </c>
      <c r="FJ207" s="165">
        <f t="shared" si="391"/>
        <v>6.9845283200000094E-2</v>
      </c>
      <c r="FK207" s="252">
        <f t="shared" si="329"/>
        <v>1</v>
      </c>
      <c r="FL207" s="201">
        <f t="shared" si="370"/>
        <v>6.9845283200000094E-2</v>
      </c>
      <c r="FM207" s="167">
        <f t="shared" si="392"/>
        <v>1</v>
      </c>
      <c r="FN207" s="167">
        <f t="shared" si="393"/>
        <v>1</v>
      </c>
      <c r="FO207" s="167">
        <f t="shared" si="371"/>
        <v>6.9845283200000094E-2</v>
      </c>
      <c r="FP207" s="178">
        <f t="shared" si="425"/>
        <v>-18.412200605538395</v>
      </c>
      <c r="FQ207" s="453">
        <f t="shared" si="394"/>
        <v>6.9845283200000094E-2</v>
      </c>
      <c r="FR207" s="453"/>
      <c r="FS207" s="165">
        <f t="shared" si="430"/>
        <v>6.9845283200000094E-2</v>
      </c>
      <c r="FT207" s="165">
        <f t="shared" si="333"/>
        <v>6.9845283200000094E-2</v>
      </c>
      <c r="FU207" s="176">
        <f t="shared" si="396"/>
        <v>-18.399507291731581</v>
      </c>
      <c r="FV207" s="185"/>
      <c r="FW207" s="186"/>
      <c r="FX207" s="36">
        <v>42449</v>
      </c>
      <c r="FY207" s="105">
        <v>5.4486999999999997</v>
      </c>
      <c r="FZ207" s="109">
        <v>5.3783500000000002</v>
      </c>
      <c r="GB207" s="180">
        <f t="shared" si="279"/>
        <v>-16.456137306379997</v>
      </c>
      <c r="GC207" s="209">
        <f t="shared" si="438"/>
        <v>0.34922641600000048</v>
      </c>
      <c r="GD207" s="239">
        <v>0.5716499999999991</v>
      </c>
      <c r="GE207" s="165">
        <f t="shared" si="397"/>
        <v>1</v>
      </c>
      <c r="GF207" s="252">
        <f t="shared" si="335"/>
        <v>0.38414905760000057</v>
      </c>
      <c r="GG207" s="201">
        <f t="shared" si="372"/>
        <v>0.38414905760000057</v>
      </c>
      <c r="GH207" s="167">
        <f t="shared" si="398"/>
        <v>1</v>
      </c>
      <c r="GI207" s="167">
        <f t="shared" si="399"/>
        <v>1</v>
      </c>
      <c r="GJ207" s="167">
        <f t="shared" si="373"/>
        <v>0.38414905760000057</v>
      </c>
      <c r="GK207" s="178">
        <f t="shared" si="426"/>
        <v>-18.529968152266008</v>
      </c>
      <c r="GL207" s="453">
        <f t="shared" si="400"/>
        <v>0.38414905760000057</v>
      </c>
      <c r="GM207" s="453"/>
      <c r="GN207" s="165">
        <f t="shared" si="431"/>
        <v>0.38414905760000057</v>
      </c>
      <c r="GO207" s="165">
        <f t="shared" si="339"/>
        <v>0.38414905760000057</v>
      </c>
      <c r="GP207" s="176">
        <f t="shared" si="402"/>
        <v>-18.71542250851763</v>
      </c>
      <c r="GR207" s="186"/>
      <c r="GS207" s="36">
        <v>42449</v>
      </c>
      <c r="GT207" s="105">
        <v>5.4486999999999997</v>
      </c>
      <c r="GU207" s="109">
        <v>5.3783500000000002</v>
      </c>
      <c r="GW207" s="180">
        <f t="shared" si="280"/>
        <v>-16.456137306379997</v>
      </c>
      <c r="GX207" s="209">
        <f t="shared" si="439"/>
        <v>0.34922641600000048</v>
      </c>
      <c r="GY207" s="239">
        <v>-0.57835000000000036</v>
      </c>
      <c r="GZ207" s="165">
        <f t="shared" si="403"/>
        <v>1</v>
      </c>
      <c r="HA207" s="252">
        <f t="shared" si="341"/>
        <v>0.38414905760000057</v>
      </c>
      <c r="HB207" s="201">
        <f t="shared" si="404"/>
        <v>0.38414905760000057</v>
      </c>
      <c r="HC207" s="167">
        <f t="shared" si="405"/>
        <v>1</v>
      </c>
      <c r="HD207" s="167">
        <f t="shared" si="406"/>
        <v>0.42256396336000068</v>
      </c>
      <c r="HE207" s="167">
        <f t="shared" si="375"/>
        <v>0.42256396336000068</v>
      </c>
      <c r="HF207" s="178">
        <f t="shared" si="427"/>
        <v>-22.006982264334397</v>
      </c>
      <c r="HG207" s="453">
        <f t="shared" si="407"/>
        <v>0.42256396336000068</v>
      </c>
      <c r="HH207" s="453"/>
      <c r="HI207" s="165">
        <f t="shared" si="432"/>
        <v>0.42256396336000068</v>
      </c>
      <c r="HJ207" s="165">
        <f t="shared" si="346"/>
        <v>0.42256396336000068</v>
      </c>
      <c r="HK207" s="176">
        <f t="shared" si="409"/>
        <v>-22.384544028366381</v>
      </c>
      <c r="HN207" s="165">
        <v>-0.92835000000000001</v>
      </c>
      <c r="HO207" s="165">
        <f t="shared" si="254"/>
        <v>-14.572750834113473</v>
      </c>
      <c r="HP207" s="165"/>
      <c r="HR207" s="165">
        <v>-0.62835000000000019</v>
      </c>
      <c r="HS207" s="165">
        <f t="shared" si="255"/>
        <v>-16.755311521418783</v>
      </c>
      <c r="HT207" s="165"/>
      <c r="HV207" s="165">
        <v>4.2716500000000002</v>
      </c>
      <c r="HW207" s="165">
        <f t="shared" si="256"/>
        <v>-11.174962748868793</v>
      </c>
      <c r="HX207" s="165"/>
      <c r="HZ207" s="165">
        <v>-0.82835000000000036</v>
      </c>
      <c r="IA207" s="165">
        <f t="shared" si="257"/>
        <v>-12.557853792979234</v>
      </c>
      <c r="IB207" s="165"/>
      <c r="ID207" s="165">
        <v>-2.9783499999999998</v>
      </c>
      <c r="IE207" s="165">
        <f t="shared" si="258"/>
        <v>-18.399507291731581</v>
      </c>
      <c r="IF207" s="165"/>
      <c r="IH207" s="165">
        <v>0.5716499999999991</v>
      </c>
      <c r="II207" s="165">
        <f t="shared" si="259"/>
        <v>-18.71542250851763</v>
      </c>
      <c r="IJ207" s="165"/>
      <c r="IL207" s="424">
        <v>-0.57835000000000036</v>
      </c>
      <c r="IM207" s="165">
        <f t="shared" si="260"/>
        <v>-22.384544028366381</v>
      </c>
      <c r="IN207" s="165"/>
      <c r="IO207" s="36">
        <v>42449</v>
      </c>
    </row>
    <row r="208" spans="1:253" ht="15.75" thickBot="1" x14ac:dyDescent="0.3">
      <c r="A208" s="95">
        <v>41353</v>
      </c>
      <c r="B208" s="36">
        <v>41353</v>
      </c>
      <c r="C208" s="346">
        <v>4.45</v>
      </c>
      <c r="D208" s="346">
        <v>4.75</v>
      </c>
      <c r="E208" s="346">
        <v>9.65</v>
      </c>
      <c r="F208" s="346">
        <v>4.55</v>
      </c>
      <c r="G208" s="346">
        <v>2.4000000000000004</v>
      </c>
      <c r="H208" s="346">
        <v>5.9499999999999993</v>
      </c>
      <c r="I208" s="346">
        <v>4.8</v>
      </c>
      <c r="J208" s="106"/>
      <c r="K208" s="36">
        <v>42449</v>
      </c>
      <c r="L208" s="105">
        <v>5.4486999999999997</v>
      </c>
      <c r="M208" s="98">
        <f t="shared" si="237"/>
        <v>5.3783500000000002</v>
      </c>
      <c r="N208" s="109">
        <f t="shared" si="365"/>
        <v>5.3084666666666669</v>
      </c>
      <c r="O208" s="291"/>
      <c r="P208" s="184">
        <v>42449</v>
      </c>
      <c r="Q208" s="346">
        <v>4.45</v>
      </c>
      <c r="R208" s="240">
        <v>-0.92835000000000001</v>
      </c>
      <c r="T208" s="346">
        <v>4.75</v>
      </c>
      <c r="U208" s="240">
        <v>-0.62835000000000019</v>
      </c>
      <c r="W208" s="346">
        <v>9.65</v>
      </c>
      <c r="X208" s="240">
        <v>4.2716500000000002</v>
      </c>
      <c r="Z208" s="346">
        <v>4.55</v>
      </c>
      <c r="AA208" s="240">
        <v>-0.82835000000000036</v>
      </c>
      <c r="AC208" s="346">
        <v>2.4000000000000004</v>
      </c>
      <c r="AD208" s="239">
        <v>-2.9783499999999998</v>
      </c>
      <c r="AF208" s="346">
        <v>5.9499999999999993</v>
      </c>
      <c r="AG208" s="239">
        <v>0.5716499999999991</v>
      </c>
      <c r="AI208" s="346">
        <v>4.8</v>
      </c>
      <c r="AJ208" s="239">
        <v>-0.57835000000000036</v>
      </c>
      <c r="AK208" s="104"/>
      <c r="AV208" s="36">
        <v>42450</v>
      </c>
      <c r="AW208" s="346">
        <v>5.25</v>
      </c>
      <c r="AX208">
        <v>-16.097622222222221</v>
      </c>
      <c r="AY208" s="346">
        <v>2.4500000000000002</v>
      </c>
      <c r="BA208" s="346">
        <v>10.6</v>
      </c>
      <c r="BC208" s="346">
        <v>7.0500000000000007</v>
      </c>
      <c r="BE208" s="346">
        <v>2.8499999999999996</v>
      </c>
      <c r="BG208" s="346">
        <v>5.6999999999999993</v>
      </c>
      <c r="BI208" s="346">
        <v>5.6</v>
      </c>
      <c r="BJ208" s="104"/>
      <c r="BP208" s="199"/>
      <c r="BR208" s="199"/>
      <c r="BT208" s="199"/>
      <c r="BU208" s="347"/>
      <c r="BV208">
        <f t="shared" si="412"/>
        <v>0.54292492631999956</v>
      </c>
      <c r="BW208" s="36">
        <v>42450</v>
      </c>
      <c r="BX208" s="105">
        <v>5.5908000000000007</v>
      </c>
      <c r="BY208" s="109">
        <v>5.5197500000000002</v>
      </c>
      <c r="CA208" s="180">
        <f t="shared" si="274"/>
        <v>-16.094187355499997</v>
      </c>
      <c r="CB208" s="209">
        <f t="shared" si="433"/>
        <v>0.3619499508799997</v>
      </c>
      <c r="CC208" s="240">
        <v>-0.26975000000000016</v>
      </c>
      <c r="CD208" s="165">
        <f t="shared" si="376"/>
        <v>1</v>
      </c>
      <c r="CE208" s="252">
        <f t="shared" si="348"/>
        <v>0.39814494596799971</v>
      </c>
      <c r="CF208" s="201">
        <f t="shared" si="377"/>
        <v>0.39814494596799971</v>
      </c>
      <c r="CG208" s="167">
        <f t="shared" si="378"/>
        <v>1</v>
      </c>
      <c r="CH208" s="167">
        <f t="shared" si="379"/>
        <v>1</v>
      </c>
      <c r="CI208" s="167">
        <f t="shared" si="349"/>
        <v>0.39814494596799971</v>
      </c>
      <c r="CJ208" s="178">
        <f t="shared" si="421"/>
        <v>-14.203104746015795</v>
      </c>
      <c r="CK208" s="453">
        <f t="shared" si="239"/>
        <v>0.39814494596799971</v>
      </c>
      <c r="CL208" s="453"/>
      <c r="CM208" s="165">
        <f t="shared" si="380"/>
        <v>0.39814494596799971</v>
      </c>
      <c r="CN208" s="165">
        <f t="shared" si="306"/>
        <v>0.39814494596799971</v>
      </c>
      <c r="CO208" s="176">
        <f t="shared" si="284"/>
        <v>-14.174605888145473</v>
      </c>
      <c r="CP208" s="253">
        <v>-16.097622222222221</v>
      </c>
      <c r="CR208" s="36">
        <v>42450</v>
      </c>
      <c r="CS208" s="105">
        <v>5.5908000000000007</v>
      </c>
      <c r="CT208" s="109">
        <v>5.5197500000000002</v>
      </c>
      <c r="CV208" s="180">
        <f t="shared" si="275"/>
        <v>-16.094187355499997</v>
      </c>
      <c r="CW208" s="209">
        <f t="shared" si="434"/>
        <v>0.3619499508799997</v>
      </c>
      <c r="CX208" s="240">
        <v>-3.06975</v>
      </c>
      <c r="CY208" s="165">
        <f t="shared" si="381"/>
        <v>-0.18097497543999985</v>
      </c>
      <c r="CZ208" s="252">
        <f t="shared" si="308"/>
        <v>1</v>
      </c>
      <c r="DA208" s="201">
        <f t="shared" si="366"/>
        <v>0</v>
      </c>
      <c r="DB208" s="167">
        <f t="shared" si="382"/>
        <v>1</v>
      </c>
      <c r="DC208" s="167">
        <f t="shared" si="383"/>
        <v>1</v>
      </c>
      <c r="DD208" s="167">
        <f t="shared" si="367"/>
        <v>0</v>
      </c>
      <c r="DE208" s="178">
        <f t="shared" si="422"/>
        <v>-16.939716055538806</v>
      </c>
      <c r="DF208" s="453">
        <f t="shared" si="384"/>
        <v>0</v>
      </c>
      <c r="DG208" s="453"/>
      <c r="DH208" s="165">
        <f t="shared" si="428"/>
        <v>0</v>
      </c>
      <c r="DI208" s="165">
        <f t="shared" si="315"/>
        <v>0</v>
      </c>
      <c r="DJ208" s="176">
        <f t="shared" si="386"/>
        <v>-16.755311521418783</v>
      </c>
      <c r="DK208" s="185"/>
      <c r="DL208" s="186"/>
      <c r="DM208" s="36">
        <v>42450</v>
      </c>
      <c r="DN208" s="105">
        <v>5.5908000000000007</v>
      </c>
      <c r="DO208" s="109">
        <v>5.5197500000000002</v>
      </c>
      <c r="DQ208" s="180">
        <f t="shared" si="276"/>
        <v>-16.094187355499997</v>
      </c>
      <c r="DR208" s="209">
        <f t="shared" si="435"/>
        <v>0.3619499508799997</v>
      </c>
      <c r="DS208" s="240">
        <v>5.0802499999999995</v>
      </c>
      <c r="DT208" s="165">
        <f t="shared" si="387"/>
        <v>1</v>
      </c>
      <c r="DU208" s="252">
        <f t="shared" si="317"/>
        <v>0.72389990175999941</v>
      </c>
      <c r="DV208" s="201">
        <f t="shared" si="368"/>
        <v>0.72389990175999941</v>
      </c>
      <c r="DW208" s="167">
        <f t="shared" si="388"/>
        <v>1</v>
      </c>
      <c r="DX208" s="167">
        <f t="shared" si="389"/>
        <v>1</v>
      </c>
      <c r="DY208" s="167">
        <f t="shared" si="369"/>
        <v>0.72389990175999941</v>
      </c>
      <c r="DZ208" s="178">
        <f t="shared" si="423"/>
        <v>-9.3771052669191306</v>
      </c>
      <c r="EA208" s="453">
        <f t="shared" si="319"/>
        <v>0.72389990175999941</v>
      </c>
      <c r="EB208" s="453"/>
      <c r="EC208" s="165">
        <f t="shared" si="429"/>
        <v>0.72389990175999941</v>
      </c>
      <c r="ED208" s="165">
        <f t="shared" si="321"/>
        <v>0.72389990175999941</v>
      </c>
      <c r="EE208" s="176">
        <f t="shared" si="390"/>
        <v>-10.451062847108794</v>
      </c>
      <c r="EF208" s="185"/>
      <c r="EG208" s="186"/>
      <c r="EH208" s="36">
        <v>42450</v>
      </c>
      <c r="EI208" s="105">
        <v>5.5908000000000007</v>
      </c>
      <c r="EJ208" s="109">
        <v>5.5197500000000002</v>
      </c>
      <c r="EL208" s="180">
        <f t="shared" si="277"/>
        <v>-16.094187355499997</v>
      </c>
      <c r="EM208" s="209">
        <f t="shared" si="436"/>
        <v>0.3619499508799997</v>
      </c>
      <c r="EN208" s="240">
        <v>1.5302500000000006</v>
      </c>
      <c r="EO208" s="165">
        <f t="shared" si="322"/>
        <v>1</v>
      </c>
      <c r="EP208" s="252">
        <f t="shared" si="323"/>
        <v>0.4705349361439996</v>
      </c>
      <c r="EQ208" s="201">
        <f t="shared" si="364"/>
        <v>0.4705349361439996</v>
      </c>
      <c r="ER208" s="167">
        <f t="shared" si="410"/>
        <v>1</v>
      </c>
      <c r="ES208" s="167">
        <f t="shared" si="292"/>
        <v>1</v>
      </c>
      <c r="ET208" s="167">
        <f t="shared" si="411"/>
        <v>0.4705349361439996</v>
      </c>
      <c r="EU208" s="178">
        <f t="shared" si="424"/>
        <v>-11.945340869812009</v>
      </c>
      <c r="EV208" s="452">
        <f t="shared" si="267"/>
        <v>0.4705349361439996</v>
      </c>
      <c r="EW208" s="315"/>
      <c r="EX208" s="165">
        <f t="shared" si="420"/>
        <v>0.4705349361439996</v>
      </c>
      <c r="EY208" s="165">
        <f t="shared" si="326"/>
        <v>0.4705349361439996</v>
      </c>
      <c r="EZ208" s="176">
        <f t="shared" si="327"/>
        <v>-12.087318856835234</v>
      </c>
      <c r="FA208" s="185"/>
      <c r="FB208" s="186"/>
      <c r="FC208" s="36">
        <v>42450</v>
      </c>
      <c r="FD208" s="105">
        <v>5.5908000000000007</v>
      </c>
      <c r="FE208" s="109">
        <v>5.5197500000000002</v>
      </c>
      <c r="FG208" s="180">
        <f t="shared" si="278"/>
        <v>-16.094187355499997</v>
      </c>
      <c r="FH208" s="209">
        <f t="shared" si="437"/>
        <v>0.3619499508799997</v>
      </c>
      <c r="FI208" s="239">
        <v>-2.6697500000000005</v>
      </c>
      <c r="FJ208" s="165">
        <f t="shared" si="391"/>
        <v>7.2389990175999938E-2</v>
      </c>
      <c r="FK208" s="252">
        <f t="shared" si="329"/>
        <v>1</v>
      </c>
      <c r="FL208" s="201">
        <f t="shared" si="370"/>
        <v>7.2389990175999938E-2</v>
      </c>
      <c r="FM208" s="167">
        <f t="shared" si="392"/>
        <v>1</v>
      </c>
      <c r="FN208" s="167">
        <f t="shared" si="393"/>
        <v>1</v>
      </c>
      <c r="FO208" s="167">
        <f t="shared" si="371"/>
        <v>7.2389990175999938E-2</v>
      </c>
      <c r="FP208" s="178">
        <f t="shared" si="425"/>
        <v>-18.339810615362396</v>
      </c>
      <c r="FQ208" s="453">
        <f t="shared" si="394"/>
        <v>7.2389990175999938E-2</v>
      </c>
      <c r="FR208" s="453"/>
      <c r="FS208" s="165">
        <f t="shared" si="430"/>
        <v>7.2389990175999938E-2</v>
      </c>
      <c r="FT208" s="165">
        <f t="shared" si="333"/>
        <v>7.2389990175999938E-2</v>
      </c>
      <c r="FU208" s="176">
        <f t="shared" si="396"/>
        <v>-18.327117301555582</v>
      </c>
      <c r="FV208" s="185"/>
      <c r="FW208" s="186"/>
      <c r="FX208" s="36">
        <v>42450</v>
      </c>
      <c r="FY208" s="105">
        <v>5.5908000000000007</v>
      </c>
      <c r="FZ208" s="109">
        <v>5.5197500000000002</v>
      </c>
      <c r="GB208" s="180">
        <f t="shared" si="279"/>
        <v>-16.094187355499997</v>
      </c>
      <c r="GC208" s="209">
        <f t="shared" si="438"/>
        <v>0.3619499508799997</v>
      </c>
      <c r="GD208" s="239">
        <v>0.18024999999999913</v>
      </c>
      <c r="GE208" s="165">
        <f t="shared" si="397"/>
        <v>1</v>
      </c>
      <c r="GF208" s="252">
        <f t="shared" si="335"/>
        <v>0.39814494596799971</v>
      </c>
      <c r="GG208" s="201">
        <f t="shared" si="372"/>
        <v>0.39814494596799971</v>
      </c>
      <c r="GH208" s="167">
        <f t="shared" si="398"/>
        <v>1</v>
      </c>
      <c r="GI208" s="167">
        <f t="shared" si="399"/>
        <v>1</v>
      </c>
      <c r="GJ208" s="167">
        <f t="shared" si="373"/>
        <v>0.39814494596799971</v>
      </c>
      <c r="GK208" s="178">
        <f t="shared" si="426"/>
        <v>-18.131823206298009</v>
      </c>
      <c r="GL208" s="453">
        <f t="shared" si="400"/>
        <v>0.39814494596799971</v>
      </c>
      <c r="GM208" s="453"/>
      <c r="GN208" s="165">
        <f t="shared" si="431"/>
        <v>0.39814494596799971</v>
      </c>
      <c r="GO208" s="165">
        <f t="shared" si="339"/>
        <v>0.39814494596799971</v>
      </c>
      <c r="GP208" s="176">
        <f t="shared" si="402"/>
        <v>-18.317277562549631</v>
      </c>
      <c r="GR208" s="186"/>
      <c r="GS208" s="36">
        <v>42450</v>
      </c>
      <c r="GT208" s="105">
        <v>5.5908000000000007</v>
      </c>
      <c r="GU208" s="109">
        <v>5.5197500000000002</v>
      </c>
      <c r="GW208" s="180">
        <f t="shared" si="280"/>
        <v>-16.094187355499997</v>
      </c>
      <c r="GX208" s="209">
        <f t="shared" si="439"/>
        <v>0.3619499508799997</v>
      </c>
      <c r="GY208" s="239">
        <v>8.0249999999999488E-2</v>
      </c>
      <c r="GZ208" s="165">
        <f t="shared" si="403"/>
        <v>1</v>
      </c>
      <c r="HA208" s="252">
        <f t="shared" si="341"/>
        <v>0.39814494596799971</v>
      </c>
      <c r="HB208" s="201">
        <f t="shared" si="404"/>
        <v>0.39814494596799971</v>
      </c>
      <c r="HC208" s="167">
        <f t="shared" si="405"/>
        <v>1</v>
      </c>
      <c r="HD208" s="167">
        <f t="shared" si="406"/>
        <v>0.4180521932663997</v>
      </c>
      <c r="HE208" s="167">
        <f t="shared" si="375"/>
        <v>0.4180521932663997</v>
      </c>
      <c r="HF208" s="178">
        <f t="shared" si="427"/>
        <v>-21.588930071067995</v>
      </c>
      <c r="HG208" s="453">
        <f t="shared" si="407"/>
        <v>0.4180521932663997</v>
      </c>
      <c r="HH208" s="453"/>
      <c r="HI208" s="165">
        <f t="shared" si="432"/>
        <v>0.4180521932663997</v>
      </c>
      <c r="HJ208" s="165">
        <f t="shared" si="346"/>
        <v>0.4180521932663997</v>
      </c>
      <c r="HK208" s="176">
        <f t="shared" si="409"/>
        <v>-21.96649183509998</v>
      </c>
      <c r="HM208">
        <v>11</v>
      </c>
      <c r="HN208" s="165">
        <v>-0.26975000000000016</v>
      </c>
      <c r="HO208" s="165">
        <f t="shared" si="254"/>
        <v>-14.174605888145473</v>
      </c>
      <c r="HP208" s="253">
        <v>-16.097622222222221</v>
      </c>
      <c r="HR208" s="165">
        <v>-3.06975</v>
      </c>
      <c r="HS208" s="165">
        <f t="shared" si="255"/>
        <v>-16.755311521418783</v>
      </c>
      <c r="HT208" s="165"/>
      <c r="HV208" s="165">
        <v>5.0802499999999995</v>
      </c>
      <c r="HW208" s="165">
        <f t="shared" si="256"/>
        <v>-10.451062847108794</v>
      </c>
      <c r="HX208" s="165"/>
      <c r="HZ208" s="165">
        <v>1.5302500000000006</v>
      </c>
      <c r="IA208" s="165">
        <f t="shared" si="257"/>
        <v>-12.087318856835234</v>
      </c>
      <c r="IB208" s="165"/>
      <c r="ID208" s="165">
        <v>-2.6697500000000005</v>
      </c>
      <c r="IE208" s="165">
        <f t="shared" si="258"/>
        <v>-18.327117301555582</v>
      </c>
      <c r="IF208" s="165"/>
      <c r="IH208" s="165">
        <v>0.18024999999999913</v>
      </c>
      <c r="II208" s="165">
        <f t="shared" si="259"/>
        <v>-18.317277562549631</v>
      </c>
      <c r="IJ208" s="165"/>
      <c r="IL208" s="424">
        <v>8.0249999999999488E-2</v>
      </c>
      <c r="IM208" s="165">
        <f t="shared" si="260"/>
        <v>-21.96649183509998</v>
      </c>
      <c r="IN208" s="165"/>
      <c r="IO208" s="36">
        <v>42450</v>
      </c>
    </row>
    <row r="209" spans="1:249" x14ac:dyDescent="0.25">
      <c r="A209" s="95">
        <v>41354</v>
      </c>
      <c r="B209" s="36">
        <v>41354</v>
      </c>
      <c r="C209" s="346">
        <v>5.25</v>
      </c>
      <c r="D209" s="346">
        <v>2.4500000000000002</v>
      </c>
      <c r="E209" s="346">
        <v>10.6</v>
      </c>
      <c r="F209" s="346">
        <v>7.0500000000000007</v>
      </c>
      <c r="G209" s="346">
        <v>2.8499999999999996</v>
      </c>
      <c r="H209" s="346">
        <v>5.6999999999999993</v>
      </c>
      <c r="I209" s="346">
        <v>5.6</v>
      </c>
      <c r="J209" s="106"/>
      <c r="K209" s="36">
        <v>42450</v>
      </c>
      <c r="L209" s="105">
        <v>5.5908000000000007</v>
      </c>
      <c r="M209" s="98">
        <f t="shared" si="237"/>
        <v>5.5197500000000002</v>
      </c>
      <c r="N209" s="109">
        <f t="shared" si="365"/>
        <v>5.4491666666666667</v>
      </c>
      <c r="O209" s="291"/>
      <c r="P209" s="184">
        <v>42450</v>
      </c>
      <c r="Q209" s="346">
        <v>5.25</v>
      </c>
      <c r="R209" s="240">
        <v>-0.26975000000000016</v>
      </c>
      <c r="S209" s="190">
        <v>-16.097622222222221</v>
      </c>
      <c r="T209" s="346">
        <v>2.4500000000000002</v>
      </c>
      <c r="U209" s="240">
        <v>-3.06975</v>
      </c>
      <c r="W209" s="346">
        <v>10.6</v>
      </c>
      <c r="X209" s="240">
        <v>5.0802499999999995</v>
      </c>
      <c r="Z209" s="346">
        <v>7.0500000000000007</v>
      </c>
      <c r="AA209" s="240">
        <v>1.5302500000000006</v>
      </c>
      <c r="AC209" s="346">
        <v>2.8499999999999996</v>
      </c>
      <c r="AD209" s="239">
        <v>-2.6697500000000005</v>
      </c>
      <c r="AF209" s="346">
        <v>5.6999999999999993</v>
      </c>
      <c r="AG209" s="239">
        <v>0.18024999999999913</v>
      </c>
      <c r="AI209" s="346">
        <v>5.6</v>
      </c>
      <c r="AJ209" s="239">
        <v>8.0249999999999488E-2</v>
      </c>
      <c r="AK209" s="104"/>
      <c r="AV209" s="36">
        <v>42451</v>
      </c>
      <c r="AW209" s="346">
        <v>1.9</v>
      </c>
      <c r="AY209" s="346">
        <v>0.4</v>
      </c>
      <c r="BA209" s="346">
        <v>8.3000000000000007</v>
      </c>
      <c r="BC209" s="346">
        <v>8.8500000000000014</v>
      </c>
      <c r="BE209" s="346">
        <v>5.75</v>
      </c>
      <c r="BG209" s="346">
        <v>6.1</v>
      </c>
      <c r="BI209" s="346">
        <v>6.4</v>
      </c>
      <c r="BJ209" s="104"/>
      <c r="BL209" s="313"/>
      <c r="BV209">
        <f t="shared" si="412"/>
        <v>0.56242356911999902</v>
      </c>
      <c r="BW209" s="36">
        <v>42451</v>
      </c>
      <c r="BX209" s="105">
        <v>5.7343000000000002</v>
      </c>
      <c r="BY209" s="109">
        <v>5.6625500000000004</v>
      </c>
      <c r="CA209" s="180">
        <f t="shared" si="274"/>
        <v>-15.719238309419998</v>
      </c>
      <c r="CB209" s="209">
        <f t="shared" si="433"/>
        <v>0.37494904607999935</v>
      </c>
      <c r="CC209" s="240">
        <v>-3.7625500000000005</v>
      </c>
      <c r="CD209" s="165">
        <f t="shared" si="376"/>
        <v>-0.18747452303999967</v>
      </c>
      <c r="CE209" s="252">
        <f t="shared" si="348"/>
        <v>1</v>
      </c>
      <c r="CF209" s="201">
        <f>IF(AND(BY208&gt;3,CD209&lt;0),0,(CD209*CE209))</f>
        <v>0</v>
      </c>
      <c r="CG209" s="167">
        <f t="shared" si="378"/>
        <v>1</v>
      </c>
      <c r="CH209" s="167">
        <f t="shared" si="379"/>
        <v>1</v>
      </c>
      <c r="CI209" s="167">
        <f t="shared" si="349"/>
        <v>0</v>
      </c>
      <c r="CJ209" s="178">
        <f t="shared" si="421"/>
        <v>-14.203104746015795</v>
      </c>
      <c r="CK209" s="453">
        <f t="shared" si="239"/>
        <v>0</v>
      </c>
      <c r="CL209" s="453"/>
      <c r="CM209" s="165">
        <f t="shared" si="380"/>
        <v>0</v>
      </c>
      <c r="CN209" s="165">
        <f t="shared" si="306"/>
        <v>0</v>
      </c>
      <c r="CO209" s="176">
        <f t="shared" si="284"/>
        <v>-14.174605888145473</v>
      </c>
      <c r="CR209" s="36">
        <v>42451</v>
      </c>
      <c r="CS209" s="105">
        <v>5.7343000000000002</v>
      </c>
      <c r="CT209" s="109">
        <v>5.6625500000000004</v>
      </c>
      <c r="CV209" s="180">
        <f t="shared" si="275"/>
        <v>-15.719238309419998</v>
      </c>
      <c r="CW209" s="209">
        <f t="shared" si="434"/>
        <v>0.37494904607999935</v>
      </c>
      <c r="CX209" s="240">
        <v>-5.2625500000000001</v>
      </c>
      <c r="CY209" s="165">
        <f t="shared" si="381"/>
        <v>-0.41244395068799933</v>
      </c>
      <c r="CZ209" s="252">
        <f t="shared" si="308"/>
        <v>1</v>
      </c>
      <c r="DA209" s="201">
        <f t="shared" si="366"/>
        <v>0</v>
      </c>
      <c r="DB209" s="167">
        <f t="shared" si="382"/>
        <v>1</v>
      </c>
      <c r="DC209" s="167">
        <f t="shared" si="383"/>
        <v>1</v>
      </c>
      <c r="DD209" s="167">
        <f t="shared" si="367"/>
        <v>0</v>
      </c>
      <c r="DE209" s="178">
        <f t="shared" si="422"/>
        <v>-16.939716055538806</v>
      </c>
      <c r="DF209" s="453">
        <f t="shared" si="384"/>
        <v>0</v>
      </c>
      <c r="DG209" s="453"/>
      <c r="DH209" s="165">
        <f t="shared" si="428"/>
        <v>0</v>
      </c>
      <c r="DI209" s="165">
        <f t="shared" si="315"/>
        <v>0</v>
      </c>
      <c r="DJ209" s="176">
        <f t="shared" si="386"/>
        <v>-16.755311521418783</v>
      </c>
      <c r="DK209" s="185"/>
      <c r="DL209" s="186"/>
      <c r="DM209" s="36">
        <v>42451</v>
      </c>
      <c r="DN209" s="105">
        <v>5.7343000000000002</v>
      </c>
      <c r="DO209" s="109">
        <v>5.6625500000000004</v>
      </c>
      <c r="DQ209" s="180">
        <f t="shared" si="276"/>
        <v>-15.719238309419998</v>
      </c>
      <c r="DR209" s="209">
        <f t="shared" si="435"/>
        <v>0.37494904607999935</v>
      </c>
      <c r="DS209" s="240">
        <v>2.6374500000000003</v>
      </c>
      <c r="DT209" s="165">
        <f t="shared" si="387"/>
        <v>1</v>
      </c>
      <c r="DU209" s="252">
        <f t="shared" si="317"/>
        <v>0.599918473727999</v>
      </c>
      <c r="DV209" s="201">
        <f t="shared" si="368"/>
        <v>0.599918473727999</v>
      </c>
      <c r="DW209" s="167">
        <f t="shared" si="388"/>
        <v>1</v>
      </c>
      <c r="DX209" s="167">
        <f t="shared" si="389"/>
        <v>1</v>
      </c>
      <c r="DY209" s="167">
        <f t="shared" si="369"/>
        <v>0.599918473727999</v>
      </c>
      <c r="DZ209" s="178">
        <f t="shared" si="423"/>
        <v>-8.7771867931911309</v>
      </c>
      <c r="EA209" s="453">
        <f t="shared" si="319"/>
        <v>0.599918473727999</v>
      </c>
      <c r="EB209" s="453"/>
      <c r="EC209" s="165">
        <f t="shared" si="429"/>
        <v>0.599918473727999</v>
      </c>
      <c r="ED209" s="165">
        <f t="shared" si="321"/>
        <v>0.2999592368639995</v>
      </c>
      <c r="EE209" s="176">
        <f t="shared" si="390"/>
        <v>-10.151103610244794</v>
      </c>
      <c r="EF209" s="185"/>
      <c r="EG209" s="186"/>
      <c r="EH209" s="36">
        <v>42451</v>
      </c>
      <c r="EI209" s="105">
        <v>5.7343000000000002</v>
      </c>
      <c r="EJ209" s="109">
        <v>5.6625500000000004</v>
      </c>
      <c r="EL209" s="180">
        <f t="shared" si="277"/>
        <v>-15.719238309419998</v>
      </c>
      <c r="EM209" s="209">
        <f t="shared" si="436"/>
        <v>0.37494904607999935</v>
      </c>
      <c r="EN209" s="240">
        <v>3.187450000000001</v>
      </c>
      <c r="EO209" s="165">
        <f t="shared" si="322"/>
        <v>1</v>
      </c>
      <c r="EP209" s="252">
        <f t="shared" si="323"/>
        <v>0.63741337833599887</v>
      </c>
      <c r="EQ209" s="201">
        <f t="shared" si="364"/>
        <v>0.63741337833599887</v>
      </c>
      <c r="ER209" s="167">
        <f t="shared" si="410"/>
        <v>1</v>
      </c>
      <c r="ES209" s="167">
        <f t="shared" si="292"/>
        <v>1</v>
      </c>
      <c r="ET209" s="167">
        <f t="shared" si="411"/>
        <v>0.63741337833599887</v>
      </c>
      <c r="EU209" s="178">
        <f t="shared" si="424"/>
        <v>-11.30792749147601</v>
      </c>
      <c r="EV209" s="452">
        <f t="shared" si="267"/>
        <v>0.63741337833599887</v>
      </c>
      <c r="EW209" s="315"/>
      <c r="EX209" s="165">
        <f t="shared" si="420"/>
        <v>0.63741337833599887</v>
      </c>
      <c r="EY209" s="165">
        <f t="shared" si="326"/>
        <v>0.63741337833599887</v>
      </c>
      <c r="EZ209" s="176">
        <f t="shared" si="327"/>
        <v>-11.449905478499234</v>
      </c>
      <c r="FB209" s="186"/>
      <c r="FC209" s="36">
        <v>42451</v>
      </c>
      <c r="FD209" s="105">
        <v>5.7343000000000002</v>
      </c>
      <c r="FE209" s="109">
        <v>5.6625500000000004</v>
      </c>
      <c r="FG209" s="180">
        <f t="shared" si="278"/>
        <v>-15.719238309419998</v>
      </c>
      <c r="FH209" s="209">
        <f t="shared" si="437"/>
        <v>0.37494904607999935</v>
      </c>
      <c r="FI209" s="239">
        <v>8.7449999999999584E-2</v>
      </c>
      <c r="FJ209" s="165">
        <f t="shared" si="391"/>
        <v>1</v>
      </c>
      <c r="FK209" s="252">
        <f t="shared" si="329"/>
        <v>0.41244395068799933</v>
      </c>
      <c r="FL209" s="201">
        <f t="shared" si="370"/>
        <v>0.41244395068799933</v>
      </c>
      <c r="FM209" s="167">
        <f t="shared" si="392"/>
        <v>1</v>
      </c>
      <c r="FN209" s="167">
        <f t="shared" si="393"/>
        <v>1</v>
      </c>
      <c r="FO209" s="167">
        <f t="shared" si="371"/>
        <v>0.41244395068799933</v>
      </c>
      <c r="FP209" s="178">
        <f t="shared" si="425"/>
        <v>-17.927366664674395</v>
      </c>
      <c r="FQ209" s="453">
        <f t="shared" si="394"/>
        <v>0.41244395068799933</v>
      </c>
      <c r="FR209" s="453"/>
      <c r="FS209" s="165">
        <f t="shared" si="430"/>
        <v>0.41244395068799933</v>
      </c>
      <c r="FT209" s="165">
        <f t="shared" si="333"/>
        <v>0.41244395068799933</v>
      </c>
      <c r="FU209" s="176">
        <f t="shared" si="396"/>
        <v>-17.914673350867581</v>
      </c>
      <c r="FV209" s="185"/>
      <c r="FW209" s="186"/>
      <c r="FX209" s="36">
        <v>42451</v>
      </c>
      <c r="FY209" s="105">
        <v>5.7343000000000002</v>
      </c>
      <c r="FZ209" s="109">
        <v>5.6625500000000004</v>
      </c>
      <c r="GB209" s="180">
        <f t="shared" si="279"/>
        <v>-15.719238309419998</v>
      </c>
      <c r="GC209" s="209">
        <f t="shared" si="438"/>
        <v>0.37494904607999935</v>
      </c>
      <c r="GD209" s="239">
        <v>0.43744999999999923</v>
      </c>
      <c r="GE209" s="165">
        <f t="shared" si="397"/>
        <v>1</v>
      </c>
      <c r="GF209" s="252">
        <f t="shared" si="335"/>
        <v>0.41244395068799933</v>
      </c>
      <c r="GG209" s="201">
        <f t="shared" si="372"/>
        <v>0.41244395068799933</v>
      </c>
      <c r="GH209" s="167">
        <f t="shared" si="398"/>
        <v>1</v>
      </c>
      <c r="GI209" s="167">
        <f t="shared" si="399"/>
        <v>1</v>
      </c>
      <c r="GJ209" s="167">
        <f t="shared" si="373"/>
        <v>0.41244395068799933</v>
      </c>
      <c r="GK209" s="178">
        <f t="shared" si="426"/>
        <v>-17.719379255610008</v>
      </c>
      <c r="GL209" s="453">
        <f t="shared" si="400"/>
        <v>0.41244395068799933</v>
      </c>
      <c r="GM209" s="453"/>
      <c r="GN209" s="165">
        <f t="shared" si="431"/>
        <v>0.41244395068799933</v>
      </c>
      <c r="GO209" s="165">
        <f t="shared" si="339"/>
        <v>0.41244395068799933</v>
      </c>
      <c r="GP209" s="176">
        <f t="shared" si="402"/>
        <v>-17.90483361186163</v>
      </c>
      <c r="GR209" s="186"/>
      <c r="GS209" s="36">
        <v>42451</v>
      </c>
      <c r="GT209" s="105">
        <v>5.7343000000000002</v>
      </c>
      <c r="GU209" s="109">
        <v>5.6625500000000004</v>
      </c>
      <c r="GW209" s="180">
        <f t="shared" si="280"/>
        <v>-15.719238309419998</v>
      </c>
      <c r="GX209" s="209">
        <f t="shared" si="439"/>
        <v>0.37494904607999935</v>
      </c>
      <c r="GY209" s="239">
        <v>0.73744999999999994</v>
      </c>
      <c r="GZ209" s="165">
        <f t="shared" si="403"/>
        <v>1</v>
      </c>
      <c r="HA209" s="252">
        <f t="shared" si="341"/>
        <v>0.41244395068799933</v>
      </c>
      <c r="HB209" s="201">
        <f t="shared" si="404"/>
        <v>0.41244395068799933</v>
      </c>
      <c r="HC209" s="167">
        <f t="shared" si="405"/>
        <v>1</v>
      </c>
      <c r="HD209" s="167">
        <f t="shared" si="406"/>
        <v>0.43306614822239931</v>
      </c>
      <c r="HE209" s="167">
        <f t="shared" si="375"/>
        <v>0.43306614822239931</v>
      </c>
      <c r="HF209" s="178">
        <f t="shared" si="427"/>
        <v>-21.155863922845597</v>
      </c>
      <c r="HG209" s="453">
        <f t="shared" si="407"/>
        <v>0.43306614822239931</v>
      </c>
      <c r="HH209" s="453"/>
      <c r="HI209" s="165">
        <f t="shared" si="432"/>
        <v>0.43306614822239931</v>
      </c>
      <c r="HJ209" s="165">
        <f t="shared" si="346"/>
        <v>0.43306614822239931</v>
      </c>
      <c r="HK209" s="176">
        <f t="shared" si="409"/>
        <v>-21.533425686877582</v>
      </c>
      <c r="HN209" s="165">
        <v>-3.7625500000000005</v>
      </c>
      <c r="HO209" s="165">
        <f t="shared" si="254"/>
        <v>-14.174605888145473</v>
      </c>
      <c r="HP209" s="165"/>
      <c r="HR209" s="165">
        <v>-5.2625500000000001</v>
      </c>
      <c r="HS209" s="165">
        <f t="shared" si="255"/>
        <v>-16.755311521418783</v>
      </c>
      <c r="HT209" s="165"/>
      <c r="HV209" s="165">
        <v>2.6374500000000003</v>
      </c>
      <c r="HW209" s="165">
        <f t="shared" si="256"/>
        <v>-10.151103610244794</v>
      </c>
      <c r="HX209" s="165"/>
      <c r="HZ209" s="165">
        <v>3.187450000000001</v>
      </c>
      <c r="IA209" s="165">
        <f t="shared" si="257"/>
        <v>-11.449905478499234</v>
      </c>
      <c r="IB209" s="165"/>
      <c r="ID209" s="165">
        <v>8.7449999999999584E-2</v>
      </c>
      <c r="IE209" s="165">
        <f t="shared" si="258"/>
        <v>-17.914673350867581</v>
      </c>
      <c r="IF209" s="165"/>
      <c r="IH209" s="165">
        <v>0.43744999999999923</v>
      </c>
      <c r="II209" s="165">
        <f t="shared" si="259"/>
        <v>-17.90483361186163</v>
      </c>
      <c r="IJ209" s="165"/>
      <c r="IL209" s="424">
        <v>0.73744999999999994</v>
      </c>
      <c r="IM209" s="165">
        <f t="shared" si="260"/>
        <v>-21.533425686877582</v>
      </c>
      <c r="IN209" s="165"/>
      <c r="IO209" s="36">
        <v>42451</v>
      </c>
    </row>
    <row r="210" spans="1:249" x14ac:dyDescent="0.25">
      <c r="A210" s="95">
        <v>41355</v>
      </c>
      <c r="B210" s="36">
        <v>41355</v>
      </c>
      <c r="C210" s="346">
        <v>1.9</v>
      </c>
      <c r="D210" s="346">
        <v>0.4</v>
      </c>
      <c r="E210" s="346">
        <v>8.3000000000000007</v>
      </c>
      <c r="F210" s="346">
        <v>8.8500000000000014</v>
      </c>
      <c r="G210" s="346">
        <v>5.75</v>
      </c>
      <c r="H210" s="346">
        <v>6.1</v>
      </c>
      <c r="I210" s="346">
        <v>6.4</v>
      </c>
      <c r="J210" s="106"/>
      <c r="K210" s="36">
        <v>42451</v>
      </c>
      <c r="L210" s="105">
        <v>5.7343000000000002</v>
      </c>
      <c r="M210" s="98">
        <f t="shared" si="237"/>
        <v>5.6625500000000004</v>
      </c>
      <c r="N210" s="109">
        <f t="shared" si="365"/>
        <v>5.5912666666666668</v>
      </c>
      <c r="O210" s="291"/>
      <c r="P210" s="184">
        <v>42451</v>
      </c>
      <c r="Q210" s="346">
        <v>1.9</v>
      </c>
      <c r="R210" s="240">
        <v>-3.7625500000000005</v>
      </c>
      <c r="T210" s="346">
        <v>0.4</v>
      </c>
      <c r="U210" s="240">
        <v>-5.2625500000000001</v>
      </c>
      <c r="W210" s="346">
        <v>8.3000000000000007</v>
      </c>
      <c r="X210" s="240">
        <v>2.6374500000000003</v>
      </c>
      <c r="Z210" s="346">
        <v>8.8500000000000014</v>
      </c>
      <c r="AA210" s="240">
        <v>3.187450000000001</v>
      </c>
      <c r="AC210" s="346">
        <v>5.75</v>
      </c>
      <c r="AD210" s="239">
        <v>8.7449999999999584E-2</v>
      </c>
      <c r="AF210" s="346">
        <v>6.1</v>
      </c>
      <c r="AG210" s="239">
        <v>0.43744999999999923</v>
      </c>
      <c r="AI210" s="346">
        <v>6.4</v>
      </c>
      <c r="AJ210" s="239">
        <v>0.73744999999999994</v>
      </c>
      <c r="AK210" s="104"/>
      <c r="AV210" s="36">
        <v>42452</v>
      </c>
      <c r="AW210" s="346">
        <v>0.85000000000000009</v>
      </c>
      <c r="AY210" s="346">
        <v>1.5</v>
      </c>
      <c r="BA210" s="346">
        <v>7</v>
      </c>
      <c r="BC210" s="346">
        <v>7.3000000000000007</v>
      </c>
      <c r="BE210" s="346">
        <v>7.0500000000000007</v>
      </c>
      <c r="BG210" s="346">
        <v>3.9000000000000004</v>
      </c>
      <c r="BI210" s="346">
        <v>9.1</v>
      </c>
      <c r="BJ210" s="104"/>
      <c r="BL210" s="313"/>
      <c r="BV210">
        <f t="shared" si="412"/>
        <v>0.58233964487999934</v>
      </c>
      <c r="BW210" s="36">
        <v>42452</v>
      </c>
      <c r="BX210" s="105">
        <v>5.8792</v>
      </c>
      <c r="BY210" s="109">
        <v>5.8067500000000001</v>
      </c>
      <c r="CA210" s="180">
        <f t="shared" si="274"/>
        <v>-15.331011879499998</v>
      </c>
      <c r="CB210" s="209">
        <f t="shared" si="433"/>
        <v>0.38822642991999956</v>
      </c>
      <c r="CC210" s="240">
        <v>-4.9567499999999995</v>
      </c>
      <c r="CD210" s="165">
        <f t="shared" si="376"/>
        <v>-0.38822642991999956</v>
      </c>
      <c r="CE210" s="252">
        <f t="shared" si="348"/>
        <v>1</v>
      </c>
      <c r="CF210" s="201">
        <f t="shared" si="377"/>
        <v>0</v>
      </c>
      <c r="CG210" s="167">
        <f t="shared" si="378"/>
        <v>1</v>
      </c>
      <c r="CH210" s="167">
        <f t="shared" si="379"/>
        <v>1</v>
      </c>
      <c r="CI210" s="167">
        <f t="shared" si="349"/>
        <v>0</v>
      </c>
      <c r="CJ210" s="178">
        <f t="shared" si="421"/>
        <v>-14.203104746015795</v>
      </c>
      <c r="CK210" s="453">
        <f t="shared" si="239"/>
        <v>0</v>
      </c>
      <c r="CL210" s="453"/>
      <c r="CM210" s="165">
        <f t="shared" si="380"/>
        <v>0</v>
      </c>
      <c r="CN210" s="165">
        <f t="shared" si="306"/>
        <v>0</v>
      </c>
      <c r="CO210" s="176">
        <f t="shared" si="284"/>
        <v>-14.174605888145473</v>
      </c>
      <c r="CR210" s="36">
        <v>42452</v>
      </c>
      <c r="CS210" s="105">
        <v>5.8792</v>
      </c>
      <c r="CT210" s="109">
        <v>5.8067500000000001</v>
      </c>
      <c r="CV210" s="180">
        <f t="shared" si="275"/>
        <v>-15.331011879499998</v>
      </c>
      <c r="CW210" s="209">
        <f t="shared" si="434"/>
        <v>0.38822642991999956</v>
      </c>
      <c r="CX210" s="240">
        <v>-4.3067500000000001</v>
      </c>
      <c r="CY210" s="165">
        <f t="shared" si="381"/>
        <v>-0.38822642991999956</v>
      </c>
      <c r="CZ210" s="252">
        <f t="shared" si="308"/>
        <v>1</v>
      </c>
      <c r="DA210" s="201">
        <f t="shared" si="366"/>
        <v>0</v>
      </c>
      <c r="DB210" s="167">
        <f t="shared" si="382"/>
        <v>1</v>
      </c>
      <c r="DC210" s="167">
        <f t="shared" si="383"/>
        <v>1</v>
      </c>
      <c r="DD210" s="167">
        <f t="shared" si="367"/>
        <v>0</v>
      </c>
      <c r="DE210" s="178">
        <f t="shared" si="422"/>
        <v>-16.939716055538806</v>
      </c>
      <c r="DF210" s="453">
        <f t="shared" si="384"/>
        <v>0</v>
      </c>
      <c r="DG210" s="453"/>
      <c r="DH210" s="165">
        <f t="shared" si="428"/>
        <v>0</v>
      </c>
      <c r="DI210" s="165">
        <f t="shared" si="315"/>
        <v>0</v>
      </c>
      <c r="DJ210" s="176">
        <f t="shared" si="386"/>
        <v>-16.755311521418783</v>
      </c>
      <c r="DK210" s="185"/>
      <c r="DL210" s="186"/>
      <c r="DM210" s="36">
        <v>42452</v>
      </c>
      <c r="DN210" s="105">
        <v>5.8792</v>
      </c>
      <c r="DO210" s="109">
        <v>5.8067500000000001</v>
      </c>
      <c r="DQ210" s="180">
        <f t="shared" si="276"/>
        <v>-15.331011879499998</v>
      </c>
      <c r="DR210" s="209">
        <f t="shared" si="435"/>
        <v>0.38822642991999956</v>
      </c>
      <c r="DS210" s="240">
        <v>1.1932499999999999</v>
      </c>
      <c r="DT210" s="165">
        <f t="shared" si="387"/>
        <v>1</v>
      </c>
      <c r="DU210" s="252">
        <f t="shared" si="317"/>
        <v>0.42704907291199956</v>
      </c>
      <c r="DV210" s="201">
        <f t="shared" si="368"/>
        <v>0.42704907291199956</v>
      </c>
      <c r="DW210" s="167">
        <f t="shared" si="388"/>
        <v>1</v>
      </c>
      <c r="DX210" s="167">
        <f t="shared" si="389"/>
        <v>1</v>
      </c>
      <c r="DY210" s="167">
        <f t="shared" si="369"/>
        <v>0.42704907291199956</v>
      </c>
      <c r="DZ210" s="178">
        <f t="shared" si="423"/>
        <v>-8.3501377202791307</v>
      </c>
      <c r="EA210" s="453">
        <f t="shared" si="319"/>
        <v>0.42704907291199956</v>
      </c>
      <c r="EB210" s="453"/>
      <c r="EC210" s="165">
        <f t="shared" si="429"/>
        <v>0.42704907291199956</v>
      </c>
      <c r="ED210" s="165">
        <f t="shared" si="321"/>
        <v>0.21352453645599978</v>
      </c>
      <c r="EE210" s="176">
        <f t="shared" si="390"/>
        <v>-9.937579073788795</v>
      </c>
      <c r="EF210" s="185"/>
      <c r="EG210" s="186"/>
      <c r="EH210" s="36">
        <v>42452</v>
      </c>
      <c r="EI210" s="105">
        <v>5.8792</v>
      </c>
      <c r="EJ210" s="109">
        <v>5.8067500000000001</v>
      </c>
      <c r="EL210" s="180">
        <f t="shared" si="277"/>
        <v>-15.331011879499998</v>
      </c>
      <c r="EM210" s="209">
        <f t="shared" si="436"/>
        <v>0.38822642991999956</v>
      </c>
      <c r="EN210" s="240">
        <v>1.4932500000000006</v>
      </c>
      <c r="EO210" s="165">
        <f t="shared" si="322"/>
        <v>1</v>
      </c>
      <c r="EP210" s="252">
        <f t="shared" si="323"/>
        <v>0.42704907291199956</v>
      </c>
      <c r="EQ210" s="201">
        <f t="shared" si="364"/>
        <v>0.42704907291199956</v>
      </c>
      <c r="ER210" s="167">
        <f t="shared" si="410"/>
        <v>1</v>
      </c>
      <c r="ES210" s="167">
        <f t="shared" si="292"/>
        <v>1</v>
      </c>
      <c r="ET210" s="167">
        <f t="shared" si="411"/>
        <v>0.42704907291199956</v>
      </c>
      <c r="EU210" s="178">
        <f t="shared" si="424"/>
        <v>-10.880878418564009</v>
      </c>
      <c r="EV210" s="452">
        <f t="shared" si="267"/>
        <v>0.42704907291199956</v>
      </c>
      <c r="EW210" s="315"/>
      <c r="EX210" s="165">
        <f t="shared" si="420"/>
        <v>0.42704907291199956</v>
      </c>
      <c r="EY210" s="165">
        <f t="shared" si="326"/>
        <v>0.42704907291199956</v>
      </c>
      <c r="EZ210" s="176">
        <f t="shared" si="327"/>
        <v>-11.022856405587234</v>
      </c>
      <c r="FA210" s="185"/>
      <c r="FB210" s="186"/>
      <c r="FC210" s="36">
        <v>42452</v>
      </c>
      <c r="FD210" s="105">
        <v>5.8792</v>
      </c>
      <c r="FE210" s="109">
        <v>5.8067500000000001</v>
      </c>
      <c r="FG210" s="180">
        <f t="shared" si="278"/>
        <v>-15.331011879499998</v>
      </c>
      <c r="FH210" s="209">
        <f t="shared" si="437"/>
        <v>0.38822642991999956</v>
      </c>
      <c r="FI210" s="239">
        <v>1.2432500000000006</v>
      </c>
      <c r="FJ210" s="165">
        <f t="shared" si="391"/>
        <v>1</v>
      </c>
      <c r="FK210" s="252">
        <f t="shared" si="329"/>
        <v>0.42704907291199956</v>
      </c>
      <c r="FL210" s="201">
        <f t="shared" si="370"/>
        <v>0.42704907291199956</v>
      </c>
      <c r="FM210" s="167">
        <f t="shared" si="392"/>
        <v>1</v>
      </c>
      <c r="FN210" s="167">
        <f t="shared" si="393"/>
        <v>1</v>
      </c>
      <c r="FO210" s="167">
        <f t="shared" si="371"/>
        <v>0.42704907291199956</v>
      </c>
      <c r="FP210" s="178">
        <f t="shared" si="425"/>
        <v>-17.500317591762396</v>
      </c>
      <c r="FQ210" s="453">
        <f t="shared" si="394"/>
        <v>0.42704907291199956</v>
      </c>
      <c r="FR210" s="453"/>
      <c r="FS210" s="165">
        <f t="shared" si="430"/>
        <v>0.42704907291199956</v>
      </c>
      <c r="FT210" s="165">
        <f t="shared" si="333"/>
        <v>0.42704907291199956</v>
      </c>
      <c r="FU210" s="176">
        <f t="shared" si="396"/>
        <v>-17.487624277955582</v>
      </c>
      <c r="FV210" s="185"/>
      <c r="FW210" s="186"/>
      <c r="FX210" s="36">
        <v>42452</v>
      </c>
      <c r="FY210" s="105">
        <v>5.8792</v>
      </c>
      <c r="FZ210" s="109">
        <v>5.8067500000000001</v>
      </c>
      <c r="GB210" s="180">
        <f t="shared" si="279"/>
        <v>-15.331011879499998</v>
      </c>
      <c r="GC210" s="209">
        <f t="shared" si="438"/>
        <v>0.38822642991999956</v>
      </c>
      <c r="GD210" s="239">
        <v>-1.9067499999999997</v>
      </c>
      <c r="GE210" s="165">
        <f t="shared" si="397"/>
        <v>0.42704907291199956</v>
      </c>
      <c r="GF210" s="252">
        <f t="shared" si="335"/>
        <v>1</v>
      </c>
      <c r="GG210" s="201">
        <f t="shared" si="372"/>
        <v>0.42704907291199956</v>
      </c>
      <c r="GH210" s="167">
        <f t="shared" si="398"/>
        <v>1</v>
      </c>
      <c r="GI210" s="167">
        <f t="shared" si="399"/>
        <v>1</v>
      </c>
      <c r="GJ210" s="167">
        <f t="shared" si="373"/>
        <v>0.42704907291199956</v>
      </c>
      <c r="GK210" s="178">
        <f t="shared" si="426"/>
        <v>-17.292330182698009</v>
      </c>
      <c r="GL210" s="453">
        <f t="shared" si="400"/>
        <v>0.42704907291199956</v>
      </c>
      <c r="GM210" s="453"/>
      <c r="GN210" s="165">
        <f t="shared" si="431"/>
        <v>0.42704907291199956</v>
      </c>
      <c r="GO210" s="165">
        <f t="shared" si="339"/>
        <v>0.42704907291199956</v>
      </c>
      <c r="GP210" s="176">
        <f t="shared" si="402"/>
        <v>-17.477784538949631</v>
      </c>
      <c r="GR210" s="186"/>
      <c r="GS210" s="36">
        <v>42452</v>
      </c>
      <c r="GT210" s="105">
        <v>5.8792</v>
      </c>
      <c r="GU210" s="109">
        <v>5.8067500000000001</v>
      </c>
      <c r="GW210" s="180">
        <f t="shared" si="280"/>
        <v>-15.331011879499998</v>
      </c>
      <c r="GX210" s="209">
        <f t="shared" si="439"/>
        <v>0.38822642991999956</v>
      </c>
      <c r="GY210" s="239">
        <v>3.2932499999999996</v>
      </c>
      <c r="GZ210" s="165">
        <f t="shared" si="403"/>
        <v>1</v>
      </c>
      <c r="HA210" s="252">
        <f t="shared" si="341"/>
        <v>0.65998493086399923</v>
      </c>
      <c r="HB210" s="201">
        <f t="shared" si="404"/>
        <v>0.65998493086399923</v>
      </c>
      <c r="HC210" s="167">
        <f t="shared" si="405"/>
        <v>1</v>
      </c>
      <c r="HD210" s="167">
        <f t="shared" si="406"/>
        <v>0.6929841774071992</v>
      </c>
      <c r="HE210" s="167">
        <f t="shared" si="375"/>
        <v>0.6929841774071992</v>
      </c>
      <c r="HF210" s="178">
        <f t="shared" si="427"/>
        <v>-20.4628797454384</v>
      </c>
      <c r="HG210" s="453">
        <f t="shared" si="407"/>
        <v>0.6929841774071992</v>
      </c>
      <c r="HH210" s="453"/>
      <c r="HI210" s="165">
        <f t="shared" si="432"/>
        <v>0.6929841774071992</v>
      </c>
      <c r="HJ210" s="165">
        <f t="shared" si="346"/>
        <v>0.6929841774071992</v>
      </c>
      <c r="HK210" s="176">
        <f t="shared" si="409"/>
        <v>-20.840441509470381</v>
      </c>
      <c r="HN210" s="165">
        <v>-4.9567499999999995</v>
      </c>
      <c r="HO210" s="165">
        <f t="shared" si="254"/>
        <v>-14.174605888145473</v>
      </c>
      <c r="HP210" s="165"/>
      <c r="HR210" s="165">
        <v>-4.3067500000000001</v>
      </c>
      <c r="HS210" s="165">
        <f t="shared" si="255"/>
        <v>-16.755311521418783</v>
      </c>
      <c r="HT210" s="165"/>
      <c r="HV210" s="165">
        <v>1.1932499999999999</v>
      </c>
      <c r="HW210" s="165">
        <f t="shared" si="256"/>
        <v>-9.937579073788795</v>
      </c>
      <c r="HX210" s="165"/>
      <c r="HZ210" s="165">
        <v>1.4932500000000006</v>
      </c>
      <c r="IA210" s="165">
        <f t="shared" si="257"/>
        <v>-11.022856405587234</v>
      </c>
      <c r="IB210" s="165"/>
      <c r="ID210" s="165">
        <v>1.2432500000000006</v>
      </c>
      <c r="IE210" s="165">
        <f t="shared" si="258"/>
        <v>-17.487624277955582</v>
      </c>
      <c r="IF210" s="165"/>
      <c r="IH210" s="165">
        <v>-1.9067499999999997</v>
      </c>
      <c r="II210" s="165">
        <f t="shared" si="259"/>
        <v>-17.477784538949631</v>
      </c>
      <c r="IJ210" s="165"/>
      <c r="IL210" s="424">
        <v>3.2932499999999996</v>
      </c>
      <c r="IM210" s="165">
        <f t="shared" si="260"/>
        <v>-20.840441509470381</v>
      </c>
      <c r="IN210" s="165"/>
      <c r="IO210" s="36">
        <v>42452</v>
      </c>
    </row>
    <row r="211" spans="1:249" x14ac:dyDescent="0.25">
      <c r="A211" s="95">
        <v>41356</v>
      </c>
      <c r="B211" s="36">
        <v>41356</v>
      </c>
      <c r="C211" s="346">
        <v>0.85000000000000009</v>
      </c>
      <c r="D211" s="346">
        <v>1.5</v>
      </c>
      <c r="E211" s="346">
        <v>7</v>
      </c>
      <c r="F211" s="346">
        <v>7.3000000000000007</v>
      </c>
      <c r="G211" s="346">
        <v>7.0500000000000007</v>
      </c>
      <c r="H211" s="346">
        <v>3.9000000000000004</v>
      </c>
      <c r="I211" s="346">
        <v>9.1</v>
      </c>
      <c r="J211" s="106"/>
      <c r="K211" s="36">
        <v>42452</v>
      </c>
      <c r="L211" s="105">
        <v>5.8792</v>
      </c>
      <c r="M211" s="98">
        <f t="shared" si="237"/>
        <v>5.8067500000000001</v>
      </c>
      <c r="N211" s="109">
        <f t="shared" si="365"/>
        <v>5.7347666666666663</v>
      </c>
      <c r="O211" s="291"/>
      <c r="P211" s="184">
        <v>42452</v>
      </c>
      <c r="Q211" s="346">
        <v>0.85000000000000009</v>
      </c>
      <c r="R211" s="240">
        <v>-4.9567499999999995</v>
      </c>
      <c r="T211" s="346">
        <v>1.5</v>
      </c>
      <c r="U211" s="240">
        <v>-4.3067500000000001</v>
      </c>
      <c r="W211" s="346">
        <v>7</v>
      </c>
      <c r="X211" s="240">
        <v>1.1932499999999999</v>
      </c>
      <c r="Z211" s="346">
        <v>7.3000000000000007</v>
      </c>
      <c r="AA211" s="240">
        <v>1.4932500000000006</v>
      </c>
      <c r="AC211" s="346">
        <v>7.0500000000000007</v>
      </c>
      <c r="AD211" s="239">
        <v>1.2432500000000006</v>
      </c>
      <c r="AF211" s="346">
        <v>3.9000000000000004</v>
      </c>
      <c r="AG211" s="239">
        <v>-1.9067499999999997</v>
      </c>
      <c r="AI211" s="346">
        <v>9.1</v>
      </c>
      <c r="AJ211" s="239">
        <v>3.2932499999999996</v>
      </c>
      <c r="AK211" s="104"/>
      <c r="AV211" s="36">
        <v>42453</v>
      </c>
      <c r="AW211" s="346">
        <v>1.7000000000000002</v>
      </c>
      <c r="AY211" s="346">
        <v>3.0999999999999996</v>
      </c>
      <c r="BA211" s="346">
        <v>7.6999999999999993</v>
      </c>
      <c r="BC211" s="346">
        <v>6.85</v>
      </c>
      <c r="BE211" s="346">
        <v>6.5500000000000007</v>
      </c>
      <c r="BG211" s="346">
        <v>2.9</v>
      </c>
      <c r="BI211" s="346">
        <v>8.9499999999999993</v>
      </c>
      <c r="BJ211" s="104"/>
      <c r="BV211">
        <f t="shared" si="412"/>
        <v>0.60267724608000073</v>
      </c>
      <c r="BW211" s="36">
        <v>42453</v>
      </c>
      <c r="BX211" s="105">
        <v>6.0255000000000001</v>
      </c>
      <c r="BY211" s="109">
        <v>5.95235</v>
      </c>
      <c r="CA211" s="180">
        <f t="shared" si="274"/>
        <v>-14.929227048779998</v>
      </c>
      <c r="CB211" s="209">
        <f t="shared" si="433"/>
        <v>0.40178483072000049</v>
      </c>
      <c r="CC211" s="240">
        <v>-4.2523499999999999</v>
      </c>
      <c r="CD211" s="165">
        <f t="shared" si="376"/>
        <v>-0.40178483072000049</v>
      </c>
      <c r="CE211" s="252">
        <f t="shared" si="348"/>
        <v>1</v>
      </c>
      <c r="CF211" s="201">
        <f t="shared" si="377"/>
        <v>0</v>
      </c>
      <c r="CG211" s="167">
        <f t="shared" si="378"/>
        <v>1</v>
      </c>
      <c r="CH211" s="167">
        <f t="shared" si="379"/>
        <v>1</v>
      </c>
      <c r="CI211" s="167">
        <f t="shared" si="349"/>
        <v>0</v>
      </c>
      <c r="CJ211" s="178">
        <f t="shared" si="421"/>
        <v>-14.203104746015795</v>
      </c>
      <c r="CK211" s="453">
        <f t="shared" si="239"/>
        <v>0</v>
      </c>
      <c r="CL211" s="453"/>
      <c r="CM211" s="165">
        <f t="shared" si="380"/>
        <v>0</v>
      </c>
      <c r="CN211" s="165">
        <f t="shared" si="306"/>
        <v>0</v>
      </c>
      <c r="CO211" s="176">
        <f t="shared" si="284"/>
        <v>-14.174605888145473</v>
      </c>
      <c r="CR211" s="36">
        <v>42453</v>
      </c>
      <c r="CS211" s="105">
        <v>6.0255000000000001</v>
      </c>
      <c r="CT211" s="109">
        <v>5.95235</v>
      </c>
      <c r="CV211" s="180">
        <f t="shared" si="275"/>
        <v>-14.929227048779998</v>
      </c>
      <c r="CW211" s="209">
        <f t="shared" si="434"/>
        <v>0.40178483072000049</v>
      </c>
      <c r="CX211" s="240">
        <v>-2.8523500000000004</v>
      </c>
      <c r="CY211" s="165">
        <f t="shared" si="381"/>
        <v>8.0356966144000105E-2</v>
      </c>
      <c r="CZ211" s="252">
        <f t="shared" si="308"/>
        <v>1</v>
      </c>
      <c r="DA211" s="201">
        <f t="shared" si="366"/>
        <v>8.0356966144000105E-2</v>
      </c>
      <c r="DB211" s="167">
        <f t="shared" si="382"/>
        <v>1</v>
      </c>
      <c r="DC211" s="167">
        <f t="shared" si="383"/>
        <v>1</v>
      </c>
      <c r="DD211" s="167">
        <f t="shared" si="367"/>
        <v>8.0356966144000105E-2</v>
      </c>
      <c r="DE211" s="178">
        <f t="shared" si="422"/>
        <v>-16.859359089394808</v>
      </c>
      <c r="DF211" s="453">
        <f t="shared" si="384"/>
        <v>8.0356966144000105E-2</v>
      </c>
      <c r="DG211" s="453"/>
      <c r="DH211" s="165">
        <f t="shared" si="428"/>
        <v>8.0356966144000105E-2</v>
      </c>
      <c r="DI211" s="165">
        <f t="shared" si="315"/>
        <v>8.0356966144000105E-2</v>
      </c>
      <c r="DJ211" s="176">
        <f t="shared" si="386"/>
        <v>-16.674954555274784</v>
      </c>
      <c r="DK211" s="185"/>
      <c r="DL211" s="186"/>
      <c r="DM211" s="36">
        <v>42453</v>
      </c>
      <c r="DN211" s="105">
        <v>6.0255000000000001</v>
      </c>
      <c r="DO211" s="109">
        <v>5.95235</v>
      </c>
      <c r="DQ211" s="180">
        <f t="shared" si="276"/>
        <v>-14.929227048779998</v>
      </c>
      <c r="DR211" s="209">
        <f t="shared" si="435"/>
        <v>0.40178483072000049</v>
      </c>
      <c r="DS211" s="240">
        <v>1.7476499999999993</v>
      </c>
      <c r="DT211" s="165">
        <f t="shared" si="387"/>
        <v>1</v>
      </c>
      <c r="DU211" s="252">
        <f t="shared" si="317"/>
        <v>0.52232027993600061</v>
      </c>
      <c r="DV211" s="201">
        <f t="shared" si="368"/>
        <v>0.52232027993600061</v>
      </c>
      <c r="DW211" s="167">
        <f t="shared" si="388"/>
        <v>1</v>
      </c>
      <c r="DX211" s="167">
        <f t="shared" si="389"/>
        <v>1</v>
      </c>
      <c r="DY211" s="167">
        <f t="shared" si="369"/>
        <v>0.52232027993600061</v>
      </c>
      <c r="DZ211" s="178">
        <f t="shared" si="423"/>
        <v>-7.8278174403431304</v>
      </c>
      <c r="EA211" s="453">
        <f t="shared" si="319"/>
        <v>0.52232027993600061</v>
      </c>
      <c r="EB211" s="453"/>
      <c r="EC211" s="165">
        <f t="shared" si="429"/>
        <v>0.52232027993600061</v>
      </c>
      <c r="ED211" s="165">
        <f t="shared" si="321"/>
        <v>0.2611601399680003</v>
      </c>
      <c r="EE211" s="176">
        <f t="shared" si="390"/>
        <v>-9.6764189338207949</v>
      </c>
      <c r="EF211" s="185"/>
      <c r="EG211" s="186"/>
      <c r="EH211" s="36">
        <v>42453</v>
      </c>
      <c r="EI211" s="105">
        <v>6.0255000000000001</v>
      </c>
      <c r="EJ211" s="109">
        <v>5.95235</v>
      </c>
      <c r="EL211" s="180">
        <f t="shared" si="277"/>
        <v>-14.929227048779998</v>
      </c>
      <c r="EM211" s="209">
        <f t="shared" si="436"/>
        <v>0.40178483072000049</v>
      </c>
      <c r="EN211" s="240">
        <v>0.89764999999999961</v>
      </c>
      <c r="EO211" s="165">
        <f t="shared" si="322"/>
        <v>1</v>
      </c>
      <c r="EP211" s="252">
        <f t="shared" si="323"/>
        <v>0.44196331379200055</v>
      </c>
      <c r="EQ211" s="201">
        <f t="shared" si="364"/>
        <v>0.44196331379200055</v>
      </c>
      <c r="ER211" s="167">
        <f t="shared" si="410"/>
        <v>1</v>
      </c>
      <c r="ES211" s="167">
        <f t="shared" ref="ES211" si="440">IF(AND(EZ210&lt;-23.5,EQ211&gt;0),EQ211*1.2,IF(AND(EZ210&lt;-22.5,EQ211&gt;0),EQ211*1.1,IF(AND(EZ210&lt;-21.5,EQ211&gt;0),EQ211*1.05,1)))</f>
        <v>1</v>
      </c>
      <c r="ET211" s="167">
        <f t="shared" si="411"/>
        <v>0.44196331379200055</v>
      </c>
      <c r="EU211" s="178">
        <f t="shared" si="424"/>
        <v>-10.438915104772009</v>
      </c>
      <c r="EV211" s="452">
        <f t="shared" si="267"/>
        <v>0.44196331379200055</v>
      </c>
      <c r="EW211" s="315"/>
      <c r="EX211" s="165">
        <f t="shared" si="420"/>
        <v>0.44196331379200055</v>
      </c>
      <c r="EY211" s="165">
        <f t="shared" si="326"/>
        <v>0.44196331379200055</v>
      </c>
      <c r="EZ211" s="176">
        <f t="shared" si="327"/>
        <v>-10.580893091795234</v>
      </c>
      <c r="FA211" s="185"/>
      <c r="FB211" s="186"/>
      <c r="FC211" s="36">
        <v>42453</v>
      </c>
      <c r="FD211" s="105">
        <v>6.0255000000000001</v>
      </c>
      <c r="FE211" s="109">
        <v>5.95235</v>
      </c>
      <c r="FG211" s="180">
        <f t="shared" si="278"/>
        <v>-14.929227048779998</v>
      </c>
      <c r="FH211" s="209">
        <f t="shared" si="437"/>
        <v>0.40178483072000049</v>
      </c>
      <c r="FI211" s="239">
        <v>0.59765000000000068</v>
      </c>
      <c r="FJ211" s="165">
        <f t="shared" si="391"/>
        <v>1</v>
      </c>
      <c r="FK211" s="252">
        <f t="shared" si="329"/>
        <v>0.44196331379200055</v>
      </c>
      <c r="FL211" s="201">
        <f t="shared" si="370"/>
        <v>0.44196331379200055</v>
      </c>
      <c r="FM211" s="167">
        <f t="shared" si="392"/>
        <v>1</v>
      </c>
      <c r="FN211" s="167">
        <f t="shared" si="393"/>
        <v>1</v>
      </c>
      <c r="FO211" s="167">
        <f t="shared" si="371"/>
        <v>0.44196331379200055</v>
      </c>
      <c r="FP211" s="178">
        <f t="shared" si="425"/>
        <v>-17.058354277970395</v>
      </c>
      <c r="FQ211" s="453">
        <f t="shared" si="394"/>
        <v>0.44196331379200055</v>
      </c>
      <c r="FR211" s="453"/>
      <c r="FS211" s="165">
        <f t="shared" si="430"/>
        <v>0.44196331379200055</v>
      </c>
      <c r="FT211" s="165">
        <f t="shared" si="333"/>
        <v>0.44196331379200055</v>
      </c>
      <c r="FU211" s="176">
        <f t="shared" si="396"/>
        <v>-17.045660964163581</v>
      </c>
      <c r="FV211" s="185"/>
      <c r="FW211" s="186"/>
      <c r="FX211" s="36">
        <v>42453</v>
      </c>
      <c r="FY211" s="105">
        <v>6.0255000000000001</v>
      </c>
      <c r="FZ211" s="109">
        <v>5.95235</v>
      </c>
      <c r="GB211" s="180">
        <f t="shared" si="279"/>
        <v>-14.929227048779998</v>
      </c>
      <c r="GC211" s="209">
        <f t="shared" si="438"/>
        <v>0.40178483072000049</v>
      </c>
      <c r="GD211" s="239">
        <v>-3.0523500000000001</v>
      </c>
      <c r="GE211" s="165">
        <f t="shared" si="397"/>
        <v>-0.20089241536000024</v>
      </c>
      <c r="GF211" s="252">
        <f t="shared" si="335"/>
        <v>1</v>
      </c>
      <c r="GG211" s="201">
        <f t="shared" si="372"/>
        <v>0</v>
      </c>
      <c r="GH211" s="167">
        <f t="shared" si="398"/>
        <v>1</v>
      </c>
      <c r="GI211" s="167">
        <f t="shared" si="399"/>
        <v>1</v>
      </c>
      <c r="GJ211" s="167">
        <f t="shared" si="373"/>
        <v>0</v>
      </c>
      <c r="GK211" s="178">
        <f t="shared" si="426"/>
        <v>-17.292330182698009</v>
      </c>
      <c r="GL211" s="453">
        <f t="shared" si="400"/>
        <v>0</v>
      </c>
      <c r="GM211" s="453"/>
      <c r="GN211" s="165">
        <f t="shared" si="431"/>
        <v>0</v>
      </c>
      <c r="GO211" s="165">
        <f t="shared" si="339"/>
        <v>0</v>
      </c>
      <c r="GP211" s="176">
        <f t="shared" si="402"/>
        <v>-17.477784538949631</v>
      </c>
      <c r="GR211" s="186"/>
      <c r="GS211" s="36">
        <v>42453</v>
      </c>
      <c r="GT211" s="105">
        <v>6.0255000000000001</v>
      </c>
      <c r="GU211" s="109">
        <v>5.95235</v>
      </c>
      <c r="GW211" s="180">
        <f t="shared" si="280"/>
        <v>-14.929227048779998</v>
      </c>
      <c r="GX211" s="209">
        <f t="shared" si="439"/>
        <v>0.40178483072000049</v>
      </c>
      <c r="GY211" s="239">
        <v>2.9976499999999993</v>
      </c>
      <c r="GZ211" s="165">
        <f t="shared" si="403"/>
        <v>1</v>
      </c>
      <c r="HA211" s="252">
        <f t="shared" si="341"/>
        <v>0.64285572915200084</v>
      </c>
      <c r="HB211" s="201">
        <f t="shared" si="404"/>
        <v>0.64285572915200084</v>
      </c>
      <c r="HC211" s="167">
        <f t="shared" si="405"/>
        <v>1</v>
      </c>
      <c r="HD211" s="167">
        <f t="shared" si="406"/>
        <v>1</v>
      </c>
      <c r="HE211" s="167">
        <f t="shared" si="375"/>
        <v>0.64285572915200084</v>
      </c>
      <c r="HF211" s="178">
        <f t="shared" si="427"/>
        <v>-19.8200240162864</v>
      </c>
      <c r="HG211" s="453">
        <f t="shared" si="407"/>
        <v>0.64285572915200084</v>
      </c>
      <c r="HH211" s="453"/>
      <c r="HI211" s="165">
        <f t="shared" si="432"/>
        <v>0.64285572915200084</v>
      </c>
      <c r="HJ211" s="165">
        <f t="shared" si="346"/>
        <v>0.64285572915200084</v>
      </c>
      <c r="HK211" s="176">
        <f t="shared" si="409"/>
        <v>-20.197585780318381</v>
      </c>
      <c r="HN211" s="165">
        <v>-4.2523499999999999</v>
      </c>
      <c r="HO211" s="165">
        <f t="shared" si="254"/>
        <v>-14.174605888145473</v>
      </c>
      <c r="HP211" s="165"/>
      <c r="HR211" s="165">
        <v>-2.8523500000000004</v>
      </c>
      <c r="HS211" s="165">
        <f t="shared" si="255"/>
        <v>-16.674954555274784</v>
      </c>
      <c r="HT211" s="165"/>
      <c r="HV211" s="165">
        <v>1.7476499999999993</v>
      </c>
      <c r="HW211" s="165">
        <f t="shared" si="256"/>
        <v>-9.6764189338207949</v>
      </c>
      <c r="HX211" s="165"/>
      <c r="HZ211" s="165">
        <v>0.89764999999999961</v>
      </c>
      <c r="IA211" s="165">
        <f t="shared" si="257"/>
        <v>-10.580893091795234</v>
      </c>
      <c r="IB211" s="165"/>
      <c r="ID211" s="165">
        <v>0.59765000000000068</v>
      </c>
      <c r="IE211" s="165">
        <f t="shared" si="258"/>
        <v>-17.045660964163581</v>
      </c>
      <c r="IF211" s="165"/>
      <c r="IH211" s="165">
        <v>-3.0523500000000001</v>
      </c>
      <c r="II211" s="165">
        <f t="shared" si="259"/>
        <v>-17.477784538949631</v>
      </c>
      <c r="IJ211" s="165"/>
      <c r="IL211" s="424">
        <v>2.9976499999999993</v>
      </c>
      <c r="IM211" s="165">
        <f t="shared" si="260"/>
        <v>-20.197585780318381</v>
      </c>
      <c r="IN211" s="165"/>
      <c r="IO211" s="36">
        <v>42453</v>
      </c>
    </row>
    <row r="212" spans="1:249" ht="15.75" thickBot="1" x14ac:dyDescent="0.3">
      <c r="A212" s="95">
        <v>41357</v>
      </c>
      <c r="B212" s="36">
        <v>41357</v>
      </c>
      <c r="C212" s="346">
        <v>1.7000000000000002</v>
      </c>
      <c r="D212" s="346">
        <v>3.0999999999999996</v>
      </c>
      <c r="E212" s="346">
        <v>7.6999999999999993</v>
      </c>
      <c r="F212" s="346">
        <v>6.85</v>
      </c>
      <c r="G212" s="346">
        <v>6.5500000000000007</v>
      </c>
      <c r="H212" s="346">
        <v>2.9</v>
      </c>
      <c r="I212" s="346">
        <v>8.9499999999999993</v>
      </c>
      <c r="J212" s="106"/>
      <c r="K212" s="36">
        <v>42453</v>
      </c>
      <c r="L212" s="105">
        <v>6.0255000000000001</v>
      </c>
      <c r="M212" s="98">
        <f t="shared" si="237"/>
        <v>5.95235</v>
      </c>
      <c r="N212" s="109">
        <f t="shared" si="365"/>
        <v>5.8796666666666662</v>
      </c>
      <c r="O212" s="291"/>
      <c r="P212" s="184">
        <v>42453</v>
      </c>
      <c r="Q212" s="346">
        <v>1.7000000000000002</v>
      </c>
      <c r="R212" s="240">
        <v>-4.2523499999999999</v>
      </c>
      <c r="T212" s="346">
        <v>3.0999999999999996</v>
      </c>
      <c r="U212" s="240">
        <v>-2.8523500000000004</v>
      </c>
      <c r="W212" s="346">
        <v>7.6999999999999993</v>
      </c>
      <c r="X212" s="240">
        <v>1.7476499999999993</v>
      </c>
      <c r="Z212" s="346">
        <v>6.85</v>
      </c>
      <c r="AA212" s="240">
        <v>0.89764999999999961</v>
      </c>
      <c r="AC212" s="346">
        <v>6.5500000000000007</v>
      </c>
      <c r="AD212" s="239">
        <v>0.59765000000000068</v>
      </c>
      <c r="AF212" s="346">
        <v>2.9</v>
      </c>
      <c r="AG212" s="239">
        <v>-3.0523500000000001</v>
      </c>
      <c r="AI212" s="346">
        <v>8.9499999999999993</v>
      </c>
      <c r="AJ212" s="239">
        <v>2.9976499999999993</v>
      </c>
      <c r="AK212" s="104"/>
      <c r="AV212" s="36">
        <v>42454</v>
      </c>
      <c r="AW212" s="346">
        <v>2.7</v>
      </c>
      <c r="AY212" s="346">
        <v>2.8499999999999996</v>
      </c>
      <c r="BA212" s="346">
        <v>6.9499999999999993</v>
      </c>
      <c r="BC212" s="346">
        <v>7.65</v>
      </c>
      <c r="BE212" s="346">
        <v>6.5500000000000007</v>
      </c>
      <c r="BG212" s="346">
        <v>3.4</v>
      </c>
      <c r="BI212" s="346">
        <v>8.1999999999999993</v>
      </c>
      <c r="BJ212" s="104"/>
      <c r="BV212">
        <f t="shared" si="412"/>
        <v>0.62344046520000074</v>
      </c>
      <c r="BW212" s="36">
        <v>42454</v>
      </c>
      <c r="BX212" s="105">
        <v>6.1732000000000005</v>
      </c>
      <c r="BY212" s="109">
        <v>6.0993500000000003</v>
      </c>
      <c r="CA212" s="180">
        <f t="shared" si="274"/>
        <v>-14.513600071979997</v>
      </c>
      <c r="CB212" s="209">
        <f t="shared" si="433"/>
        <v>0.41562697680000049</v>
      </c>
      <c r="CC212" s="240">
        <v>-3.3993500000000001</v>
      </c>
      <c r="CD212" s="165">
        <f t="shared" si="376"/>
        <v>-0.20781348840000025</v>
      </c>
      <c r="CE212" s="252">
        <f t="shared" si="348"/>
        <v>1</v>
      </c>
      <c r="CF212" s="201">
        <f t="shared" si="377"/>
        <v>0</v>
      </c>
      <c r="CG212" s="167">
        <f t="shared" si="378"/>
        <v>1</v>
      </c>
      <c r="CH212" s="167">
        <f t="shared" si="379"/>
        <v>1</v>
      </c>
      <c r="CI212" s="167">
        <f t="shared" si="349"/>
        <v>0</v>
      </c>
      <c r="CJ212" s="178">
        <f t="shared" si="421"/>
        <v>-14.203104746015795</v>
      </c>
      <c r="CK212" s="453">
        <f t="shared" si="239"/>
        <v>0</v>
      </c>
      <c r="CL212" s="453"/>
      <c r="CM212" s="165">
        <f t="shared" si="380"/>
        <v>0</v>
      </c>
      <c r="CN212" s="165">
        <f t="shared" si="306"/>
        <v>0</v>
      </c>
      <c r="CO212" s="176">
        <f t="shared" si="284"/>
        <v>-14.174605888145473</v>
      </c>
      <c r="CR212" s="36">
        <v>42454</v>
      </c>
      <c r="CS212" s="105">
        <v>6.1732000000000005</v>
      </c>
      <c r="CT212" s="109">
        <v>6.0993500000000003</v>
      </c>
      <c r="CV212" s="180">
        <f t="shared" si="275"/>
        <v>-14.513600071979997</v>
      </c>
      <c r="CW212" s="209">
        <f t="shared" si="434"/>
        <v>0.41562697680000049</v>
      </c>
      <c r="CX212" s="240">
        <v>-3.2493500000000006</v>
      </c>
      <c r="CY212" s="165">
        <f t="shared" si="381"/>
        <v>-0.20781348840000025</v>
      </c>
      <c r="CZ212" s="252">
        <f t="shared" si="308"/>
        <v>1</v>
      </c>
      <c r="DA212" s="201">
        <f t="shared" si="366"/>
        <v>0</v>
      </c>
      <c r="DB212" s="167">
        <f t="shared" si="382"/>
        <v>1</v>
      </c>
      <c r="DC212" s="167">
        <f t="shared" si="383"/>
        <v>1</v>
      </c>
      <c r="DD212" s="167">
        <f t="shared" si="367"/>
        <v>0</v>
      </c>
      <c r="DE212" s="178">
        <f t="shared" si="422"/>
        <v>-16.859359089394808</v>
      </c>
      <c r="DF212" s="453">
        <f t="shared" si="384"/>
        <v>0</v>
      </c>
      <c r="DG212" s="453"/>
      <c r="DH212" s="165">
        <f t="shared" si="428"/>
        <v>0</v>
      </c>
      <c r="DI212" s="165">
        <f t="shared" si="315"/>
        <v>0</v>
      </c>
      <c r="DJ212" s="176">
        <f t="shared" si="386"/>
        <v>-16.674954555274784</v>
      </c>
      <c r="DK212" s="185"/>
      <c r="DL212" s="186"/>
      <c r="DM212" s="36">
        <v>42454</v>
      </c>
      <c r="DN212" s="105">
        <v>6.1732000000000005</v>
      </c>
      <c r="DO212" s="109">
        <v>6.0993500000000003</v>
      </c>
      <c r="DQ212" s="180">
        <f t="shared" si="276"/>
        <v>-14.513600071979997</v>
      </c>
      <c r="DR212" s="209">
        <f t="shared" si="435"/>
        <v>0.41562697680000049</v>
      </c>
      <c r="DS212" s="240">
        <v>0.85064999999999902</v>
      </c>
      <c r="DT212" s="165">
        <f t="shared" si="387"/>
        <v>1</v>
      </c>
      <c r="DU212" s="252">
        <f t="shared" si="317"/>
        <v>0.45718967448000059</v>
      </c>
      <c r="DV212" s="201">
        <f t="shared" si="368"/>
        <v>0.45718967448000059</v>
      </c>
      <c r="DW212" s="167">
        <f t="shared" si="388"/>
        <v>1</v>
      </c>
      <c r="DX212" s="167">
        <f t="shared" si="389"/>
        <v>1</v>
      </c>
      <c r="DY212" s="167">
        <f t="shared" si="369"/>
        <v>0.45718967448000059</v>
      </c>
      <c r="DZ212" s="178">
        <f t="shared" si="423"/>
        <v>-7.3706277658631301</v>
      </c>
      <c r="EA212" s="453">
        <f t="shared" si="319"/>
        <v>0.45718967448000059</v>
      </c>
      <c r="EB212" s="453"/>
      <c r="EC212" s="165">
        <f t="shared" si="429"/>
        <v>0.45718967448000059</v>
      </c>
      <c r="ED212" s="165">
        <f t="shared" si="321"/>
        <v>0.22859483724000029</v>
      </c>
      <c r="EE212" s="176">
        <f t="shared" si="390"/>
        <v>-9.4478240965807938</v>
      </c>
      <c r="EF212" s="185"/>
      <c r="EG212" s="186"/>
      <c r="EH212" s="36">
        <v>42454</v>
      </c>
      <c r="EI212" s="105">
        <v>6.1732000000000005</v>
      </c>
      <c r="EJ212" s="109">
        <v>6.0993500000000003</v>
      </c>
      <c r="EL212" s="180">
        <f t="shared" si="277"/>
        <v>-14.513600071979997</v>
      </c>
      <c r="EM212" s="209">
        <f t="shared" si="436"/>
        <v>0.41562697680000049</v>
      </c>
      <c r="EN212" s="240">
        <v>1.5506500000000001</v>
      </c>
      <c r="EO212" s="165">
        <f t="shared" si="322"/>
        <v>1</v>
      </c>
      <c r="EP212" s="252">
        <f t="shared" si="323"/>
        <v>0.54031506984000066</v>
      </c>
      <c r="EQ212" s="201">
        <f t="shared" si="364"/>
        <v>0.54031506984000066</v>
      </c>
      <c r="ER212" s="167">
        <f t="shared" si="410"/>
        <v>1</v>
      </c>
      <c r="ES212" s="167">
        <f t="shared" si="292"/>
        <v>1</v>
      </c>
      <c r="ET212" s="167">
        <f t="shared" si="411"/>
        <v>0.54031506984000066</v>
      </c>
      <c r="EU212" s="178">
        <f t="shared" si="424"/>
        <v>-9.8986000349320094</v>
      </c>
      <c r="EV212" s="452">
        <f t="shared" si="267"/>
        <v>0.54031506984000066</v>
      </c>
      <c r="EW212" s="315"/>
      <c r="EX212" s="165">
        <f t="shared" si="420"/>
        <v>0.54031506984000066</v>
      </c>
      <c r="EY212" s="165">
        <f t="shared" si="326"/>
        <v>0.27015753492000033</v>
      </c>
      <c r="EZ212" s="176">
        <f t="shared" si="327"/>
        <v>-10.310735556875233</v>
      </c>
      <c r="FA212" s="185"/>
      <c r="FB212" s="186"/>
      <c r="FC212" s="36">
        <v>42454</v>
      </c>
      <c r="FD212" s="105">
        <v>6.1732000000000005</v>
      </c>
      <c r="FE212" s="109">
        <v>6.0993500000000003</v>
      </c>
      <c r="FG212" s="180">
        <f t="shared" si="278"/>
        <v>-14.513600071979997</v>
      </c>
      <c r="FH212" s="209">
        <f t="shared" si="437"/>
        <v>0.41562697680000049</v>
      </c>
      <c r="FI212" s="239">
        <v>0.45065000000000044</v>
      </c>
      <c r="FJ212" s="165">
        <f t="shared" si="391"/>
        <v>1</v>
      </c>
      <c r="FK212" s="252">
        <f t="shared" si="329"/>
        <v>0.45718967448000059</v>
      </c>
      <c r="FL212" s="201">
        <f t="shared" si="370"/>
        <v>0.45718967448000059</v>
      </c>
      <c r="FM212" s="167">
        <f t="shared" si="392"/>
        <v>1</v>
      </c>
      <c r="FN212" s="167">
        <f t="shared" si="393"/>
        <v>1</v>
      </c>
      <c r="FO212" s="167">
        <f t="shared" si="371"/>
        <v>0.45718967448000059</v>
      </c>
      <c r="FP212" s="178">
        <f t="shared" si="425"/>
        <v>-16.601164603490393</v>
      </c>
      <c r="FQ212" s="453">
        <f t="shared" si="394"/>
        <v>0.45718967448000059</v>
      </c>
      <c r="FR212" s="453"/>
      <c r="FS212" s="165">
        <f t="shared" si="430"/>
        <v>0.45718967448000059</v>
      </c>
      <c r="FT212" s="165">
        <f t="shared" si="333"/>
        <v>0.45718967448000059</v>
      </c>
      <c r="FU212" s="176">
        <f t="shared" si="396"/>
        <v>-16.588471289683579</v>
      </c>
      <c r="FV212" s="185"/>
      <c r="FW212" s="186"/>
      <c r="FX212" s="36">
        <v>42454</v>
      </c>
      <c r="FY212" s="105">
        <v>6.1732000000000005</v>
      </c>
      <c r="FZ212" s="109">
        <v>6.0993500000000003</v>
      </c>
      <c r="GB212" s="180">
        <f t="shared" si="279"/>
        <v>-14.513600071979997</v>
      </c>
      <c r="GC212" s="209">
        <f t="shared" si="438"/>
        <v>0.41562697680000049</v>
      </c>
      <c r="GD212" s="239">
        <v>-2.6993500000000004</v>
      </c>
      <c r="GE212" s="165">
        <f t="shared" si="397"/>
        <v>8.3125395360000104E-2</v>
      </c>
      <c r="GF212" s="252">
        <f t="shared" si="335"/>
        <v>1</v>
      </c>
      <c r="GG212" s="201">
        <f t="shared" si="372"/>
        <v>8.3125395360000104E-2</v>
      </c>
      <c r="GH212" s="167">
        <f t="shared" si="398"/>
        <v>1</v>
      </c>
      <c r="GI212" s="167">
        <f t="shared" si="399"/>
        <v>1</v>
      </c>
      <c r="GJ212" s="167">
        <f t="shared" si="373"/>
        <v>8.3125395360000104E-2</v>
      </c>
      <c r="GK212" s="178">
        <f t="shared" si="426"/>
        <v>-17.20920478733801</v>
      </c>
      <c r="GL212" s="453">
        <f t="shared" si="400"/>
        <v>8.3125395360000104E-2</v>
      </c>
      <c r="GM212" s="453"/>
      <c r="GN212" s="165">
        <f t="shared" si="431"/>
        <v>8.3125395360000104E-2</v>
      </c>
      <c r="GO212" s="165">
        <f t="shared" si="339"/>
        <v>8.3125395360000104E-2</v>
      </c>
      <c r="GP212" s="176">
        <f t="shared" si="402"/>
        <v>-17.394659143589632</v>
      </c>
      <c r="GR212" s="186"/>
      <c r="GS212" s="36">
        <v>42454</v>
      </c>
      <c r="GT212" s="105">
        <v>6.1732000000000005</v>
      </c>
      <c r="GU212" s="109">
        <v>6.0993500000000003</v>
      </c>
      <c r="GW212" s="180">
        <f t="shared" si="280"/>
        <v>-14.513600071979997</v>
      </c>
      <c r="GX212" s="209">
        <f t="shared" si="439"/>
        <v>0.41562697680000049</v>
      </c>
      <c r="GY212" s="239">
        <v>2.100649999999999</v>
      </c>
      <c r="GZ212" s="165">
        <f t="shared" si="403"/>
        <v>1</v>
      </c>
      <c r="HA212" s="252">
        <f t="shared" si="341"/>
        <v>0.66500316288000083</v>
      </c>
      <c r="HB212" s="201">
        <f t="shared" si="404"/>
        <v>0.66500316288000083</v>
      </c>
      <c r="HC212" s="167">
        <f t="shared" si="405"/>
        <v>1</v>
      </c>
      <c r="HD212" s="167">
        <f t="shared" si="406"/>
        <v>1</v>
      </c>
      <c r="HE212" s="167">
        <f t="shared" si="375"/>
        <v>0.66500316288000083</v>
      </c>
      <c r="HF212" s="178">
        <f t="shared" si="427"/>
        <v>-19.155020853406398</v>
      </c>
      <c r="HG212" s="453">
        <f t="shared" si="407"/>
        <v>0.66500316288000083</v>
      </c>
      <c r="HH212" s="453"/>
      <c r="HI212" s="165">
        <f t="shared" si="432"/>
        <v>0.66500316288000083</v>
      </c>
      <c r="HJ212" s="165">
        <f t="shared" si="346"/>
        <v>0.66500316288000083</v>
      </c>
      <c r="HK212" s="176">
        <f t="shared" si="409"/>
        <v>-19.532582617438379</v>
      </c>
      <c r="HN212" s="165">
        <v>-3.3993500000000001</v>
      </c>
      <c r="HO212" s="165">
        <f t="shared" si="254"/>
        <v>-14.174605888145473</v>
      </c>
      <c r="HP212" s="165"/>
      <c r="HR212" s="165">
        <v>-3.2493500000000006</v>
      </c>
      <c r="HS212" s="165">
        <f t="shared" si="255"/>
        <v>-16.674954555274784</v>
      </c>
      <c r="HT212" s="165"/>
      <c r="HV212" s="165">
        <v>0.85064999999999902</v>
      </c>
      <c r="HW212" s="165">
        <f t="shared" si="256"/>
        <v>-9.4478240965807938</v>
      </c>
      <c r="HX212" s="165"/>
      <c r="HZ212" s="165">
        <v>1.5506500000000001</v>
      </c>
      <c r="IA212" s="165">
        <f t="shared" si="257"/>
        <v>-10.310735556875233</v>
      </c>
      <c r="IB212" s="165"/>
      <c r="ID212" s="165">
        <v>0.45065000000000044</v>
      </c>
      <c r="IE212" s="165">
        <f t="shared" si="258"/>
        <v>-16.588471289683579</v>
      </c>
      <c r="IF212" s="165"/>
      <c r="IH212" s="165">
        <v>-2.6993500000000004</v>
      </c>
      <c r="II212" s="165">
        <f t="shared" si="259"/>
        <v>-17.394659143589632</v>
      </c>
      <c r="IJ212" s="165"/>
      <c r="IL212" s="424">
        <v>2.100649999999999</v>
      </c>
      <c r="IM212" s="165">
        <f t="shared" si="260"/>
        <v>-19.532582617438379</v>
      </c>
      <c r="IN212" s="165"/>
      <c r="IO212" s="36">
        <v>42454</v>
      </c>
    </row>
    <row r="213" spans="1:249" ht="15.75" thickBot="1" x14ac:dyDescent="0.3">
      <c r="A213" s="95">
        <v>41358</v>
      </c>
      <c r="B213" s="36">
        <v>41358</v>
      </c>
      <c r="C213" s="346">
        <v>2.7</v>
      </c>
      <c r="D213" s="346">
        <v>2.8499999999999996</v>
      </c>
      <c r="E213" s="346">
        <v>6.9499999999999993</v>
      </c>
      <c r="F213" s="346">
        <v>7.65</v>
      </c>
      <c r="G213" s="346">
        <v>6.5500000000000007</v>
      </c>
      <c r="H213" s="346">
        <v>3.4</v>
      </c>
      <c r="I213" s="346">
        <v>8.1999999999999993</v>
      </c>
      <c r="J213" s="106"/>
      <c r="K213" s="36">
        <v>42454</v>
      </c>
      <c r="L213" s="105">
        <v>6.1732000000000005</v>
      </c>
      <c r="M213" s="98">
        <f t="shared" si="237"/>
        <v>6.0993500000000003</v>
      </c>
      <c r="N213" s="109">
        <f t="shared" si="365"/>
        <v>6.0259666666666662</v>
      </c>
      <c r="O213" s="291"/>
      <c r="P213" s="184">
        <v>42454</v>
      </c>
      <c r="Q213" s="346">
        <v>2.7</v>
      </c>
      <c r="R213" s="240">
        <v>-3.3993500000000001</v>
      </c>
      <c r="T213" s="346">
        <v>2.8499999999999996</v>
      </c>
      <c r="U213" s="240">
        <v>-3.2493500000000006</v>
      </c>
      <c r="W213" s="346">
        <v>6.9499999999999993</v>
      </c>
      <c r="X213" s="240">
        <v>0.85064999999999902</v>
      </c>
      <c r="Z213" s="346">
        <v>7.65</v>
      </c>
      <c r="AA213" s="240">
        <v>1.5506500000000001</v>
      </c>
      <c r="AC213" s="346">
        <v>6.5500000000000007</v>
      </c>
      <c r="AD213" s="239">
        <v>0.45065000000000044</v>
      </c>
      <c r="AF213" s="346">
        <v>3.4</v>
      </c>
      <c r="AG213" s="239">
        <v>-2.6993500000000004</v>
      </c>
      <c r="AI213" s="346">
        <v>8.1999999999999993</v>
      </c>
      <c r="AJ213" s="239">
        <v>2.100649999999999</v>
      </c>
      <c r="AK213" s="104"/>
      <c r="AV213" s="36">
        <v>42455</v>
      </c>
      <c r="AW213" s="346">
        <v>3.0999999999999996</v>
      </c>
      <c r="AY213" s="346">
        <v>5.3</v>
      </c>
      <c r="BA213" s="346">
        <v>8.8999999999999986</v>
      </c>
      <c r="BC213" s="346">
        <v>6.7</v>
      </c>
      <c r="BE213" s="346">
        <v>4.45</v>
      </c>
      <c r="BG213" s="346">
        <v>4.5</v>
      </c>
      <c r="BI213" s="346">
        <v>8.5</v>
      </c>
      <c r="BJ213" s="104">
        <v>-16.967166666666667</v>
      </c>
      <c r="BV213">
        <f t="shared" si="412"/>
        <v>0.64463339472000225</v>
      </c>
      <c r="BW213" s="36">
        <v>42455</v>
      </c>
      <c r="BX213" s="105">
        <v>6.3223000000000011</v>
      </c>
      <c r="BY213" s="109">
        <v>6.2477500000000008</v>
      </c>
      <c r="CA213" s="180">
        <f t="shared" si="274"/>
        <v>-14.083844475499996</v>
      </c>
      <c r="CB213" s="209">
        <f t="shared" si="433"/>
        <v>0.4297555964800015</v>
      </c>
      <c r="CC213" s="240">
        <v>-3.1477500000000012</v>
      </c>
      <c r="CD213" s="165">
        <f t="shared" si="376"/>
        <v>-0.21487779824000075</v>
      </c>
      <c r="CE213" s="252">
        <f t="shared" si="348"/>
        <v>1</v>
      </c>
      <c r="CF213" s="201">
        <f t="shared" si="377"/>
        <v>0</v>
      </c>
      <c r="CG213" s="167">
        <f t="shared" si="378"/>
        <v>1</v>
      </c>
      <c r="CH213" s="167">
        <f t="shared" si="379"/>
        <v>1</v>
      </c>
      <c r="CI213" s="167">
        <f t="shared" si="349"/>
        <v>0</v>
      </c>
      <c r="CJ213" s="178">
        <f t="shared" si="421"/>
        <v>-14.203104746015795</v>
      </c>
      <c r="CK213" s="453">
        <f t="shared" si="239"/>
        <v>0</v>
      </c>
      <c r="CL213" s="453"/>
      <c r="CM213" s="165">
        <f t="shared" si="380"/>
        <v>0</v>
      </c>
      <c r="CN213" s="165">
        <f t="shared" si="306"/>
        <v>0</v>
      </c>
      <c r="CO213" s="176">
        <f t="shared" si="284"/>
        <v>-14.174605888145473</v>
      </c>
      <c r="CR213" s="36">
        <v>42455</v>
      </c>
      <c r="CS213" s="105">
        <v>6.3223000000000011</v>
      </c>
      <c r="CT213" s="109">
        <v>6.2477500000000008</v>
      </c>
      <c r="CV213" s="180">
        <f t="shared" si="275"/>
        <v>-14.083844475499996</v>
      </c>
      <c r="CW213" s="209">
        <f t="shared" si="434"/>
        <v>0.4297555964800015</v>
      </c>
      <c r="CX213" s="240">
        <v>-0.94775000000000098</v>
      </c>
      <c r="CY213" s="165">
        <f t="shared" si="381"/>
        <v>1</v>
      </c>
      <c r="CZ213" s="252">
        <f t="shared" si="308"/>
        <v>0.47273115612800171</v>
      </c>
      <c r="DA213" s="201">
        <f t="shared" si="366"/>
        <v>0.47273115612800171</v>
      </c>
      <c r="DB213" s="167">
        <f t="shared" si="382"/>
        <v>1</v>
      </c>
      <c r="DC213" s="167">
        <f t="shared" si="383"/>
        <v>1</v>
      </c>
      <c r="DD213" s="167">
        <f t="shared" si="367"/>
        <v>0.47273115612800171</v>
      </c>
      <c r="DE213" s="178">
        <f t="shared" si="422"/>
        <v>-16.386627933266805</v>
      </c>
      <c r="DF213" s="453">
        <f t="shared" si="384"/>
        <v>0.47273115612800171</v>
      </c>
      <c r="DG213" s="453"/>
      <c r="DH213" s="165">
        <f t="shared" si="428"/>
        <v>0.47273115612800171</v>
      </c>
      <c r="DI213" s="165">
        <f t="shared" si="315"/>
        <v>0.47273115612800171</v>
      </c>
      <c r="DJ213" s="176">
        <f t="shared" si="386"/>
        <v>-16.202223399146781</v>
      </c>
      <c r="DK213" s="185"/>
      <c r="DL213" s="186"/>
      <c r="DM213" s="36">
        <v>42455</v>
      </c>
      <c r="DN213" s="105">
        <v>6.3223000000000011</v>
      </c>
      <c r="DO213" s="109">
        <v>6.2477500000000008</v>
      </c>
      <c r="DQ213" s="180">
        <f t="shared" si="276"/>
        <v>-14.083844475499996</v>
      </c>
      <c r="DR213" s="209">
        <f t="shared" si="435"/>
        <v>0.4297555964800015</v>
      </c>
      <c r="DS213" s="240">
        <v>2.6522499999999978</v>
      </c>
      <c r="DT213" s="165">
        <f t="shared" si="387"/>
        <v>1</v>
      </c>
      <c r="DU213" s="252">
        <f t="shared" si="317"/>
        <v>0.6876089543680024</v>
      </c>
      <c r="DV213" s="201">
        <f t="shared" si="368"/>
        <v>0.6876089543680024</v>
      </c>
      <c r="DW213" s="167">
        <f t="shared" si="388"/>
        <v>1</v>
      </c>
      <c r="DX213" s="167">
        <f t="shared" si="389"/>
        <v>1</v>
      </c>
      <c r="DY213" s="167">
        <f t="shared" si="369"/>
        <v>0.6876089543680024</v>
      </c>
      <c r="DZ213" s="178">
        <f t="shared" si="423"/>
        <v>-6.6830188114951277</v>
      </c>
      <c r="EA213" s="453">
        <f t="shared" si="319"/>
        <v>0.6876089543680024</v>
      </c>
      <c r="EB213" s="453"/>
      <c r="EC213" s="165">
        <f t="shared" si="429"/>
        <v>0.6876089543680024</v>
      </c>
      <c r="ED213" s="165">
        <f t="shared" si="321"/>
        <v>0.3438044771840012</v>
      </c>
      <c r="EE213" s="176">
        <f t="shared" si="390"/>
        <v>-9.1040196193967926</v>
      </c>
      <c r="EF213" s="185"/>
      <c r="EG213" s="186"/>
      <c r="EH213" s="36">
        <v>42455</v>
      </c>
      <c r="EI213" s="105">
        <v>6.3223000000000011</v>
      </c>
      <c r="EJ213" s="109">
        <v>6.2477500000000008</v>
      </c>
      <c r="EL213" s="180">
        <f t="shared" si="277"/>
        <v>-14.083844475499996</v>
      </c>
      <c r="EM213" s="209">
        <f t="shared" si="436"/>
        <v>0.4297555964800015</v>
      </c>
      <c r="EN213" s="240">
        <v>0.45224999999999937</v>
      </c>
      <c r="EO213" s="165">
        <f t="shared" si="322"/>
        <v>1</v>
      </c>
      <c r="EP213" s="252">
        <f t="shared" si="323"/>
        <v>0.47273115612800171</v>
      </c>
      <c r="EQ213" s="201">
        <f t="shared" si="364"/>
        <v>0.47273115612800171</v>
      </c>
      <c r="ER213" s="167">
        <f t="shared" si="410"/>
        <v>1</v>
      </c>
      <c r="ES213" s="167">
        <f t="shared" si="292"/>
        <v>1</v>
      </c>
      <c r="ET213" s="167">
        <f t="shared" si="411"/>
        <v>0.47273115612800171</v>
      </c>
      <c r="EU213" s="178">
        <f t="shared" si="424"/>
        <v>-9.4258688788040068</v>
      </c>
      <c r="EV213" s="452">
        <f t="shared" si="267"/>
        <v>0.47273115612800171</v>
      </c>
      <c r="EW213" s="315"/>
      <c r="EX213" s="165">
        <f t="shared" si="420"/>
        <v>0.47273115612800171</v>
      </c>
      <c r="EY213" s="165">
        <f t="shared" si="326"/>
        <v>0.23636557806400085</v>
      </c>
      <c r="EZ213" s="176">
        <f t="shared" si="327"/>
        <v>-10.074369978811232</v>
      </c>
      <c r="FA213" s="185"/>
      <c r="FB213" s="186"/>
      <c r="FC213" s="36">
        <v>42455</v>
      </c>
      <c r="FD213" s="105">
        <v>6.3223000000000011</v>
      </c>
      <c r="FE213" s="109">
        <v>6.2477500000000008</v>
      </c>
      <c r="FG213" s="180">
        <f t="shared" si="278"/>
        <v>-14.083844475499996</v>
      </c>
      <c r="FH213" s="209">
        <f t="shared" si="437"/>
        <v>0.4297555964800015</v>
      </c>
      <c r="FI213" s="239">
        <v>-1.7977500000000006</v>
      </c>
      <c r="FJ213" s="165">
        <f t="shared" si="391"/>
        <v>0.47273115612800171</v>
      </c>
      <c r="FK213" s="252">
        <f t="shared" si="329"/>
        <v>1</v>
      </c>
      <c r="FL213" s="201">
        <f t="shared" si="370"/>
        <v>0.47273115612800171</v>
      </c>
      <c r="FM213" s="167">
        <f t="shared" si="392"/>
        <v>1</v>
      </c>
      <c r="FN213" s="167">
        <f t="shared" si="393"/>
        <v>1</v>
      </c>
      <c r="FO213" s="167">
        <f t="shared" si="371"/>
        <v>0.47273115612800171</v>
      </c>
      <c r="FP213" s="178">
        <f t="shared" si="425"/>
        <v>-16.12843344736239</v>
      </c>
      <c r="FQ213" s="453">
        <f t="shared" si="394"/>
        <v>0.47273115612800171</v>
      </c>
      <c r="FR213" s="453"/>
      <c r="FS213" s="165">
        <f t="shared" si="430"/>
        <v>0.47273115612800171</v>
      </c>
      <c r="FT213" s="165">
        <f t="shared" si="333"/>
        <v>0.47273115612800171</v>
      </c>
      <c r="FU213" s="176">
        <f t="shared" si="396"/>
        <v>-16.115740133555576</v>
      </c>
      <c r="FV213" s="185"/>
      <c r="FW213" s="186"/>
      <c r="FX213" s="36">
        <v>42455</v>
      </c>
      <c r="FY213" s="105">
        <v>6.3223000000000011</v>
      </c>
      <c r="FZ213" s="109">
        <v>6.2477500000000008</v>
      </c>
      <c r="GB213" s="180">
        <f t="shared" si="279"/>
        <v>-14.083844475499996</v>
      </c>
      <c r="GC213" s="209">
        <f t="shared" si="438"/>
        <v>0.4297555964800015</v>
      </c>
      <c r="GD213" s="239">
        <v>-1.7477500000000008</v>
      </c>
      <c r="GE213" s="165">
        <f t="shared" si="397"/>
        <v>0.47273115612800171</v>
      </c>
      <c r="GF213" s="252">
        <f t="shared" si="335"/>
        <v>1</v>
      </c>
      <c r="GG213" s="201">
        <f t="shared" si="372"/>
        <v>0.47273115612800171</v>
      </c>
      <c r="GH213" s="167">
        <f t="shared" si="398"/>
        <v>1</v>
      </c>
      <c r="GI213" s="167">
        <f t="shared" si="399"/>
        <v>1</v>
      </c>
      <c r="GJ213" s="167">
        <f t="shared" si="373"/>
        <v>0.47273115612800171</v>
      </c>
      <c r="GK213" s="178">
        <f t="shared" si="426"/>
        <v>-16.736473631210007</v>
      </c>
      <c r="GL213" s="453">
        <f t="shared" si="400"/>
        <v>0.47273115612800171</v>
      </c>
      <c r="GM213" s="453"/>
      <c r="GN213" s="165">
        <f t="shared" si="431"/>
        <v>0.47273115612800171</v>
      </c>
      <c r="GO213" s="165">
        <f t="shared" si="339"/>
        <v>0.47273115612800171</v>
      </c>
      <c r="GP213" s="176">
        <f t="shared" si="402"/>
        <v>-16.921927987461629</v>
      </c>
      <c r="GR213" s="186"/>
      <c r="GS213" s="36">
        <v>42455</v>
      </c>
      <c r="GT213" s="105">
        <v>6.3223000000000011</v>
      </c>
      <c r="GU213" s="109">
        <v>6.2477500000000008</v>
      </c>
      <c r="GW213" s="180">
        <f t="shared" si="280"/>
        <v>-14.083844475499996</v>
      </c>
      <c r="GX213" s="209">
        <f t="shared" si="439"/>
        <v>0.4297555964800015</v>
      </c>
      <c r="GY213" s="239">
        <v>2.2522499999999992</v>
      </c>
      <c r="GZ213" s="165">
        <f t="shared" si="403"/>
        <v>1</v>
      </c>
      <c r="HA213" s="252">
        <f t="shared" si="341"/>
        <v>0.6876089543680024</v>
      </c>
      <c r="HB213" s="201">
        <f t="shared" si="404"/>
        <v>0.6876089543680024</v>
      </c>
      <c r="HC213" s="167">
        <f t="shared" si="405"/>
        <v>1</v>
      </c>
      <c r="HD213" s="167">
        <f t="shared" si="406"/>
        <v>1</v>
      </c>
      <c r="HE213" s="167">
        <f t="shared" si="375"/>
        <v>0.6876089543680024</v>
      </c>
      <c r="HF213" s="178">
        <f t="shared" si="427"/>
        <v>-18.467411899038396</v>
      </c>
      <c r="HG213" s="453">
        <f t="shared" si="407"/>
        <v>0.6876089543680024</v>
      </c>
      <c r="HH213" s="453"/>
      <c r="HI213" s="165">
        <f t="shared" si="432"/>
        <v>0.6876089543680024</v>
      </c>
      <c r="HJ213" s="165">
        <f t="shared" si="346"/>
        <v>0.6876089543680024</v>
      </c>
      <c r="HK213" s="176">
        <f t="shared" si="409"/>
        <v>-18.844973663070377</v>
      </c>
      <c r="HL213" s="247">
        <v>-16.967166666666667</v>
      </c>
      <c r="HN213" s="165">
        <v>-3.1477500000000012</v>
      </c>
      <c r="HO213" s="165">
        <f t="shared" si="254"/>
        <v>-14.174605888145473</v>
      </c>
      <c r="HP213" s="165"/>
      <c r="HR213" s="165">
        <v>-0.94775000000000098</v>
      </c>
      <c r="HS213" s="165">
        <f t="shared" si="255"/>
        <v>-16.202223399146781</v>
      </c>
      <c r="HT213" s="165"/>
      <c r="HV213" s="165">
        <v>2.6522499999999978</v>
      </c>
      <c r="HW213" s="165">
        <f t="shared" si="256"/>
        <v>-9.1040196193967926</v>
      </c>
      <c r="HX213" s="165"/>
      <c r="HZ213" s="165">
        <v>0.45224999999999937</v>
      </c>
      <c r="IA213" s="165">
        <f t="shared" si="257"/>
        <v>-10.074369978811232</v>
      </c>
      <c r="IB213" s="165"/>
      <c r="ID213" s="165">
        <v>-1.7977500000000006</v>
      </c>
      <c r="IE213" s="165">
        <f t="shared" si="258"/>
        <v>-16.115740133555576</v>
      </c>
      <c r="IF213" s="165"/>
      <c r="IH213" s="165">
        <v>-1.7477500000000008</v>
      </c>
      <c r="II213" s="165">
        <f t="shared" si="259"/>
        <v>-16.921927987461629</v>
      </c>
      <c r="IJ213" s="165"/>
      <c r="IL213" s="424">
        <v>2.2522499999999992</v>
      </c>
      <c r="IM213" s="165">
        <f t="shared" si="260"/>
        <v>-18.844973663070377</v>
      </c>
      <c r="IN213" s="253">
        <v>-16.967166666666667</v>
      </c>
      <c r="IO213" s="36">
        <v>42455</v>
      </c>
    </row>
    <row r="214" spans="1:249" ht="15.75" thickBot="1" x14ac:dyDescent="0.3">
      <c r="A214" s="95">
        <v>41359</v>
      </c>
      <c r="B214" s="36">
        <v>41359</v>
      </c>
      <c r="C214" s="346">
        <v>3.0999999999999996</v>
      </c>
      <c r="D214" s="346">
        <v>5.3</v>
      </c>
      <c r="E214" s="346">
        <v>8.8999999999999986</v>
      </c>
      <c r="F214" s="346">
        <v>6.7</v>
      </c>
      <c r="G214" s="346">
        <v>4.45</v>
      </c>
      <c r="H214" s="346">
        <v>4.5</v>
      </c>
      <c r="I214" s="346">
        <v>8.5</v>
      </c>
      <c r="J214" s="106"/>
      <c r="K214" s="36">
        <v>42455</v>
      </c>
      <c r="L214" s="105">
        <v>6.3223000000000011</v>
      </c>
      <c r="M214" s="98">
        <f t="shared" si="237"/>
        <v>6.2477500000000008</v>
      </c>
      <c r="N214" s="109">
        <f t="shared" si="365"/>
        <v>6.1736666666666666</v>
      </c>
      <c r="O214" s="291"/>
      <c r="P214" s="184">
        <v>42455</v>
      </c>
      <c r="Q214" s="346">
        <v>3.0999999999999996</v>
      </c>
      <c r="R214" s="240">
        <v>-3.1477500000000012</v>
      </c>
      <c r="T214" s="346">
        <v>5.3</v>
      </c>
      <c r="U214" s="240">
        <v>-0.94775000000000098</v>
      </c>
      <c r="W214" s="346">
        <v>8.8999999999999986</v>
      </c>
      <c r="X214" s="240">
        <v>2.6522499999999978</v>
      </c>
      <c r="Z214" s="346">
        <v>6.7</v>
      </c>
      <c r="AA214" s="240">
        <v>0.45224999999999937</v>
      </c>
      <c r="AC214" s="346">
        <v>4.45</v>
      </c>
      <c r="AD214" s="239">
        <v>-1.7977500000000006</v>
      </c>
      <c r="AF214" s="346">
        <v>4.5</v>
      </c>
      <c r="AG214" s="239">
        <v>-1.7477500000000008</v>
      </c>
      <c r="AI214" s="346">
        <v>8.5</v>
      </c>
      <c r="AJ214" s="239">
        <v>2.2522499999999992</v>
      </c>
      <c r="AK214" s="104">
        <v>-16.967166666666667</v>
      </c>
      <c r="AV214" s="36">
        <v>42456</v>
      </c>
      <c r="AW214" s="346">
        <v>4.5</v>
      </c>
      <c r="AY214" s="346">
        <v>6.9</v>
      </c>
      <c r="AZ214">
        <v>-14.893933333333333</v>
      </c>
      <c r="BA214" s="346">
        <v>11.649999999999999</v>
      </c>
      <c r="BC214" s="346">
        <v>7</v>
      </c>
      <c r="BE214" s="346">
        <v>5.0999999999999996</v>
      </c>
      <c r="BG214" s="346">
        <v>8.35</v>
      </c>
      <c r="BI214" s="346">
        <v>6.7</v>
      </c>
      <c r="BJ214" s="104"/>
      <c r="BL214" s="313">
        <v>10.3</v>
      </c>
      <c r="BM214">
        <v>-9.9206111111111142</v>
      </c>
      <c r="BR214" s="199"/>
      <c r="BT214" s="199"/>
      <c r="BU214" s="347"/>
      <c r="BV214">
        <f t="shared" si="412"/>
        <v>0.66626012712000016</v>
      </c>
      <c r="BW214" s="36">
        <v>42456</v>
      </c>
      <c r="BX214" s="105">
        <v>6.4728000000000003</v>
      </c>
      <c r="BY214" s="109">
        <v>6.3975500000000007</v>
      </c>
      <c r="CA214" s="180">
        <f t="shared" si="274"/>
        <v>-13.639671057419996</v>
      </c>
      <c r="CB214" s="209">
        <f t="shared" si="433"/>
        <v>0.4441734180800001</v>
      </c>
      <c r="CC214" s="240">
        <v>-1.8975500000000007</v>
      </c>
      <c r="CD214" s="165">
        <f t="shared" si="376"/>
        <v>0.48859075988800016</v>
      </c>
      <c r="CE214" s="252">
        <f t="shared" si="348"/>
        <v>1</v>
      </c>
      <c r="CF214" s="201">
        <f t="shared" si="377"/>
        <v>0.48859075988800016</v>
      </c>
      <c r="CG214" s="167">
        <f t="shared" si="378"/>
        <v>1</v>
      </c>
      <c r="CH214" s="167">
        <f t="shared" si="379"/>
        <v>1</v>
      </c>
      <c r="CI214" s="167">
        <f t="shared" si="349"/>
        <v>0.48859075988800016</v>
      </c>
      <c r="CJ214" s="178">
        <f t="shared" si="421"/>
        <v>-13.714513986127795</v>
      </c>
      <c r="CK214" s="453">
        <f t="shared" si="239"/>
        <v>0.48859075988800016</v>
      </c>
      <c r="CL214" s="453"/>
      <c r="CM214" s="165">
        <f t="shared" si="380"/>
        <v>0.48859075988800016</v>
      </c>
      <c r="CN214" s="165">
        <f t="shared" si="306"/>
        <v>0.48859075988800016</v>
      </c>
      <c r="CO214" s="176">
        <f t="shared" si="284"/>
        <v>-13.686015128257473</v>
      </c>
      <c r="CR214" s="36">
        <v>42456</v>
      </c>
      <c r="CS214" s="105">
        <v>6.4728000000000003</v>
      </c>
      <c r="CT214" s="109">
        <v>6.3975500000000007</v>
      </c>
      <c r="CV214" s="180">
        <f t="shared" si="275"/>
        <v>-13.639671057419996</v>
      </c>
      <c r="CW214" s="209">
        <f t="shared" si="434"/>
        <v>0.4441734180800001</v>
      </c>
      <c r="CX214" s="240">
        <v>0.50244999999999962</v>
      </c>
      <c r="CY214" s="165">
        <f t="shared" si="381"/>
        <v>1</v>
      </c>
      <c r="CZ214" s="252">
        <f t="shared" si="308"/>
        <v>0.48859075988800016</v>
      </c>
      <c r="DA214" s="201">
        <f t="shared" si="366"/>
        <v>0.48859075988800016</v>
      </c>
      <c r="DB214" s="167">
        <f t="shared" si="382"/>
        <v>1</v>
      </c>
      <c r="DC214" s="167">
        <f t="shared" si="383"/>
        <v>1</v>
      </c>
      <c r="DD214" s="167">
        <f t="shared" si="367"/>
        <v>0.48859075988800016</v>
      </c>
      <c r="DE214" s="178">
        <f t="shared" si="422"/>
        <v>-15.898037173378805</v>
      </c>
      <c r="DF214" s="453">
        <f t="shared" si="384"/>
        <v>0.48859075988800016</v>
      </c>
      <c r="DG214" s="453"/>
      <c r="DH214" s="165">
        <f t="shared" si="428"/>
        <v>0.48859075988800016</v>
      </c>
      <c r="DI214" s="165">
        <f t="shared" si="315"/>
        <v>0.48859075988800016</v>
      </c>
      <c r="DJ214" s="176">
        <f t="shared" si="386"/>
        <v>-15.713632639258782</v>
      </c>
      <c r="DK214" s="254">
        <v>-14.893933333333333</v>
      </c>
      <c r="DL214" s="186"/>
      <c r="DM214" s="36">
        <v>42456</v>
      </c>
      <c r="DN214" s="105">
        <v>6.4728000000000003</v>
      </c>
      <c r="DO214" s="109">
        <v>6.3975500000000007</v>
      </c>
      <c r="DQ214" s="180">
        <f t="shared" si="276"/>
        <v>-13.639671057419996</v>
      </c>
      <c r="DR214" s="209">
        <f t="shared" si="435"/>
        <v>0.4441734180800001</v>
      </c>
      <c r="DS214" s="240">
        <v>5.2524499999999978</v>
      </c>
      <c r="DT214" s="165">
        <f t="shared" si="387"/>
        <v>1</v>
      </c>
      <c r="DU214" s="252">
        <f t="shared" si="317"/>
        <v>0.88834683616000021</v>
      </c>
      <c r="DV214" s="201">
        <f t="shared" si="368"/>
        <v>0.88834683616000021</v>
      </c>
      <c r="DW214" s="167">
        <f t="shared" si="388"/>
        <v>1</v>
      </c>
      <c r="DX214" s="167">
        <f t="shared" si="389"/>
        <v>1</v>
      </c>
      <c r="DY214" s="167">
        <f t="shared" si="369"/>
        <v>0.88834683616000021</v>
      </c>
      <c r="DZ214" s="178">
        <f t="shared" si="423"/>
        <v>-5.7946719753351275</v>
      </c>
      <c r="EA214" s="453">
        <f t="shared" si="319"/>
        <v>0.88834683616000021</v>
      </c>
      <c r="EB214" s="453"/>
      <c r="EC214" s="165">
        <f t="shared" si="429"/>
        <v>0.88834683616000021</v>
      </c>
      <c r="ED214" s="165">
        <f t="shared" si="321"/>
        <v>0.4441734180800001</v>
      </c>
      <c r="EE214" s="176">
        <f t="shared" si="390"/>
        <v>-8.6598462013167925</v>
      </c>
      <c r="EF214" s="185"/>
      <c r="EG214" s="186"/>
      <c r="EH214" s="36">
        <v>42456</v>
      </c>
      <c r="EI214" s="105">
        <v>6.4728000000000003</v>
      </c>
      <c r="EJ214" s="109">
        <v>6.3975500000000007</v>
      </c>
      <c r="EL214" s="180">
        <f t="shared" si="277"/>
        <v>-13.639671057419996</v>
      </c>
      <c r="EM214" s="209">
        <f t="shared" si="436"/>
        <v>0.4441734180800001</v>
      </c>
      <c r="EN214" s="240">
        <v>0.60244999999999926</v>
      </c>
      <c r="EO214" s="165">
        <f t="shared" si="322"/>
        <v>1</v>
      </c>
      <c r="EP214" s="252">
        <f t="shared" si="323"/>
        <v>0.48859075988800016</v>
      </c>
      <c r="EQ214" s="201">
        <f t="shared" si="364"/>
        <v>0.48859075988800016</v>
      </c>
      <c r="ER214" s="167">
        <f t="shared" si="410"/>
        <v>1</v>
      </c>
      <c r="ES214" s="167">
        <f t="shared" si="292"/>
        <v>1</v>
      </c>
      <c r="ET214" s="167">
        <f t="shared" si="411"/>
        <v>0.48859075988800016</v>
      </c>
      <c r="EU214" s="178">
        <f t="shared" si="424"/>
        <v>-8.9372781189160069</v>
      </c>
      <c r="EV214" s="452">
        <f t="shared" si="267"/>
        <v>0.48859075988800016</v>
      </c>
      <c r="EW214" s="315"/>
      <c r="EX214" s="165">
        <f t="shared" si="420"/>
        <v>0.48859075988800016</v>
      </c>
      <c r="EY214" s="165">
        <f t="shared" si="326"/>
        <v>0.24429537994400008</v>
      </c>
      <c r="EZ214" s="176">
        <f t="shared" si="327"/>
        <v>-9.8300745988672311</v>
      </c>
      <c r="FA214" s="185"/>
      <c r="FB214" s="186"/>
      <c r="FC214" s="36">
        <v>42456</v>
      </c>
      <c r="FD214" s="105">
        <v>6.4728000000000003</v>
      </c>
      <c r="FE214" s="109">
        <v>6.3975500000000007</v>
      </c>
      <c r="FG214" s="180">
        <f t="shared" si="278"/>
        <v>-13.639671057419996</v>
      </c>
      <c r="FH214" s="209">
        <f t="shared" si="437"/>
        <v>0.4441734180800001</v>
      </c>
      <c r="FI214" s="239">
        <v>-1.2975500000000011</v>
      </c>
      <c r="FJ214" s="165">
        <f t="shared" si="391"/>
        <v>0.48859075988800016</v>
      </c>
      <c r="FK214" s="252">
        <f t="shared" si="329"/>
        <v>1</v>
      </c>
      <c r="FL214" s="201">
        <f t="shared" si="370"/>
        <v>0.48859075988800016</v>
      </c>
      <c r="FM214" s="167">
        <f t="shared" si="392"/>
        <v>1</v>
      </c>
      <c r="FN214" s="167">
        <f t="shared" si="393"/>
        <v>1</v>
      </c>
      <c r="FO214" s="167">
        <f t="shared" si="371"/>
        <v>0.48859075988800016</v>
      </c>
      <c r="FP214" s="178">
        <f t="shared" si="425"/>
        <v>-15.63984268747439</v>
      </c>
      <c r="FQ214" s="453">
        <f t="shared" si="394"/>
        <v>0.48859075988800016</v>
      </c>
      <c r="FR214" s="453"/>
      <c r="FS214" s="165">
        <f t="shared" si="430"/>
        <v>0.48859075988800016</v>
      </c>
      <c r="FT214" s="165">
        <f t="shared" si="333"/>
        <v>0.48859075988800016</v>
      </c>
      <c r="FU214" s="176">
        <f t="shared" si="396"/>
        <v>-15.627149373667576</v>
      </c>
      <c r="FV214" s="185"/>
      <c r="FW214" s="186"/>
      <c r="FX214" s="36">
        <v>42456</v>
      </c>
      <c r="FY214" s="105">
        <v>6.4728000000000003</v>
      </c>
      <c r="FZ214" s="109">
        <v>6.3975500000000007</v>
      </c>
      <c r="GB214" s="180">
        <f t="shared" si="279"/>
        <v>-13.639671057419996</v>
      </c>
      <c r="GC214" s="209">
        <f t="shared" si="438"/>
        <v>0.4441734180800001</v>
      </c>
      <c r="GD214" s="239">
        <v>1.9524499999999989</v>
      </c>
      <c r="GE214" s="165">
        <f t="shared" si="397"/>
        <v>1</v>
      </c>
      <c r="GF214" s="252">
        <f t="shared" si="335"/>
        <v>0.57742544350400016</v>
      </c>
      <c r="GG214" s="201">
        <f t="shared" si="372"/>
        <v>0.57742544350400016</v>
      </c>
      <c r="GH214" s="167">
        <f t="shared" si="398"/>
        <v>1</v>
      </c>
      <c r="GI214" s="167">
        <f t="shared" si="399"/>
        <v>1</v>
      </c>
      <c r="GJ214" s="167">
        <f t="shared" si="373"/>
        <v>0.57742544350400016</v>
      </c>
      <c r="GK214" s="178">
        <f t="shared" si="426"/>
        <v>-16.159048187706006</v>
      </c>
      <c r="GL214" s="453">
        <f t="shared" si="400"/>
        <v>0.57742544350400016</v>
      </c>
      <c r="GM214" s="453"/>
      <c r="GN214" s="165">
        <f t="shared" si="431"/>
        <v>0.57742544350400016</v>
      </c>
      <c r="GO214" s="165">
        <f t="shared" si="339"/>
        <v>0.57742544350400016</v>
      </c>
      <c r="GP214" s="176">
        <f t="shared" si="402"/>
        <v>-16.344502543957628</v>
      </c>
      <c r="GR214" s="186"/>
      <c r="GS214" s="36">
        <v>42456</v>
      </c>
      <c r="GT214" s="105">
        <v>6.4728000000000003</v>
      </c>
      <c r="GU214" s="109">
        <v>6.3975500000000007</v>
      </c>
      <c r="GW214" s="180">
        <f t="shared" si="280"/>
        <v>-13.639671057419996</v>
      </c>
      <c r="GX214" s="209">
        <f t="shared" si="439"/>
        <v>0.4441734180800001</v>
      </c>
      <c r="GY214" s="239">
        <v>0.30244999999999944</v>
      </c>
      <c r="GZ214" s="165">
        <f t="shared" si="403"/>
        <v>1</v>
      </c>
      <c r="HA214" s="252">
        <f t="shared" si="341"/>
        <v>0.48859075988800016</v>
      </c>
      <c r="HB214" s="201">
        <f t="shared" si="404"/>
        <v>0.48859075988800016</v>
      </c>
      <c r="HC214" s="167">
        <f t="shared" si="405"/>
        <v>1</v>
      </c>
      <c r="HD214" s="167">
        <f t="shared" si="406"/>
        <v>1</v>
      </c>
      <c r="HE214" s="167">
        <f t="shared" si="375"/>
        <v>0.48859075988800016</v>
      </c>
      <c r="HF214" s="178">
        <f t="shared" si="427"/>
        <v>-17.978821139150394</v>
      </c>
      <c r="HG214" s="453">
        <f t="shared" si="407"/>
        <v>0.48859075988800016</v>
      </c>
      <c r="HH214" s="453"/>
      <c r="HI214" s="165">
        <f t="shared" si="432"/>
        <v>0.48859075988800016</v>
      </c>
      <c r="HJ214" s="165">
        <f t="shared" si="346"/>
        <v>0.48859075988800016</v>
      </c>
      <c r="HK214" s="176">
        <f t="shared" si="409"/>
        <v>-18.356382903182375</v>
      </c>
      <c r="HN214" s="165">
        <v>-1.8975500000000007</v>
      </c>
      <c r="HO214" s="165">
        <f t="shared" si="254"/>
        <v>-13.686015128257473</v>
      </c>
      <c r="HP214" s="165"/>
      <c r="HR214" s="165">
        <v>0.50244999999999962</v>
      </c>
      <c r="HS214" s="165">
        <f t="shared" si="255"/>
        <v>-15.713632639258782</v>
      </c>
      <c r="HT214" s="253">
        <v>-14.893933333333333</v>
      </c>
      <c r="HV214" s="165">
        <v>5.2524499999999978</v>
      </c>
      <c r="HW214" s="165">
        <f t="shared" si="256"/>
        <v>-8.6598462013167925</v>
      </c>
      <c r="HX214" s="165"/>
      <c r="HZ214" s="165">
        <v>0.60244999999999926</v>
      </c>
      <c r="IA214" s="165">
        <f t="shared" si="257"/>
        <v>-9.8300745988672311</v>
      </c>
      <c r="IB214" s="165"/>
      <c r="ID214" s="165">
        <v>-1.2975500000000011</v>
      </c>
      <c r="IE214" s="165">
        <f t="shared" si="258"/>
        <v>-15.627149373667576</v>
      </c>
      <c r="IF214" s="165"/>
      <c r="IH214" s="165">
        <v>1.9524499999999989</v>
      </c>
      <c r="II214" s="165">
        <f t="shared" si="259"/>
        <v>-16.344502543957628</v>
      </c>
      <c r="IJ214" s="165"/>
      <c r="IL214" s="424">
        <v>0.30244999999999944</v>
      </c>
      <c r="IM214" s="165">
        <f t="shared" si="260"/>
        <v>-18.356382903182375</v>
      </c>
      <c r="IN214" s="165"/>
      <c r="IO214" s="36">
        <v>42456</v>
      </c>
    </row>
    <row r="215" spans="1:249" ht="15.75" thickBot="1" x14ac:dyDescent="0.3">
      <c r="A215" s="95">
        <v>41360</v>
      </c>
      <c r="B215" s="36">
        <v>41360</v>
      </c>
      <c r="C215" s="346">
        <v>4.5</v>
      </c>
      <c r="D215" s="346">
        <v>6.9</v>
      </c>
      <c r="E215" s="346">
        <v>11.649999999999999</v>
      </c>
      <c r="F215" s="346">
        <v>7</v>
      </c>
      <c r="G215" s="346">
        <v>5.0999999999999996</v>
      </c>
      <c r="H215" s="346">
        <v>8.35</v>
      </c>
      <c r="I215" s="346">
        <v>6.7</v>
      </c>
      <c r="J215" s="106"/>
      <c r="K215" s="36">
        <v>42456</v>
      </c>
      <c r="L215" s="105">
        <v>6.4728000000000003</v>
      </c>
      <c r="M215" s="98">
        <f t="shared" ref="M215:M234" si="441">AVERAGE(L214:L215)</f>
        <v>6.3975500000000007</v>
      </c>
      <c r="N215" s="109">
        <f t="shared" si="365"/>
        <v>6.3227666666666673</v>
      </c>
      <c r="O215" s="291"/>
      <c r="P215" s="184">
        <v>42456</v>
      </c>
      <c r="Q215" s="346">
        <v>4.5</v>
      </c>
      <c r="R215" s="240">
        <v>-1.8975500000000007</v>
      </c>
      <c r="T215" s="346">
        <v>6.9</v>
      </c>
      <c r="U215" s="240">
        <v>0.50244999999999962</v>
      </c>
      <c r="V215" s="190">
        <v>-14.893933333333333</v>
      </c>
      <c r="W215" s="346">
        <v>11.649999999999999</v>
      </c>
      <c r="X215" s="240">
        <v>5.2524499999999978</v>
      </c>
      <c r="Z215" s="346">
        <v>7</v>
      </c>
      <c r="AA215" s="240">
        <v>0.60244999999999926</v>
      </c>
      <c r="AC215" s="346">
        <v>5.0999999999999996</v>
      </c>
      <c r="AD215" s="239">
        <v>-1.2975500000000011</v>
      </c>
      <c r="AF215" s="346">
        <v>8.35</v>
      </c>
      <c r="AG215" s="239">
        <v>1.9524499999999989</v>
      </c>
      <c r="AI215" s="346">
        <v>6.7</v>
      </c>
      <c r="AJ215" s="239">
        <v>0.30244999999999944</v>
      </c>
      <c r="AK215" s="104"/>
      <c r="AV215" s="36">
        <v>42457</v>
      </c>
      <c r="AW215" s="346">
        <v>7.1</v>
      </c>
      <c r="AX215" s="128">
        <v>-13</v>
      </c>
      <c r="AY215" s="346">
        <v>5.2</v>
      </c>
      <c r="AZ215" s="128">
        <v>-14.4</v>
      </c>
      <c r="BA215" s="346">
        <v>12.75</v>
      </c>
      <c r="BB215" s="128">
        <v>-8</v>
      </c>
      <c r="BC215" s="346">
        <v>7.25</v>
      </c>
      <c r="BD215" s="128">
        <v>-11.6</v>
      </c>
      <c r="BE215" s="346">
        <v>7.95</v>
      </c>
      <c r="BG215" s="346">
        <v>9</v>
      </c>
      <c r="BH215" s="316">
        <v>-15.851083333333335</v>
      </c>
      <c r="BI215" s="346">
        <v>6.55</v>
      </c>
      <c r="BJ215" s="130">
        <v>-16.100000000000001</v>
      </c>
      <c r="BL215" s="313">
        <v>6.9</v>
      </c>
      <c r="BM215">
        <v>-14.893933333333333</v>
      </c>
      <c r="BP215" s="199"/>
      <c r="BR215" s="199"/>
      <c r="BT215" s="199"/>
      <c r="BU215" s="347"/>
      <c r="BV215">
        <f t="shared" si="412"/>
        <v>0.68832475487999734</v>
      </c>
      <c r="BW215" s="36">
        <v>42457</v>
      </c>
      <c r="BX215" s="105">
        <v>6.6246999999999998</v>
      </c>
      <c r="BY215" s="109">
        <v>6.5487500000000001</v>
      </c>
      <c r="BZ215">
        <v>-13.2</v>
      </c>
      <c r="CA215" s="180">
        <f t="shared" si="274"/>
        <v>-13.180787887499998</v>
      </c>
      <c r="CB215" s="209">
        <f t="shared" si="433"/>
        <v>0.45888316991999822</v>
      </c>
      <c r="CC215" s="240">
        <v>0.55124999999999957</v>
      </c>
      <c r="CD215" s="165">
        <f t="shared" si="376"/>
        <v>1</v>
      </c>
      <c r="CE215" s="252">
        <f t="shared" si="348"/>
        <v>0.50477148691199814</v>
      </c>
      <c r="CF215" s="201">
        <f t="shared" si="377"/>
        <v>0.50477148691199814</v>
      </c>
      <c r="CG215" s="167">
        <f t="shared" si="378"/>
        <v>1</v>
      </c>
      <c r="CH215" s="167">
        <f t="shared" si="379"/>
        <v>1</v>
      </c>
      <c r="CI215" s="167">
        <f t="shared" si="349"/>
        <v>0.50477148691199814</v>
      </c>
      <c r="CJ215" s="178">
        <f t="shared" si="421"/>
        <v>-13.209742499215796</v>
      </c>
      <c r="CK215" s="453">
        <f t="shared" si="239"/>
        <v>0.50477148691199814</v>
      </c>
      <c r="CL215" s="453"/>
      <c r="CM215" s="165">
        <f t="shared" si="380"/>
        <v>0.50477148691199814</v>
      </c>
      <c r="CN215" s="165">
        <f t="shared" si="306"/>
        <v>0.50477148691199814</v>
      </c>
      <c r="CO215" s="176">
        <f t="shared" si="284"/>
        <v>-13.181243641345475</v>
      </c>
      <c r="CR215" s="36">
        <v>42457</v>
      </c>
      <c r="CS215" s="105">
        <v>6.6246999999999998</v>
      </c>
      <c r="CT215" s="109">
        <v>6.5487500000000001</v>
      </c>
      <c r="CU215">
        <v>-13.2</v>
      </c>
      <c r="CV215" s="180">
        <f t="shared" si="275"/>
        <v>-13.180787887499998</v>
      </c>
      <c r="CW215" s="209">
        <f t="shared" si="434"/>
        <v>0.45888316991999822</v>
      </c>
      <c r="CX215" s="240">
        <v>-1.3487499999999999</v>
      </c>
      <c r="CY215" s="165">
        <f t="shared" si="381"/>
        <v>0.50477148691199814</v>
      </c>
      <c r="CZ215" s="252">
        <f t="shared" si="308"/>
        <v>1</v>
      </c>
      <c r="DA215" s="201">
        <f t="shared" si="366"/>
        <v>0.50477148691199814</v>
      </c>
      <c r="DB215" s="167">
        <f t="shared" si="382"/>
        <v>1</v>
      </c>
      <c r="DC215" s="167">
        <f t="shared" si="383"/>
        <v>1</v>
      </c>
      <c r="DD215" s="167">
        <f t="shared" si="367"/>
        <v>0.50477148691199814</v>
      </c>
      <c r="DE215" s="178">
        <f t="shared" si="422"/>
        <v>-15.393265686466806</v>
      </c>
      <c r="DF215" s="453">
        <f t="shared" si="384"/>
        <v>0.50477148691199814</v>
      </c>
      <c r="DG215" s="453"/>
      <c r="DH215" s="165">
        <f t="shared" si="428"/>
        <v>0.50477148691199814</v>
      </c>
      <c r="DI215" s="165">
        <f t="shared" si="315"/>
        <v>0.50477148691199814</v>
      </c>
      <c r="DJ215" s="176">
        <f t="shared" si="386"/>
        <v>-15.208861152346783</v>
      </c>
      <c r="DK215" s="185"/>
      <c r="DL215" s="186"/>
      <c r="DM215" s="36">
        <v>42457</v>
      </c>
      <c r="DN215" s="105">
        <v>6.6246999999999998</v>
      </c>
      <c r="DO215" s="109">
        <v>6.5487500000000001</v>
      </c>
      <c r="DP215">
        <v>-13.2</v>
      </c>
      <c r="DQ215" s="180">
        <f t="shared" si="276"/>
        <v>-13.180787887499998</v>
      </c>
      <c r="DR215" s="209">
        <f t="shared" si="435"/>
        <v>0.45888316991999822</v>
      </c>
      <c r="DS215" s="240">
        <v>6.2012499999999999</v>
      </c>
      <c r="DT215" s="165">
        <f t="shared" si="387"/>
        <v>1</v>
      </c>
      <c r="DU215" s="252">
        <f t="shared" si="317"/>
        <v>0.91776633983999645</v>
      </c>
      <c r="DV215" s="201">
        <f t="shared" si="368"/>
        <v>0.91776633983999645</v>
      </c>
      <c r="DW215" s="167">
        <f t="shared" si="388"/>
        <v>1</v>
      </c>
      <c r="DX215" s="167">
        <f t="shared" si="389"/>
        <v>1</v>
      </c>
      <c r="DY215" s="167">
        <f t="shared" si="369"/>
        <v>0.91776633983999645</v>
      </c>
      <c r="DZ215" s="178">
        <f t="shared" si="423"/>
        <v>-4.876905635495131</v>
      </c>
      <c r="EA215" s="453">
        <f t="shared" si="319"/>
        <v>0.91776633983999645</v>
      </c>
      <c r="EB215" s="453"/>
      <c r="EC215" s="165">
        <f t="shared" si="429"/>
        <v>0.91776633983999645</v>
      </c>
      <c r="ED215" s="165">
        <f t="shared" si="321"/>
        <v>0.45888316991999822</v>
      </c>
      <c r="EE215" s="176">
        <f t="shared" si="390"/>
        <v>-8.2009630313967943</v>
      </c>
      <c r="EF215" s="185"/>
      <c r="EG215" s="186"/>
      <c r="EH215" s="36">
        <v>42457</v>
      </c>
      <c r="EI215" s="105">
        <v>6.6246999999999998</v>
      </c>
      <c r="EJ215" s="109">
        <v>6.5487500000000001</v>
      </c>
      <c r="EK215">
        <v>-13.2</v>
      </c>
      <c r="EL215" s="180">
        <f t="shared" si="277"/>
        <v>-13.180787887499998</v>
      </c>
      <c r="EM215" s="209">
        <f t="shared" si="436"/>
        <v>0.45888316991999822</v>
      </c>
      <c r="EN215" s="240">
        <v>0.70124999999999993</v>
      </c>
      <c r="EO215" s="165">
        <f t="shared" si="322"/>
        <v>1</v>
      </c>
      <c r="EP215" s="252">
        <f t="shared" si="323"/>
        <v>0.50477148691199814</v>
      </c>
      <c r="EQ215" s="201">
        <f t="shared" si="364"/>
        <v>0.50477148691199814</v>
      </c>
      <c r="ER215" s="167">
        <f t="shared" si="410"/>
        <v>1</v>
      </c>
      <c r="ES215" s="167">
        <f t="shared" si="292"/>
        <v>1</v>
      </c>
      <c r="ET215" s="167">
        <f t="shared" si="411"/>
        <v>0.50477148691199814</v>
      </c>
      <c r="EU215" s="178">
        <f t="shared" si="424"/>
        <v>-8.4325066320040083</v>
      </c>
      <c r="EV215" s="452">
        <f t="shared" si="267"/>
        <v>0.50477148691199814</v>
      </c>
      <c r="EW215" s="315"/>
      <c r="EX215" s="165">
        <f t="shared" si="420"/>
        <v>0.50477148691199814</v>
      </c>
      <c r="EY215" s="165">
        <f t="shared" si="326"/>
        <v>0.25238574345599907</v>
      </c>
      <c r="EZ215" s="176">
        <f t="shared" ref="EZ215" si="442">(EZ214+EY215)</f>
        <v>-9.5776888554112318</v>
      </c>
      <c r="FA215" s="185"/>
      <c r="FB215" s="186"/>
      <c r="FC215" s="36">
        <v>42457</v>
      </c>
      <c r="FD215" s="105">
        <v>6.6246999999999998</v>
      </c>
      <c r="FE215" s="109">
        <v>6.5487500000000001</v>
      </c>
      <c r="FF215">
        <v>-13.2</v>
      </c>
      <c r="FG215" s="180">
        <f t="shared" si="278"/>
        <v>-13.180787887499998</v>
      </c>
      <c r="FH215" s="209">
        <f t="shared" si="437"/>
        <v>0.45888316991999822</v>
      </c>
      <c r="FI215" s="239">
        <v>1.4012500000000001</v>
      </c>
      <c r="FJ215" s="165">
        <f t="shared" si="391"/>
        <v>1</v>
      </c>
      <c r="FK215" s="252">
        <f t="shared" si="329"/>
        <v>0.50477148691199814</v>
      </c>
      <c r="FL215" s="201">
        <f t="shared" si="370"/>
        <v>0.50477148691199814</v>
      </c>
      <c r="FM215" s="167">
        <f t="shared" si="392"/>
        <v>1</v>
      </c>
      <c r="FN215" s="167">
        <f t="shared" si="393"/>
        <v>1</v>
      </c>
      <c r="FO215" s="167">
        <f t="shared" si="371"/>
        <v>0.50477148691199814</v>
      </c>
      <c r="FP215" s="178">
        <f t="shared" si="425"/>
        <v>-15.135071200562392</v>
      </c>
      <c r="FQ215" s="453">
        <f t="shared" si="394"/>
        <v>0.50477148691199814</v>
      </c>
      <c r="FR215" s="453"/>
      <c r="FS215" s="165">
        <f t="shared" si="430"/>
        <v>0.50477148691199814</v>
      </c>
      <c r="FT215" s="165">
        <f t="shared" si="333"/>
        <v>0.50477148691199814</v>
      </c>
      <c r="FU215" s="176">
        <f t="shared" si="396"/>
        <v>-15.122377886755578</v>
      </c>
      <c r="FV215" s="254">
        <v>-15.33</v>
      </c>
      <c r="FW215" s="186"/>
      <c r="FX215" s="36">
        <v>42457</v>
      </c>
      <c r="FY215" s="105">
        <v>6.6246999999999998</v>
      </c>
      <c r="FZ215" s="109">
        <v>6.5487500000000001</v>
      </c>
      <c r="GA215">
        <v>-13.2</v>
      </c>
      <c r="GB215" s="180">
        <f t="shared" si="279"/>
        <v>-13.180787887499998</v>
      </c>
      <c r="GC215" s="209">
        <f t="shared" si="438"/>
        <v>0.45888316991999822</v>
      </c>
      <c r="GD215" s="239">
        <v>2.4512499999999999</v>
      </c>
      <c r="GE215" s="165">
        <f t="shared" si="397"/>
        <v>1</v>
      </c>
      <c r="GF215" s="252">
        <f t="shared" si="335"/>
        <v>0.73421307187199725</v>
      </c>
      <c r="GG215" s="201">
        <f t="shared" si="372"/>
        <v>0.73421307187199725</v>
      </c>
      <c r="GH215" s="167">
        <f t="shared" si="398"/>
        <v>1</v>
      </c>
      <c r="GI215" s="167">
        <f t="shared" si="399"/>
        <v>1</v>
      </c>
      <c r="GJ215" s="167">
        <f t="shared" si="373"/>
        <v>0.73421307187199725</v>
      </c>
      <c r="GK215" s="178">
        <f t="shared" si="426"/>
        <v>-15.424835115834009</v>
      </c>
      <c r="GL215" s="453">
        <f t="shared" si="400"/>
        <v>0.73421307187199725</v>
      </c>
      <c r="GM215" s="453"/>
      <c r="GN215" s="165">
        <f t="shared" si="431"/>
        <v>0.73421307187199725</v>
      </c>
      <c r="GO215" s="165">
        <f t="shared" si="339"/>
        <v>0.73421307187199725</v>
      </c>
      <c r="GP215" s="176">
        <f t="shared" si="402"/>
        <v>-15.610289472085631</v>
      </c>
      <c r="GQ215" s="255">
        <v>-15.851083333333335</v>
      </c>
      <c r="GR215" s="186"/>
      <c r="GS215" s="36">
        <v>42457</v>
      </c>
      <c r="GT215" s="105">
        <v>6.6246999999999998</v>
      </c>
      <c r="GU215" s="109">
        <v>6.5487500000000001</v>
      </c>
      <c r="GV215">
        <v>-13.2</v>
      </c>
      <c r="GW215" s="180">
        <f t="shared" si="280"/>
        <v>-13.180787887499998</v>
      </c>
      <c r="GX215" s="209">
        <f t="shared" si="439"/>
        <v>0.45888316991999822</v>
      </c>
      <c r="GY215" s="239">
        <v>1.2499999999997513E-3</v>
      </c>
      <c r="GZ215" s="165">
        <f t="shared" si="403"/>
        <v>1</v>
      </c>
      <c r="HA215" s="252">
        <f t="shared" si="341"/>
        <v>0.50477148691199814</v>
      </c>
      <c r="HB215" s="201">
        <f t="shared" si="404"/>
        <v>0.50477148691199814</v>
      </c>
      <c r="HC215" s="167">
        <f t="shared" si="405"/>
        <v>1</v>
      </c>
      <c r="HD215" s="167">
        <f t="shared" si="406"/>
        <v>1</v>
      </c>
      <c r="HE215" s="167">
        <f t="shared" si="375"/>
        <v>0.50477148691199814</v>
      </c>
      <c r="HF215" s="178">
        <f t="shared" si="427"/>
        <v>-17.474049652238396</v>
      </c>
      <c r="HG215" s="453">
        <f t="shared" si="407"/>
        <v>0.50477148691199814</v>
      </c>
      <c r="HH215" s="453"/>
      <c r="HI215" s="165">
        <f t="shared" si="432"/>
        <v>0.50477148691199814</v>
      </c>
      <c r="HJ215" s="165">
        <f t="shared" si="346"/>
        <v>0.50477148691199814</v>
      </c>
      <c r="HK215" s="176">
        <f t="shared" si="409"/>
        <v>-17.851611416270377</v>
      </c>
      <c r="HN215" s="165">
        <v>0.55124999999999957</v>
      </c>
      <c r="HO215" s="165">
        <f t="shared" si="254"/>
        <v>-13.181243641345475</v>
      </c>
      <c r="HP215" s="165"/>
      <c r="HR215" s="165">
        <v>-1.3487499999999999</v>
      </c>
      <c r="HS215" s="165">
        <f t="shared" si="255"/>
        <v>-15.208861152346783</v>
      </c>
      <c r="HT215" s="165"/>
      <c r="HV215" s="165">
        <v>6.2012499999999999</v>
      </c>
      <c r="HW215" s="165">
        <f t="shared" si="256"/>
        <v>-8.2009630313967943</v>
      </c>
      <c r="HX215" s="165"/>
      <c r="HZ215" s="165">
        <v>0.70124999999999993</v>
      </c>
      <c r="IA215" s="165">
        <f t="shared" si="257"/>
        <v>-9.5776888554112318</v>
      </c>
      <c r="IB215" s="165"/>
      <c r="ID215" s="165">
        <v>1.4012500000000001</v>
      </c>
      <c r="IE215" s="165">
        <f t="shared" si="258"/>
        <v>-15.122377886755578</v>
      </c>
      <c r="IF215" s="253">
        <v>-15.33</v>
      </c>
      <c r="IH215" s="165">
        <v>2.4512499999999999</v>
      </c>
      <c r="II215" s="165">
        <f t="shared" si="259"/>
        <v>-15.610289472085631</v>
      </c>
      <c r="IJ215" s="253">
        <v>-15.851083333333335</v>
      </c>
      <c r="IL215" s="424">
        <v>1.2499999999997513E-3</v>
      </c>
      <c r="IM215" s="165">
        <f t="shared" si="260"/>
        <v>-17.851611416270377</v>
      </c>
      <c r="IN215" s="165"/>
      <c r="IO215" s="36">
        <v>42457</v>
      </c>
    </row>
    <row r="216" spans="1:249" ht="15.75" thickBot="1" x14ac:dyDescent="0.3">
      <c r="A216" s="95">
        <v>41361</v>
      </c>
      <c r="B216" s="36">
        <v>41361</v>
      </c>
      <c r="C216" s="346">
        <v>7.1</v>
      </c>
      <c r="D216" s="346">
        <v>5.2</v>
      </c>
      <c r="E216" s="346">
        <v>12.75</v>
      </c>
      <c r="F216" s="346">
        <v>7.25</v>
      </c>
      <c r="G216" s="346">
        <v>7.95</v>
      </c>
      <c r="H216" s="346">
        <v>9</v>
      </c>
      <c r="I216" s="346">
        <v>6.55</v>
      </c>
      <c r="J216" s="106"/>
      <c r="K216" s="36">
        <v>42457</v>
      </c>
      <c r="L216" s="105">
        <v>6.6246999999999998</v>
      </c>
      <c r="M216" s="98">
        <f t="shared" si="441"/>
        <v>6.5487500000000001</v>
      </c>
      <c r="N216" s="109">
        <f t="shared" si="365"/>
        <v>6.4732666666666674</v>
      </c>
      <c r="O216" s="291"/>
      <c r="P216" s="184">
        <v>42457</v>
      </c>
      <c r="Q216" s="346">
        <v>7.1</v>
      </c>
      <c r="R216" s="240">
        <v>0.55124999999999957</v>
      </c>
      <c r="T216" s="346">
        <v>5.2</v>
      </c>
      <c r="U216" s="240">
        <v>-1.3487499999999999</v>
      </c>
      <c r="W216" s="346">
        <v>12.75</v>
      </c>
      <c r="X216" s="240">
        <v>6.2012499999999999</v>
      </c>
      <c r="Z216" s="346">
        <v>7.25</v>
      </c>
      <c r="AA216" s="240">
        <v>0.70124999999999993</v>
      </c>
      <c r="AB216" s="190">
        <v>-11.161847222222224</v>
      </c>
      <c r="AC216" s="346">
        <v>7.95</v>
      </c>
      <c r="AD216" s="239">
        <v>1.4012500000000001</v>
      </c>
      <c r="AF216" s="346">
        <v>9</v>
      </c>
      <c r="AG216" s="239">
        <v>2.4512499999999999</v>
      </c>
      <c r="AH216" s="104">
        <v>-15.851083333333335</v>
      </c>
      <c r="AI216" s="346">
        <v>6.55</v>
      </c>
      <c r="AJ216" s="239">
        <v>1.2499999999997513E-3</v>
      </c>
      <c r="AK216" s="104"/>
      <c r="AV216" s="36">
        <v>42458</v>
      </c>
      <c r="AW216" s="346">
        <v>8.4499999999999993</v>
      </c>
      <c r="AY216" s="346">
        <v>5.7</v>
      </c>
      <c r="BA216" s="346">
        <v>12.350000000000001</v>
      </c>
      <c r="BC216" s="346">
        <v>6.65</v>
      </c>
      <c r="BD216">
        <v>-11.161847222222224</v>
      </c>
      <c r="BE216" s="346">
        <v>7.75</v>
      </c>
      <c r="BG216" s="346">
        <v>5.7</v>
      </c>
      <c r="BI216" s="346">
        <v>7.05</v>
      </c>
      <c r="BJ216" s="104"/>
      <c r="BL216" s="313">
        <v>6.7</v>
      </c>
      <c r="BM216">
        <v>-11.161847222222224</v>
      </c>
      <c r="BR216" s="199"/>
      <c r="BV216">
        <f t="shared" si="412"/>
        <v>0.71083137047999934</v>
      </c>
      <c r="BW216" s="36">
        <v>42458</v>
      </c>
      <c r="BX216" s="105">
        <v>6.7780000000000005</v>
      </c>
      <c r="BY216" s="109">
        <v>6.7013499999999997</v>
      </c>
      <c r="CA216" s="180">
        <f t="shared" si="274"/>
        <v>-12.706900307179998</v>
      </c>
      <c r="CB216" s="209">
        <f t="shared" si="433"/>
        <v>0.47388758031999956</v>
      </c>
      <c r="CC216" s="240">
        <v>1.7486499999999996</v>
      </c>
      <c r="CD216" s="165">
        <f t="shared" si="376"/>
        <v>1</v>
      </c>
      <c r="CE216" s="252">
        <f t="shared" si="348"/>
        <v>0.61605385441599947</v>
      </c>
      <c r="CF216" s="201">
        <f t="shared" si="377"/>
        <v>0.61605385441599947</v>
      </c>
      <c r="CG216" s="167">
        <f t="shared" si="378"/>
        <v>1</v>
      </c>
      <c r="CH216" s="167">
        <f t="shared" si="379"/>
        <v>1</v>
      </c>
      <c r="CI216" s="167">
        <f t="shared" si="349"/>
        <v>0.61605385441599947</v>
      </c>
      <c r="CJ216" s="178">
        <f t="shared" si="421"/>
        <v>-12.593688644799796</v>
      </c>
      <c r="CK216" s="453">
        <f t="shared" si="239"/>
        <v>0.61605385441599947</v>
      </c>
      <c r="CL216" s="453"/>
      <c r="CM216" s="165">
        <f t="shared" si="380"/>
        <v>0.61605385441599947</v>
      </c>
      <c r="CN216" s="165">
        <f t="shared" si="306"/>
        <v>0.61605385441599947</v>
      </c>
      <c r="CO216" s="176">
        <f t="shared" si="284"/>
        <v>-12.565189786929475</v>
      </c>
      <c r="CR216" s="36">
        <v>42458</v>
      </c>
      <c r="CS216" s="105">
        <v>6.7780000000000005</v>
      </c>
      <c r="CT216" s="109">
        <v>6.7013499999999997</v>
      </c>
      <c r="CV216" s="180">
        <f t="shared" si="275"/>
        <v>-12.706900307179998</v>
      </c>
      <c r="CW216" s="209">
        <f t="shared" si="434"/>
        <v>0.47388758031999956</v>
      </c>
      <c r="CX216" s="240">
        <v>-1.0013499999999995</v>
      </c>
      <c r="CY216" s="165">
        <f t="shared" si="381"/>
        <v>0.5212763383519996</v>
      </c>
      <c r="CZ216" s="252">
        <f t="shared" si="308"/>
        <v>1</v>
      </c>
      <c r="DA216" s="201">
        <f t="shared" si="366"/>
        <v>0.5212763383519996</v>
      </c>
      <c r="DB216" s="167">
        <f t="shared" si="382"/>
        <v>1</v>
      </c>
      <c r="DC216" s="167">
        <f t="shared" si="383"/>
        <v>1</v>
      </c>
      <c r="DD216" s="167">
        <f t="shared" si="367"/>
        <v>0.5212763383519996</v>
      </c>
      <c r="DE216" s="178">
        <f t="shared" si="422"/>
        <v>-14.871989348114807</v>
      </c>
      <c r="DF216" s="453">
        <f t="shared" si="384"/>
        <v>0.5212763383519996</v>
      </c>
      <c r="DG216" s="453"/>
      <c r="DH216" s="165">
        <f t="shared" si="428"/>
        <v>0.5212763383519996</v>
      </c>
      <c r="DI216" s="165">
        <f t="shared" si="315"/>
        <v>0.5212763383519996</v>
      </c>
      <c r="DJ216" s="176">
        <f t="shared" si="386"/>
        <v>-14.687584813994784</v>
      </c>
      <c r="DK216" s="185"/>
      <c r="DL216" s="186"/>
      <c r="DM216" s="36">
        <v>42458</v>
      </c>
      <c r="DN216" s="105">
        <v>6.7780000000000005</v>
      </c>
      <c r="DO216" s="109">
        <v>6.7013499999999997</v>
      </c>
      <c r="DQ216" s="180">
        <f t="shared" si="276"/>
        <v>-12.706900307179998</v>
      </c>
      <c r="DR216" s="209">
        <f t="shared" si="435"/>
        <v>0.47388758031999956</v>
      </c>
      <c r="DS216" s="240">
        <v>5.6486500000000017</v>
      </c>
      <c r="DT216" s="165">
        <f t="shared" si="387"/>
        <v>1</v>
      </c>
      <c r="DU216" s="252">
        <f t="shared" si="317"/>
        <v>0.94777516063999911</v>
      </c>
      <c r="DV216" s="201">
        <f t="shared" si="368"/>
        <v>0.94777516063999911</v>
      </c>
      <c r="DW216" s="167">
        <f t="shared" si="388"/>
        <v>1</v>
      </c>
      <c r="DX216" s="167">
        <f t="shared" si="389"/>
        <v>1</v>
      </c>
      <c r="DY216" s="167">
        <f t="shared" si="369"/>
        <v>0.94777516063999911</v>
      </c>
      <c r="DZ216" s="178">
        <f t="shared" si="423"/>
        <v>-3.9291304748551319</v>
      </c>
      <c r="EA216" s="453">
        <f t="shared" si="319"/>
        <v>0.94777516063999911</v>
      </c>
      <c r="EB216" s="453"/>
      <c r="EC216" s="165">
        <f t="shared" si="429"/>
        <v>0.94777516063999911</v>
      </c>
      <c r="ED216" s="165">
        <f t="shared" si="321"/>
        <v>0.47388758031999956</v>
      </c>
      <c r="EE216" s="176">
        <f t="shared" si="390"/>
        <v>-7.7270754510767947</v>
      </c>
      <c r="EF216" s="185"/>
      <c r="EG216" s="186"/>
      <c r="EH216" s="36">
        <v>42458</v>
      </c>
      <c r="EI216" s="105">
        <v>6.7780000000000005</v>
      </c>
      <c r="EJ216" s="109">
        <v>6.7013499999999997</v>
      </c>
      <c r="EL216" s="180">
        <f t="shared" si="277"/>
        <v>-12.706900307179998</v>
      </c>
      <c r="EM216" s="209">
        <f t="shared" si="436"/>
        <v>0.47388758031999956</v>
      </c>
      <c r="EN216" s="240">
        <v>-5.1349999999999341E-2</v>
      </c>
      <c r="EO216" s="165">
        <f t="shared" si="322"/>
        <v>1</v>
      </c>
      <c r="EP216" s="252">
        <f t="shared" si="323"/>
        <v>0.5212763383519996</v>
      </c>
      <c r="EQ216" s="201">
        <f t="shared" si="364"/>
        <v>0.5212763383519996</v>
      </c>
      <c r="ER216" s="167">
        <f t="shared" si="410"/>
        <v>1</v>
      </c>
      <c r="ES216" s="167">
        <f t="shared" si="292"/>
        <v>1</v>
      </c>
      <c r="ET216" s="167">
        <f t="shared" si="411"/>
        <v>0.5212763383519996</v>
      </c>
      <c r="EU216" s="178">
        <f t="shared" si="424"/>
        <v>-7.9112302936520091</v>
      </c>
      <c r="EV216" s="452">
        <f t="shared" si="267"/>
        <v>0.5212763383519996</v>
      </c>
      <c r="EW216" s="315"/>
      <c r="EX216" s="165">
        <f t="shared" si="420"/>
        <v>0.5212763383519996</v>
      </c>
      <c r="EY216" s="165">
        <f t="shared" si="326"/>
        <v>0.2606381691759998</v>
      </c>
      <c r="EZ216" s="176">
        <f t="shared" ref="EZ216:EZ223" si="443">(EZ215+EY216)</f>
        <v>-9.3170506862352322</v>
      </c>
      <c r="FA216" s="254">
        <v>-11.161847222222224</v>
      </c>
      <c r="FB216" s="186"/>
      <c r="FC216" s="36">
        <v>42458</v>
      </c>
      <c r="FD216" s="105">
        <v>6.7780000000000005</v>
      </c>
      <c r="FE216" s="109">
        <v>6.7013499999999997</v>
      </c>
      <c r="FG216" s="180">
        <f t="shared" si="278"/>
        <v>-12.706900307179998</v>
      </c>
      <c r="FH216" s="209">
        <f t="shared" si="437"/>
        <v>0.47388758031999956</v>
      </c>
      <c r="FI216" s="239">
        <v>1.0486500000000003</v>
      </c>
      <c r="FJ216" s="165">
        <f t="shared" si="391"/>
        <v>1</v>
      </c>
      <c r="FK216" s="252">
        <f t="shared" si="329"/>
        <v>0.5212763383519996</v>
      </c>
      <c r="FL216" s="201">
        <f t="shared" si="370"/>
        <v>0.5212763383519996</v>
      </c>
      <c r="FM216" s="167">
        <f t="shared" si="392"/>
        <v>1</v>
      </c>
      <c r="FN216" s="167">
        <f t="shared" si="393"/>
        <v>1</v>
      </c>
      <c r="FO216" s="167">
        <f t="shared" si="371"/>
        <v>0.5212763383519996</v>
      </c>
      <c r="FP216" s="178">
        <f t="shared" si="425"/>
        <v>-14.613794862210392</v>
      </c>
      <c r="FQ216" s="453">
        <f t="shared" si="394"/>
        <v>0.5212763383519996</v>
      </c>
      <c r="FR216" s="453"/>
      <c r="FS216" s="165">
        <f t="shared" si="430"/>
        <v>0.5212763383519996</v>
      </c>
      <c r="FT216" s="165">
        <f t="shared" si="333"/>
        <v>0.5212763383519996</v>
      </c>
      <c r="FU216" s="176">
        <f t="shared" si="396"/>
        <v>-14.601101548403578</v>
      </c>
      <c r="FV216" s="185"/>
      <c r="FW216" s="186"/>
      <c r="FX216" s="36">
        <v>42458</v>
      </c>
      <c r="FY216" s="105">
        <v>6.7780000000000005</v>
      </c>
      <c r="FZ216" s="109">
        <v>6.7013499999999997</v>
      </c>
      <c r="GB216" s="180">
        <f t="shared" si="279"/>
        <v>-12.706900307179998</v>
      </c>
      <c r="GC216" s="209">
        <f t="shared" si="438"/>
        <v>0.47388758031999956</v>
      </c>
      <c r="GD216" s="239">
        <v>-1.0013499999999995</v>
      </c>
      <c r="GE216" s="165">
        <f t="shared" si="397"/>
        <v>0.5212763383519996</v>
      </c>
      <c r="GF216" s="252">
        <f t="shared" si="335"/>
        <v>1</v>
      </c>
      <c r="GG216" s="201">
        <f t="shared" si="372"/>
        <v>0.5212763383519996</v>
      </c>
      <c r="GH216" s="167">
        <f t="shared" si="398"/>
        <v>1</v>
      </c>
      <c r="GI216" s="167">
        <f t="shared" si="399"/>
        <v>1</v>
      </c>
      <c r="GJ216" s="167">
        <f t="shared" si="373"/>
        <v>0.5212763383519996</v>
      </c>
      <c r="GK216" s="178">
        <f t="shared" si="426"/>
        <v>-14.90355877748201</v>
      </c>
      <c r="GL216" s="453">
        <f t="shared" si="400"/>
        <v>0.5212763383519996</v>
      </c>
      <c r="GM216" s="453"/>
      <c r="GN216" s="165">
        <f t="shared" si="431"/>
        <v>0.5212763383519996</v>
      </c>
      <c r="GO216" s="165">
        <f t="shared" si="339"/>
        <v>0.5212763383519996</v>
      </c>
      <c r="GP216" s="176">
        <f t="shared" si="402"/>
        <v>-15.089013133733632</v>
      </c>
      <c r="GR216" s="186"/>
      <c r="GS216" s="36">
        <v>42458</v>
      </c>
      <c r="GT216" s="105">
        <v>6.7780000000000005</v>
      </c>
      <c r="GU216" s="109">
        <v>6.7013499999999997</v>
      </c>
      <c r="GW216" s="180">
        <f t="shared" si="280"/>
        <v>-12.706900307179998</v>
      </c>
      <c r="GX216" s="209">
        <f t="shared" si="439"/>
        <v>0.47388758031999956</v>
      </c>
      <c r="GY216" s="239">
        <v>0.34865000000000013</v>
      </c>
      <c r="GZ216" s="165">
        <f t="shared" si="403"/>
        <v>1</v>
      </c>
      <c r="HA216" s="252">
        <f t="shared" si="341"/>
        <v>0.5212763383519996</v>
      </c>
      <c r="HB216" s="201">
        <f t="shared" si="404"/>
        <v>0.5212763383519996</v>
      </c>
      <c r="HC216" s="167">
        <f t="shared" si="405"/>
        <v>1</v>
      </c>
      <c r="HD216" s="167">
        <f t="shared" si="406"/>
        <v>1</v>
      </c>
      <c r="HE216" s="167">
        <f t="shared" si="375"/>
        <v>0.5212763383519996</v>
      </c>
      <c r="HF216" s="178">
        <f t="shared" si="427"/>
        <v>-16.952773313886397</v>
      </c>
      <c r="HG216" s="453">
        <f t="shared" si="407"/>
        <v>0.5212763383519996</v>
      </c>
      <c r="HH216" s="453"/>
      <c r="HI216" s="165">
        <f t="shared" si="432"/>
        <v>0.5212763383519996</v>
      </c>
      <c r="HJ216" s="165">
        <f t="shared" si="346"/>
        <v>0.5212763383519996</v>
      </c>
      <c r="HK216" s="176">
        <f t="shared" si="409"/>
        <v>-17.330335077918377</v>
      </c>
      <c r="HN216" s="165">
        <v>1.7486499999999996</v>
      </c>
      <c r="HO216" s="165">
        <f t="shared" si="254"/>
        <v>-12.565189786929475</v>
      </c>
      <c r="HP216" s="165"/>
      <c r="HR216" s="165">
        <v>-1.0013499999999995</v>
      </c>
      <c r="HS216" s="165">
        <f t="shared" si="255"/>
        <v>-14.687584813994784</v>
      </c>
      <c r="HT216" s="165"/>
      <c r="HV216" s="165">
        <v>5.6486500000000017</v>
      </c>
      <c r="HW216" s="165">
        <f t="shared" si="256"/>
        <v>-7.7270754510767947</v>
      </c>
      <c r="HX216" s="165"/>
      <c r="HZ216" s="165">
        <v>-5.1349999999999341E-2</v>
      </c>
      <c r="IA216" s="165">
        <f t="shared" si="257"/>
        <v>-9.3170506862352322</v>
      </c>
      <c r="IB216" s="253">
        <v>-11.161847222222224</v>
      </c>
      <c r="ID216" s="165">
        <v>1.0486500000000003</v>
      </c>
      <c r="IE216" s="165">
        <f t="shared" si="258"/>
        <v>-14.601101548403578</v>
      </c>
      <c r="IF216" s="165"/>
      <c r="IH216" s="165">
        <v>-1.0013499999999995</v>
      </c>
      <c r="II216" s="165">
        <f t="shared" si="259"/>
        <v>-15.089013133733632</v>
      </c>
      <c r="IJ216" s="165"/>
      <c r="IL216" s="424">
        <v>0.34865000000000013</v>
      </c>
      <c r="IM216" s="165">
        <f t="shared" si="260"/>
        <v>-17.330335077918377</v>
      </c>
      <c r="IN216" s="165"/>
      <c r="IO216" s="36">
        <v>42458</v>
      </c>
    </row>
    <row r="217" spans="1:249" x14ac:dyDescent="0.25">
      <c r="A217" s="95">
        <v>41362</v>
      </c>
      <c r="B217" s="36">
        <v>41362</v>
      </c>
      <c r="C217" s="346">
        <v>8.4499999999999993</v>
      </c>
      <c r="D217" s="346">
        <v>5.7</v>
      </c>
      <c r="E217" s="346">
        <v>12.350000000000001</v>
      </c>
      <c r="F217" s="346">
        <v>6.65</v>
      </c>
      <c r="G217" s="346">
        <v>7.75</v>
      </c>
      <c r="H217" s="346">
        <v>5.7</v>
      </c>
      <c r="I217" s="346">
        <v>7.05</v>
      </c>
      <c r="J217" s="106"/>
      <c r="K217" s="36">
        <v>42458</v>
      </c>
      <c r="L217" s="105">
        <v>6.7780000000000005</v>
      </c>
      <c r="M217" s="98">
        <f t="shared" si="441"/>
        <v>6.7013499999999997</v>
      </c>
      <c r="N217" s="109">
        <f t="shared" si="365"/>
        <v>6.6251666666666678</v>
      </c>
      <c r="O217" s="291"/>
      <c r="P217" s="184">
        <v>42458</v>
      </c>
      <c r="Q217" s="346">
        <v>8.4499999999999993</v>
      </c>
      <c r="R217" s="240">
        <v>1.7486499999999996</v>
      </c>
      <c r="T217" s="346">
        <v>5.7</v>
      </c>
      <c r="U217" s="240">
        <v>-1.0013499999999995</v>
      </c>
      <c r="W217" s="346">
        <v>12.350000000000001</v>
      </c>
      <c r="X217" s="240">
        <v>5.6486500000000017</v>
      </c>
      <c r="Z217" s="346">
        <v>6.65</v>
      </c>
      <c r="AA217" s="240">
        <v>-5.1349999999999341E-2</v>
      </c>
      <c r="AC217" s="346">
        <v>7.75</v>
      </c>
      <c r="AD217" s="239">
        <v>1.0486500000000003</v>
      </c>
      <c r="AF217" s="346">
        <v>5.7</v>
      </c>
      <c r="AG217" s="239">
        <v>-1.0013499999999995</v>
      </c>
      <c r="AI217" s="346">
        <v>7.05</v>
      </c>
      <c r="AJ217" s="239">
        <v>0.34865000000000013</v>
      </c>
      <c r="AK217" s="104"/>
      <c r="AV217" s="36">
        <v>42459</v>
      </c>
      <c r="AW217" s="346">
        <v>7.95</v>
      </c>
      <c r="AY217" s="346">
        <v>7.15</v>
      </c>
      <c r="BA217" s="346">
        <v>11.8</v>
      </c>
      <c r="BC217" s="346">
        <v>7.4</v>
      </c>
      <c r="BE217" s="346">
        <v>7.15</v>
      </c>
      <c r="BG217" s="346">
        <v>7.55</v>
      </c>
      <c r="BI217" s="346">
        <v>6.4</v>
      </c>
      <c r="BJ217" s="104"/>
      <c r="BL217" s="313">
        <v>9</v>
      </c>
      <c r="BM217" s="317">
        <v>-15.851083333333335</v>
      </c>
      <c r="BR217" s="199"/>
      <c r="BT217" s="199"/>
      <c r="BU217" s="347"/>
      <c r="BV217">
        <f t="shared" si="412"/>
        <v>0.73378406640000104</v>
      </c>
      <c r="BW217" s="36">
        <v>42459</v>
      </c>
      <c r="BX217" s="105">
        <v>6.9327000000000005</v>
      </c>
      <c r="BY217" s="109">
        <v>6.8553500000000005</v>
      </c>
      <c r="CA217" s="180">
        <f>IF((CA216-CA215)&lt;0.5,((0.232*(BY217^2))+(0.0314*(BY217))-23.336),(CA216+0.5))</f>
        <v>-12.217710929579997</v>
      </c>
      <c r="CB217" s="209">
        <f t="shared" si="433"/>
        <v>0.4891893776000007</v>
      </c>
      <c r="CC217" s="240">
        <v>1.0946499999999997</v>
      </c>
      <c r="CD217" s="165">
        <f t="shared" si="376"/>
        <v>1</v>
      </c>
      <c r="CE217" s="252">
        <f t="shared" si="348"/>
        <v>0.53810831536000081</v>
      </c>
      <c r="CF217" s="201">
        <f t="shared" si="377"/>
        <v>0.53810831536000081</v>
      </c>
      <c r="CG217" s="167">
        <f t="shared" si="378"/>
        <v>1</v>
      </c>
      <c r="CH217" s="167">
        <f t="shared" si="379"/>
        <v>1</v>
      </c>
      <c r="CI217" s="167">
        <f t="shared" si="349"/>
        <v>0.53810831536000081</v>
      </c>
      <c r="CJ217" s="178">
        <f t="shared" si="421"/>
        <v>-12.055580329439795</v>
      </c>
      <c r="CK217" s="453">
        <f t="shared" si="239"/>
        <v>0.53810831536000081</v>
      </c>
      <c r="CL217" s="453"/>
      <c r="CM217" s="165">
        <f t="shared" si="380"/>
        <v>0.53810831536000081</v>
      </c>
      <c r="CN217" s="165">
        <f t="shared" si="306"/>
        <v>0.53810831536000081</v>
      </c>
      <c r="CO217" s="176">
        <f t="shared" si="284"/>
        <v>-12.027081471569474</v>
      </c>
      <c r="CR217" s="36">
        <v>42459</v>
      </c>
      <c r="CS217" s="105">
        <v>6.9327000000000005</v>
      </c>
      <c r="CT217" s="109">
        <v>6.8553500000000005</v>
      </c>
      <c r="CV217" s="180">
        <f>IF((CV216-CV215)&lt;0.5,((0.232*(CT217^2))+(0.0314*(CT217))-23.336),(CV216+0.5))</f>
        <v>-12.217710929579997</v>
      </c>
      <c r="CW217" s="209">
        <f t="shared" si="434"/>
        <v>0.4891893776000007</v>
      </c>
      <c r="CX217" s="240">
        <v>0.29464999999999986</v>
      </c>
      <c r="CY217" s="165">
        <f t="shared" si="381"/>
        <v>1</v>
      </c>
      <c r="CZ217" s="252">
        <f t="shared" si="308"/>
        <v>0.53810831536000081</v>
      </c>
      <c r="DA217" s="201">
        <f t="shared" si="366"/>
        <v>0.53810831536000081</v>
      </c>
      <c r="DB217" s="167">
        <f t="shared" si="382"/>
        <v>1</v>
      </c>
      <c r="DC217" s="167">
        <f t="shared" si="383"/>
        <v>1</v>
      </c>
      <c r="DD217" s="167">
        <f t="shared" si="367"/>
        <v>0.53810831536000081</v>
      </c>
      <c r="DE217" s="178">
        <f t="shared" si="422"/>
        <v>-14.333881032754807</v>
      </c>
      <c r="DF217" s="453">
        <f t="shared" si="384"/>
        <v>0.53810831536000081</v>
      </c>
      <c r="DG217" s="453"/>
      <c r="DH217" s="165">
        <f t="shared" si="428"/>
        <v>0.53810831536000081</v>
      </c>
      <c r="DI217" s="165">
        <f t="shared" si="315"/>
        <v>0.53810831536000081</v>
      </c>
      <c r="DJ217" s="176">
        <f t="shared" si="386"/>
        <v>-14.149476498634783</v>
      </c>
      <c r="DK217" s="185"/>
      <c r="DL217" s="186"/>
      <c r="DM217" s="36">
        <v>42459</v>
      </c>
      <c r="DN217" s="105">
        <v>6.9327000000000005</v>
      </c>
      <c r="DO217" s="109">
        <v>6.8553500000000005</v>
      </c>
      <c r="DQ217" s="180">
        <f>IF((DQ216-DQ215)&lt;0.5,((0.232*(DO217^2))+(0.0314*(DO217))-23.336),(DQ216+0.5))</f>
        <v>-12.217710929579997</v>
      </c>
      <c r="DR217" s="209">
        <f t="shared" si="435"/>
        <v>0.4891893776000007</v>
      </c>
      <c r="DS217" s="240">
        <v>4.9446500000000002</v>
      </c>
      <c r="DT217" s="165">
        <f t="shared" si="387"/>
        <v>1</v>
      </c>
      <c r="DU217" s="252">
        <f t="shared" si="317"/>
        <v>0.97837875520000139</v>
      </c>
      <c r="DV217" s="201">
        <f t="shared" si="368"/>
        <v>0.97837875520000139</v>
      </c>
      <c r="DW217" s="167">
        <f t="shared" si="388"/>
        <v>1</v>
      </c>
      <c r="DX217" s="167">
        <f t="shared" si="389"/>
        <v>1</v>
      </c>
      <c r="DY217" s="167">
        <f t="shared" si="369"/>
        <v>0.97837875520000139</v>
      </c>
      <c r="DZ217" s="178">
        <f t="shared" si="423"/>
        <v>-2.9507517196551305</v>
      </c>
      <c r="EA217" s="453">
        <f t="shared" si="319"/>
        <v>0.97837875520000139</v>
      </c>
      <c r="EB217" s="453"/>
      <c r="EC217" s="165">
        <f t="shared" si="429"/>
        <v>0.97837875520000139</v>
      </c>
      <c r="ED217" s="165">
        <f t="shared" si="321"/>
        <v>0.4891893776000007</v>
      </c>
      <c r="EE217" s="176">
        <f t="shared" si="390"/>
        <v>-7.237886073476794</v>
      </c>
      <c r="EF217" s="185"/>
      <c r="EG217" s="186"/>
      <c r="EH217" s="36">
        <v>42459</v>
      </c>
      <c r="EI217" s="105">
        <v>6.9327000000000005</v>
      </c>
      <c r="EJ217" s="109">
        <v>6.8553500000000005</v>
      </c>
      <c r="EL217" s="180">
        <f>IF((EL216-EL215)&lt;0.5,((0.232*(EJ217^2))+(0.0314*(EJ217))-23.336),(EL216+0.5))</f>
        <v>-12.217710929579997</v>
      </c>
      <c r="EM217" s="209">
        <f t="shared" si="436"/>
        <v>0.4891893776000007</v>
      </c>
      <c r="EN217" s="240">
        <v>0.54464999999999986</v>
      </c>
      <c r="EO217" s="165">
        <f t="shared" si="322"/>
        <v>1</v>
      </c>
      <c r="EP217" s="252">
        <f t="shared" si="323"/>
        <v>0.53810831536000081</v>
      </c>
      <c r="EQ217" s="201">
        <f t="shared" si="364"/>
        <v>0.53810831536000081</v>
      </c>
      <c r="ER217" s="167">
        <f t="shared" si="410"/>
        <v>1</v>
      </c>
      <c r="ES217" s="167">
        <f t="shared" si="292"/>
        <v>1</v>
      </c>
      <c r="ET217" s="167">
        <f t="shared" si="411"/>
        <v>0.53810831536000081</v>
      </c>
      <c r="EU217" s="178">
        <f t="shared" si="424"/>
        <v>-7.3731219782920085</v>
      </c>
      <c r="EV217" s="452">
        <f t="shared" si="267"/>
        <v>0.53810831536000081</v>
      </c>
      <c r="EW217" s="315"/>
      <c r="EX217" s="165">
        <f t="shared" si="420"/>
        <v>0.53810831536000081</v>
      </c>
      <c r="EY217" s="165">
        <f t="shared" si="326"/>
        <v>0.26905415768000041</v>
      </c>
      <c r="EZ217" s="176">
        <f t="shared" si="443"/>
        <v>-9.0479965285552311</v>
      </c>
      <c r="FA217" s="185"/>
      <c r="FB217" s="186"/>
      <c r="FC217" s="36">
        <v>42459</v>
      </c>
      <c r="FD217" s="105">
        <v>6.9327000000000005</v>
      </c>
      <c r="FE217" s="109">
        <v>6.8553500000000005</v>
      </c>
      <c r="FG217" s="180">
        <f>IF((FG216-FG215)&lt;0.5,((0.232*(FE217^2))+(0.0314*(FE217))-23.336),(FG216+0.5))</f>
        <v>-12.217710929579997</v>
      </c>
      <c r="FH217" s="209">
        <f t="shared" si="437"/>
        <v>0.4891893776000007</v>
      </c>
      <c r="FI217" s="239">
        <v>0.29464999999999986</v>
      </c>
      <c r="FJ217" s="165">
        <f t="shared" si="391"/>
        <v>1</v>
      </c>
      <c r="FK217" s="252">
        <f t="shared" si="329"/>
        <v>0.53810831536000081</v>
      </c>
      <c r="FL217" s="201">
        <f t="shared" si="370"/>
        <v>0.53810831536000081</v>
      </c>
      <c r="FM217" s="167">
        <f t="shared" si="392"/>
        <v>1</v>
      </c>
      <c r="FN217" s="167">
        <f t="shared" si="393"/>
        <v>1</v>
      </c>
      <c r="FO217" s="167">
        <f t="shared" si="371"/>
        <v>0.53810831536000081</v>
      </c>
      <c r="FP217" s="178">
        <f t="shared" si="425"/>
        <v>-14.075686546850392</v>
      </c>
      <c r="FQ217" s="453">
        <f t="shared" si="394"/>
        <v>0.53810831536000081</v>
      </c>
      <c r="FR217" s="453"/>
      <c r="FS217" s="165">
        <f t="shared" si="430"/>
        <v>0.53810831536000081</v>
      </c>
      <c r="FT217" s="165">
        <f t="shared" si="333"/>
        <v>0.53810831536000081</v>
      </c>
      <c r="FU217" s="176">
        <f t="shared" si="396"/>
        <v>-14.062993233043578</v>
      </c>
      <c r="FV217" s="185"/>
      <c r="FW217" s="186"/>
      <c r="FX217" s="36">
        <v>42459</v>
      </c>
      <c r="FY217" s="105">
        <v>6.9327000000000005</v>
      </c>
      <c r="FZ217" s="109">
        <v>6.8553500000000005</v>
      </c>
      <c r="GB217" s="180">
        <f>IF((GB216-GB215)&lt;0.5,((0.232*(FZ217^2))+(0.0314*(FZ217))-23.336),(GB216+0.5))</f>
        <v>-12.217710929579997</v>
      </c>
      <c r="GC217" s="209">
        <f t="shared" si="438"/>
        <v>0.4891893776000007</v>
      </c>
      <c r="GD217" s="239">
        <v>0.69464999999999932</v>
      </c>
      <c r="GE217" s="165">
        <f t="shared" si="397"/>
        <v>1</v>
      </c>
      <c r="GF217" s="252">
        <f t="shared" si="335"/>
        <v>0.53810831536000081</v>
      </c>
      <c r="GG217" s="201">
        <f t="shared" si="372"/>
        <v>0.53810831536000081</v>
      </c>
      <c r="GH217" s="167">
        <f t="shared" si="398"/>
        <v>1</v>
      </c>
      <c r="GI217" s="167">
        <f t="shared" si="399"/>
        <v>1</v>
      </c>
      <c r="GJ217" s="167">
        <f t="shared" si="373"/>
        <v>0.53810831536000081</v>
      </c>
      <c r="GK217" s="178">
        <f t="shared" si="426"/>
        <v>-14.365450462122009</v>
      </c>
      <c r="GL217" s="453">
        <f t="shared" si="400"/>
        <v>0.53810831536000081</v>
      </c>
      <c r="GM217" s="453"/>
      <c r="GN217" s="165">
        <f t="shared" si="431"/>
        <v>0.53810831536000081</v>
      </c>
      <c r="GO217" s="165">
        <f t="shared" si="339"/>
        <v>0.53810831536000081</v>
      </c>
      <c r="GP217" s="176">
        <f t="shared" si="402"/>
        <v>-14.550904818373631</v>
      </c>
      <c r="GR217" s="186"/>
      <c r="GS217" s="36">
        <v>42459</v>
      </c>
      <c r="GT217" s="105">
        <v>6.9327000000000005</v>
      </c>
      <c r="GU217" s="109">
        <v>6.8553500000000005</v>
      </c>
      <c r="GW217" s="180">
        <f>IF((GW216-GW215)&lt;0.5,((0.232*(GU217^2))+(0.0314*(GU217))-23.336),(GW216+0.5))</f>
        <v>-12.217710929579997</v>
      </c>
      <c r="GX217" s="209">
        <f t="shared" si="439"/>
        <v>0.4891893776000007</v>
      </c>
      <c r="GY217" s="239">
        <v>-0.45535000000000014</v>
      </c>
      <c r="GZ217" s="165">
        <f t="shared" si="403"/>
        <v>1</v>
      </c>
      <c r="HA217" s="252">
        <f t="shared" si="341"/>
        <v>0.53810831536000081</v>
      </c>
      <c r="HB217" s="201">
        <f t="shared" si="404"/>
        <v>0.53810831536000081</v>
      </c>
      <c r="HC217" s="167">
        <f t="shared" si="405"/>
        <v>1</v>
      </c>
      <c r="HD217" s="167">
        <f t="shared" si="406"/>
        <v>1</v>
      </c>
      <c r="HE217" s="167">
        <f t="shared" si="375"/>
        <v>0.53810831536000081</v>
      </c>
      <c r="HF217" s="178">
        <f t="shared" si="427"/>
        <v>-16.414664998526394</v>
      </c>
      <c r="HG217" s="453">
        <f t="shared" si="407"/>
        <v>0.53810831536000081</v>
      </c>
      <c r="HH217" s="453"/>
      <c r="HI217" s="165">
        <f t="shared" si="432"/>
        <v>0.53810831536000081</v>
      </c>
      <c r="HJ217" s="165">
        <f t="shared" si="346"/>
        <v>0.53810831536000081</v>
      </c>
      <c r="HK217" s="176">
        <f t="shared" si="409"/>
        <v>-16.792226762558375</v>
      </c>
      <c r="HN217" s="165">
        <v>1.0946499999999997</v>
      </c>
      <c r="HO217" s="165">
        <f t="shared" si="254"/>
        <v>-12.027081471569474</v>
      </c>
      <c r="HP217" s="165"/>
      <c r="HR217" s="165">
        <v>0.29464999999999986</v>
      </c>
      <c r="HS217" s="165">
        <f t="shared" si="255"/>
        <v>-14.149476498634783</v>
      </c>
      <c r="HT217" s="165"/>
      <c r="HV217" s="165">
        <v>4.9446500000000002</v>
      </c>
      <c r="HW217" s="165">
        <f t="shared" si="256"/>
        <v>-7.237886073476794</v>
      </c>
      <c r="HX217" s="165"/>
      <c r="HZ217" s="165">
        <v>0.54464999999999986</v>
      </c>
      <c r="IA217" s="165">
        <f t="shared" si="257"/>
        <v>-9.0479965285552311</v>
      </c>
      <c r="IB217" s="165"/>
      <c r="ID217" s="165">
        <v>0.29464999999999986</v>
      </c>
      <c r="IE217" s="165">
        <f t="shared" si="258"/>
        <v>-14.062993233043578</v>
      </c>
      <c r="IF217" s="165"/>
      <c r="IH217" s="165">
        <v>0.69464999999999932</v>
      </c>
      <c r="II217" s="165">
        <f t="shared" si="259"/>
        <v>-14.550904818373631</v>
      </c>
      <c r="IJ217" s="165"/>
      <c r="IL217" s="424">
        <v>-0.45535000000000014</v>
      </c>
      <c r="IM217" s="165">
        <f t="shared" si="260"/>
        <v>-16.792226762558375</v>
      </c>
      <c r="IN217" s="165"/>
      <c r="IO217" s="36">
        <v>42459</v>
      </c>
    </row>
    <row r="218" spans="1:249" x14ac:dyDescent="0.25">
      <c r="A218" s="95">
        <v>41363</v>
      </c>
      <c r="B218" s="36">
        <v>41363</v>
      </c>
      <c r="C218" s="346">
        <v>7.95</v>
      </c>
      <c r="D218" s="346">
        <v>7.15</v>
      </c>
      <c r="E218" s="346">
        <v>11.8</v>
      </c>
      <c r="F218" s="346">
        <v>7.4</v>
      </c>
      <c r="G218" s="346">
        <v>7.15</v>
      </c>
      <c r="H218" s="346">
        <v>7.55</v>
      </c>
      <c r="I218" s="346">
        <v>6.4</v>
      </c>
      <c r="J218" s="106"/>
      <c r="K218" s="36">
        <v>42459</v>
      </c>
      <c r="L218" s="105">
        <v>6.9327000000000005</v>
      </c>
      <c r="M218" s="98">
        <f t="shared" si="441"/>
        <v>6.8553500000000005</v>
      </c>
      <c r="N218" s="109">
        <f t="shared" si="365"/>
        <v>6.7784666666666666</v>
      </c>
      <c r="O218" s="291"/>
      <c r="P218" s="184">
        <v>42459</v>
      </c>
      <c r="Q218" s="346">
        <v>7.95</v>
      </c>
      <c r="R218" s="240">
        <v>1.0946499999999997</v>
      </c>
      <c r="T218" s="346">
        <v>7.15</v>
      </c>
      <c r="U218" s="240">
        <v>0.29464999999999986</v>
      </c>
      <c r="W218" s="346">
        <v>11.8</v>
      </c>
      <c r="X218" s="240">
        <v>4.9446500000000002</v>
      </c>
      <c r="Z218" s="346">
        <v>7.4</v>
      </c>
      <c r="AA218" s="240">
        <v>0.54464999999999986</v>
      </c>
      <c r="AC218" s="346">
        <v>7.15</v>
      </c>
      <c r="AD218" s="239">
        <v>0.29464999999999986</v>
      </c>
      <c r="AF218" s="346">
        <v>7.55</v>
      </c>
      <c r="AG218" s="239">
        <v>0.69464999999999932</v>
      </c>
      <c r="AI218" s="346">
        <v>6.4</v>
      </c>
      <c r="AJ218" s="239">
        <v>-0.45535000000000014</v>
      </c>
      <c r="AK218" s="104"/>
      <c r="AV218" s="36">
        <v>42460</v>
      </c>
      <c r="AW218" s="346">
        <v>8.1499999999999986</v>
      </c>
      <c r="AY218" s="346">
        <v>5.65</v>
      </c>
      <c r="BA218" s="346">
        <v>11.05</v>
      </c>
      <c r="BC218" s="346">
        <v>9.15</v>
      </c>
      <c r="BE218" s="346">
        <v>7.0500000000000007</v>
      </c>
      <c r="BG218" s="346">
        <v>7.25</v>
      </c>
      <c r="BI218" s="346">
        <v>8.4499999999999993</v>
      </c>
      <c r="BJ218" s="104"/>
      <c r="BL218" s="313">
        <v>9.1999999999999993</v>
      </c>
      <c r="BM218" s="117">
        <v>-11.010977777777782</v>
      </c>
      <c r="BP218" s="199"/>
      <c r="BR218" s="199"/>
      <c r="BT218" s="199"/>
      <c r="BU218" s="347"/>
      <c r="BV218">
        <f t="shared" si="412"/>
        <v>0.75718693512000002</v>
      </c>
      <c r="BW218" s="36">
        <v>42460</v>
      </c>
      <c r="BX218" s="105">
        <v>7.0888</v>
      </c>
      <c r="BY218" s="109">
        <v>7.0107499999999998</v>
      </c>
      <c r="CA218" s="180">
        <f t="shared" ref="CA218:CA223" si="444">IF((CA217-CA216)&lt;0.5,((0.232*(BY218^2))+(0.0314*(BY218))-23.336),(CA217+0.5))</f>
        <v>-11.712919639499997</v>
      </c>
      <c r="CB218" s="209">
        <f t="shared" si="433"/>
        <v>0.50479129008000001</v>
      </c>
      <c r="CC218" s="240">
        <v>1.1392499999999988</v>
      </c>
      <c r="CD218" s="165">
        <f t="shared" si="376"/>
        <v>1</v>
      </c>
      <c r="CE218" s="252">
        <f t="shared" si="348"/>
        <v>0.55527041908800001</v>
      </c>
      <c r="CF218" s="201">
        <f t="shared" si="377"/>
        <v>0.55527041908800001</v>
      </c>
      <c r="CG218" s="167">
        <f t="shared" si="378"/>
        <v>1</v>
      </c>
      <c r="CH218" s="167">
        <f t="shared" si="379"/>
        <v>1</v>
      </c>
      <c r="CI218" s="167">
        <f t="shared" si="349"/>
        <v>0.55527041908800001</v>
      </c>
      <c r="CJ218" s="178">
        <f t="shared" si="421"/>
        <v>-11.500309910351795</v>
      </c>
      <c r="CK218" s="453">
        <f t="shared" ref="CK218:CK229" si="445">IF(AND(CJ217&lt;-23.5,CI218&lt;0),CI218*0.5,CI218)</f>
        <v>0.55527041908800001</v>
      </c>
      <c r="CL218" s="453"/>
      <c r="CM218" s="165">
        <f t="shared" si="380"/>
        <v>0.55527041908800001</v>
      </c>
      <c r="CN218" s="165">
        <f t="shared" si="306"/>
        <v>0.55527041908800001</v>
      </c>
      <c r="CO218" s="176">
        <f t="shared" si="284"/>
        <v>-11.471811052481474</v>
      </c>
      <c r="CR218" s="36">
        <v>42460</v>
      </c>
      <c r="CS218" s="105">
        <v>7.0888</v>
      </c>
      <c r="CT218" s="109">
        <v>7.0107499999999998</v>
      </c>
      <c r="CV218" s="180">
        <f t="shared" ref="CV218:CV223" si="446">IF((CV217-CV216)&lt;0.5,((0.232*(CT218^2))+(0.0314*(CT218))-23.336),(CV217+0.5))</f>
        <v>-11.712919639499997</v>
      </c>
      <c r="CW218" s="209">
        <f t="shared" si="434"/>
        <v>0.50479129008000001</v>
      </c>
      <c r="CX218" s="240">
        <v>-1.3607499999999995</v>
      </c>
      <c r="CY218" s="165">
        <f t="shared" si="381"/>
        <v>0.55527041908800001</v>
      </c>
      <c r="CZ218" s="252">
        <f t="shared" si="308"/>
        <v>1</v>
      </c>
      <c r="DA218" s="201">
        <f t="shared" si="366"/>
        <v>0.55527041908800001</v>
      </c>
      <c r="DB218" s="167">
        <f t="shared" si="382"/>
        <v>1</v>
      </c>
      <c r="DC218" s="167">
        <f t="shared" si="383"/>
        <v>1</v>
      </c>
      <c r="DD218" s="167">
        <f t="shared" si="367"/>
        <v>0.55527041908800001</v>
      </c>
      <c r="DE218" s="178">
        <f t="shared" si="422"/>
        <v>-13.778610613666807</v>
      </c>
      <c r="DF218" s="453">
        <f t="shared" si="384"/>
        <v>0.55527041908800001</v>
      </c>
      <c r="DG218" s="453"/>
      <c r="DH218" s="165">
        <f t="shared" si="428"/>
        <v>0.55527041908800001</v>
      </c>
      <c r="DI218" s="165">
        <f t="shared" si="315"/>
        <v>0.55527041908800001</v>
      </c>
      <c r="DJ218" s="176">
        <f t="shared" si="386"/>
        <v>-13.594206079546783</v>
      </c>
      <c r="DK218" s="185"/>
      <c r="DL218" s="186"/>
      <c r="DM218" s="36">
        <v>42460</v>
      </c>
      <c r="DN218" s="105">
        <v>7.0888</v>
      </c>
      <c r="DO218" s="109">
        <v>7.0107499999999998</v>
      </c>
      <c r="DQ218" s="180">
        <f t="shared" ref="DQ218:DQ223" si="447">IF((DQ217-DQ216)&lt;0.5,((0.232*(DO218^2))+(0.0314*(DO218))-23.336),(DQ217+0.5))</f>
        <v>-11.712919639499997</v>
      </c>
      <c r="DR218" s="209">
        <f t="shared" si="435"/>
        <v>0.50479129008000001</v>
      </c>
      <c r="DS218" s="240">
        <v>4.0392500000000009</v>
      </c>
      <c r="DT218" s="165">
        <f t="shared" si="387"/>
        <v>1</v>
      </c>
      <c r="DU218" s="252">
        <f t="shared" si="317"/>
        <v>1.00958258016</v>
      </c>
      <c r="DV218" s="201">
        <f t="shared" si="368"/>
        <v>1.00958258016</v>
      </c>
      <c r="DW218" s="167">
        <f t="shared" si="388"/>
        <v>1</v>
      </c>
      <c r="DX218" s="167">
        <f t="shared" si="389"/>
        <v>1</v>
      </c>
      <c r="DY218" s="167">
        <f t="shared" si="369"/>
        <v>1.00958258016</v>
      </c>
      <c r="DZ218" s="178">
        <f t="shared" si="423"/>
        <v>-1.9411691394951305</v>
      </c>
      <c r="EA218" s="453">
        <f t="shared" si="319"/>
        <v>1.00958258016</v>
      </c>
      <c r="EB218" s="453"/>
      <c r="EC218" s="165">
        <f t="shared" si="429"/>
        <v>1.00958258016</v>
      </c>
      <c r="ED218" s="165">
        <f t="shared" si="321"/>
        <v>0.50479129008000001</v>
      </c>
      <c r="EE218" s="176">
        <f t="shared" si="390"/>
        <v>-6.733094783396794</v>
      </c>
      <c r="EF218" s="185"/>
      <c r="EG218" s="186"/>
      <c r="EH218" s="36">
        <v>42460</v>
      </c>
      <c r="EI218" s="105">
        <v>7.0888</v>
      </c>
      <c r="EJ218" s="109">
        <v>7.0107499999999998</v>
      </c>
      <c r="EL218" s="180">
        <f t="shared" ref="EL218:EL223" si="448">IF((EL217-EL216)&lt;0.5,((0.232*(EJ218^2))+(0.0314*(EJ218))-23.336),(EL217+0.5))</f>
        <v>-11.712919639499997</v>
      </c>
      <c r="EM218" s="209">
        <f t="shared" si="436"/>
        <v>0.50479129008000001</v>
      </c>
      <c r="EN218" s="240">
        <v>2.1392500000000005</v>
      </c>
      <c r="EO218" s="165">
        <f t="shared" si="322"/>
        <v>1</v>
      </c>
      <c r="EP218" s="252">
        <f t="shared" si="323"/>
        <v>0.80766606412800002</v>
      </c>
      <c r="EQ218" s="201">
        <f t="shared" si="364"/>
        <v>0.80766606412800002</v>
      </c>
      <c r="ER218" s="167">
        <f t="shared" si="410"/>
        <v>1</v>
      </c>
      <c r="ES218" s="167">
        <f t="shared" si="292"/>
        <v>1</v>
      </c>
      <c r="ET218" s="167">
        <f t="shared" si="411"/>
        <v>0.80766606412800002</v>
      </c>
      <c r="EU218" s="178">
        <f t="shared" si="424"/>
        <v>-6.5654559141640085</v>
      </c>
      <c r="EV218" s="452">
        <f t="shared" si="267"/>
        <v>0.80766606412800002</v>
      </c>
      <c r="EW218" s="315"/>
      <c r="EX218" s="165">
        <f t="shared" si="420"/>
        <v>0.80766606412800002</v>
      </c>
      <c r="EY218" s="165">
        <f t="shared" si="326"/>
        <v>0.40383303206400001</v>
      </c>
      <c r="EZ218" s="176">
        <f t="shared" si="443"/>
        <v>-8.6441634964912311</v>
      </c>
      <c r="FA218" s="185"/>
      <c r="FB218" s="186"/>
      <c r="FC218" s="36">
        <v>42460</v>
      </c>
      <c r="FD218" s="105">
        <v>7.0888</v>
      </c>
      <c r="FE218" s="109">
        <v>7.0107499999999998</v>
      </c>
      <c r="FG218" s="180">
        <f t="shared" ref="FG218:FG223" si="449">IF((FG217-FG216)&lt;0.5,((0.232*(FE218^2))+(0.0314*(FE218))-23.336),(FG217+0.5))</f>
        <v>-11.712919639499997</v>
      </c>
      <c r="FH218" s="209">
        <f t="shared" si="437"/>
        <v>0.50479129008000001</v>
      </c>
      <c r="FI218" s="239">
        <v>3.9250000000000895E-2</v>
      </c>
      <c r="FJ218" s="165">
        <f t="shared" si="391"/>
        <v>1</v>
      </c>
      <c r="FK218" s="252">
        <f t="shared" si="329"/>
        <v>0.55527041908800001</v>
      </c>
      <c r="FL218" s="201">
        <f t="shared" si="370"/>
        <v>0.55527041908800001</v>
      </c>
      <c r="FM218" s="167">
        <f t="shared" si="392"/>
        <v>1</v>
      </c>
      <c r="FN218" s="167">
        <f t="shared" si="393"/>
        <v>1</v>
      </c>
      <c r="FO218" s="167">
        <f t="shared" si="371"/>
        <v>0.55527041908800001</v>
      </c>
      <c r="FP218" s="178">
        <f t="shared" si="425"/>
        <v>-13.520416127762392</v>
      </c>
      <c r="FQ218" s="453">
        <f t="shared" si="394"/>
        <v>0.55527041908800001</v>
      </c>
      <c r="FR218" s="453"/>
      <c r="FS218" s="165">
        <f t="shared" si="430"/>
        <v>0.55527041908800001</v>
      </c>
      <c r="FT218" s="165">
        <f t="shared" si="333"/>
        <v>0.55527041908800001</v>
      </c>
      <c r="FU218" s="176">
        <f t="shared" si="396"/>
        <v>-13.507722813955578</v>
      </c>
      <c r="FV218" s="185"/>
      <c r="FW218" s="186"/>
      <c r="FX218" s="36">
        <v>42460</v>
      </c>
      <c r="FY218" s="105">
        <v>7.0888</v>
      </c>
      <c r="FZ218" s="109">
        <v>7.0107499999999998</v>
      </c>
      <c r="GB218" s="180">
        <f t="shared" ref="GB218:GB229" si="450">IF((GB217-GB216)&lt;0.5,((0.232*(FZ218^2))+(0.0314*(FZ218))-23.336),(GB217+0.5))</f>
        <v>-11.712919639499997</v>
      </c>
      <c r="GC218" s="209">
        <f t="shared" si="438"/>
        <v>0.50479129008000001</v>
      </c>
      <c r="GD218" s="239">
        <v>0.23925000000000018</v>
      </c>
      <c r="GE218" s="165">
        <f t="shared" si="397"/>
        <v>1</v>
      </c>
      <c r="GF218" s="252">
        <f t="shared" si="335"/>
        <v>0.55527041908800001</v>
      </c>
      <c r="GG218" s="201">
        <f t="shared" si="372"/>
        <v>0.55527041908800001</v>
      </c>
      <c r="GH218" s="167">
        <f t="shared" si="398"/>
        <v>1</v>
      </c>
      <c r="GI218" s="167">
        <f t="shared" si="399"/>
        <v>1</v>
      </c>
      <c r="GJ218" s="167">
        <f t="shared" si="373"/>
        <v>0.55527041908800001</v>
      </c>
      <c r="GK218" s="178">
        <f t="shared" si="426"/>
        <v>-13.810180043034009</v>
      </c>
      <c r="GL218" s="453">
        <f t="shared" si="400"/>
        <v>0.55527041908800001</v>
      </c>
      <c r="GM218" s="453"/>
      <c r="GN218" s="165">
        <f t="shared" si="431"/>
        <v>0.55527041908800001</v>
      </c>
      <c r="GO218" s="165">
        <f t="shared" si="339"/>
        <v>0.55527041908800001</v>
      </c>
      <c r="GP218" s="176">
        <f t="shared" si="402"/>
        <v>-13.995634399285631</v>
      </c>
      <c r="GR218" s="186"/>
      <c r="GS218" s="36">
        <v>42460</v>
      </c>
      <c r="GT218" s="105">
        <v>7.0888</v>
      </c>
      <c r="GU218" s="109">
        <v>7.0107499999999998</v>
      </c>
      <c r="GW218" s="180">
        <f t="shared" ref="GW218:GW229" si="451">IF((GW217-GW216)&lt;0.5,((0.232*(GU218^2))+(0.0314*(GU218))-23.336),(GW217+0.5))</f>
        <v>-11.712919639499997</v>
      </c>
      <c r="GX218" s="209">
        <f t="shared" si="439"/>
        <v>0.50479129008000001</v>
      </c>
      <c r="GY218" s="239">
        <v>1.4392499999999995</v>
      </c>
      <c r="GZ218" s="165">
        <f t="shared" si="403"/>
        <v>1</v>
      </c>
      <c r="HA218" s="252">
        <f t="shared" si="341"/>
        <v>0.55527041908800001</v>
      </c>
      <c r="HB218" s="201">
        <f t="shared" si="404"/>
        <v>0.55527041908800001</v>
      </c>
      <c r="HC218" s="167">
        <f t="shared" si="405"/>
        <v>1</v>
      </c>
      <c r="HD218" s="167">
        <f t="shared" si="406"/>
        <v>1</v>
      </c>
      <c r="HE218" s="167">
        <f t="shared" si="375"/>
        <v>0.55527041908800001</v>
      </c>
      <c r="HF218" s="178">
        <f t="shared" si="427"/>
        <v>-15.859394579438394</v>
      </c>
      <c r="HG218" s="453">
        <f t="shared" si="407"/>
        <v>0.55527041908800001</v>
      </c>
      <c r="HH218" s="453"/>
      <c r="HI218" s="165">
        <f t="shared" si="432"/>
        <v>0.55527041908800001</v>
      </c>
      <c r="HJ218" s="165">
        <f t="shared" si="346"/>
        <v>0.55527041908800001</v>
      </c>
      <c r="HK218" s="176">
        <f t="shared" si="409"/>
        <v>-16.236956343470375</v>
      </c>
      <c r="HN218" s="165">
        <v>1.1392499999999988</v>
      </c>
      <c r="HO218" s="165">
        <f t="shared" ref="HO218:HO223" si="452">(CO218)</f>
        <v>-11.471811052481474</v>
      </c>
      <c r="HP218" s="165"/>
      <c r="HR218" s="165">
        <v>-1.3607499999999995</v>
      </c>
      <c r="HS218" s="165">
        <f t="shared" ref="HS218:HS223" si="453">(DJ218)</f>
        <v>-13.594206079546783</v>
      </c>
      <c r="HT218" s="165"/>
      <c r="HV218" s="165">
        <v>4.0392500000000009</v>
      </c>
      <c r="HW218" s="165">
        <f t="shared" ref="HW218:HW223" si="454">(EE218)</f>
        <v>-6.733094783396794</v>
      </c>
      <c r="HX218" s="165"/>
      <c r="HZ218" s="165">
        <v>2.1392500000000005</v>
      </c>
      <c r="IA218" s="165">
        <f t="shared" ref="IA218:IA223" si="455">(EZ218)</f>
        <v>-8.6441634964912311</v>
      </c>
      <c r="IB218" s="165"/>
      <c r="ID218" s="165">
        <v>3.9250000000000895E-2</v>
      </c>
      <c r="IE218" s="165">
        <f t="shared" ref="IE218:IE223" si="456">(FU218)</f>
        <v>-13.507722813955578</v>
      </c>
      <c r="IF218" s="165"/>
      <c r="IH218" s="165">
        <v>0.23925000000000018</v>
      </c>
      <c r="II218" s="165">
        <f t="shared" ref="II218:II228" si="457">(GP218)</f>
        <v>-13.995634399285631</v>
      </c>
      <c r="IJ218" s="165"/>
      <c r="IL218" s="424">
        <v>1.4392499999999995</v>
      </c>
      <c r="IM218" s="165">
        <f t="shared" ref="IM218:IM229" si="458">(HK218)</f>
        <v>-16.236956343470375</v>
      </c>
      <c r="IN218" s="165"/>
      <c r="IO218" s="36">
        <v>42460</v>
      </c>
    </row>
    <row r="219" spans="1:249" x14ac:dyDescent="0.25">
      <c r="A219" s="95">
        <v>41364</v>
      </c>
      <c r="B219" s="36">
        <v>41364</v>
      </c>
      <c r="C219" s="346">
        <v>8.1499999999999986</v>
      </c>
      <c r="D219" s="346">
        <v>5.65</v>
      </c>
      <c r="E219" s="346">
        <v>11.05</v>
      </c>
      <c r="F219" s="346">
        <v>9.15</v>
      </c>
      <c r="G219" s="346">
        <v>7.0500000000000007</v>
      </c>
      <c r="H219" s="346">
        <v>7.25</v>
      </c>
      <c r="I219" s="346">
        <v>8.4499999999999993</v>
      </c>
      <c r="J219" s="106"/>
      <c r="K219" s="36">
        <v>42460</v>
      </c>
      <c r="L219" s="105">
        <v>7.0888</v>
      </c>
      <c r="M219" s="98">
        <f t="shared" si="441"/>
        <v>7.0107499999999998</v>
      </c>
      <c r="N219" s="109">
        <f t="shared" si="365"/>
        <v>6.9331666666666676</v>
      </c>
      <c r="O219" s="291"/>
      <c r="P219" s="184">
        <v>42460</v>
      </c>
      <c r="Q219" s="346">
        <v>8.1499999999999986</v>
      </c>
      <c r="R219" s="240">
        <v>1.1392499999999988</v>
      </c>
      <c r="T219" s="346">
        <v>5.65</v>
      </c>
      <c r="U219" s="240">
        <v>-1.3607499999999995</v>
      </c>
      <c r="W219" s="346">
        <v>11.05</v>
      </c>
      <c r="X219" s="240">
        <v>4.0392500000000009</v>
      </c>
      <c r="Z219" s="346">
        <v>9.15</v>
      </c>
      <c r="AA219" s="240">
        <v>2.1392500000000005</v>
      </c>
      <c r="AC219" s="346">
        <v>7.0500000000000007</v>
      </c>
      <c r="AD219" s="239">
        <v>3.9250000000000895E-2</v>
      </c>
      <c r="AF219" s="346">
        <v>7.25</v>
      </c>
      <c r="AG219" s="239">
        <v>0.23925000000000018</v>
      </c>
      <c r="AI219" s="346">
        <v>8.4499999999999993</v>
      </c>
      <c r="AJ219" s="239">
        <v>1.4392499999999995</v>
      </c>
      <c r="AK219" s="104"/>
      <c r="AV219" s="36">
        <v>42461</v>
      </c>
      <c r="AW219" s="346">
        <v>9.5</v>
      </c>
      <c r="AY219" s="346">
        <v>5.05</v>
      </c>
      <c r="BA219" s="346">
        <v>7.8000000000000007</v>
      </c>
      <c r="BC219" s="346">
        <v>10.9</v>
      </c>
      <c r="BE219" s="346">
        <v>9.5500000000000007</v>
      </c>
      <c r="BG219" s="346">
        <v>4.05</v>
      </c>
      <c r="BI219" s="346">
        <v>9.25</v>
      </c>
      <c r="BJ219" s="104"/>
      <c r="BN219" s="199"/>
      <c r="BP219" s="199"/>
      <c r="BR219" s="199"/>
      <c r="BT219" s="199"/>
      <c r="BU219" s="347"/>
      <c r="BV219">
        <f t="shared" si="412"/>
        <v>0.75</v>
      </c>
      <c r="BW219" s="36">
        <v>42461</v>
      </c>
      <c r="BX219" s="105">
        <v>7.2462999999999989</v>
      </c>
      <c r="BY219" s="109">
        <v>7.1675499999999994</v>
      </c>
      <c r="CA219" s="180">
        <f t="shared" si="444"/>
        <v>-11.212919639499997</v>
      </c>
      <c r="CB219" s="209">
        <f t="shared" si="433"/>
        <v>0.5</v>
      </c>
      <c r="CC219" s="240">
        <v>2.3324500000000006</v>
      </c>
      <c r="CD219" s="165">
        <f t="shared" si="376"/>
        <v>1</v>
      </c>
      <c r="CE219" s="252">
        <f t="shared" si="348"/>
        <v>0.8</v>
      </c>
      <c r="CF219" s="201">
        <f t="shared" si="377"/>
        <v>0.8</v>
      </c>
      <c r="CG219" s="167">
        <f t="shared" si="378"/>
        <v>1</v>
      </c>
      <c r="CH219" s="167">
        <f t="shared" si="379"/>
        <v>1</v>
      </c>
      <c r="CI219" s="167">
        <f t="shared" si="349"/>
        <v>0.8</v>
      </c>
      <c r="CJ219" s="178">
        <f t="shared" si="421"/>
        <v>-10.700309910351795</v>
      </c>
      <c r="CK219" s="453">
        <f t="shared" si="445"/>
        <v>0.8</v>
      </c>
      <c r="CL219" s="453"/>
      <c r="CM219" s="165">
        <f t="shared" si="380"/>
        <v>0.8</v>
      </c>
      <c r="CN219" s="165">
        <f t="shared" si="306"/>
        <v>0.8</v>
      </c>
      <c r="CO219" s="176">
        <f t="shared" si="284"/>
        <v>-10.671811052481473</v>
      </c>
      <c r="CR219" s="36">
        <v>42461</v>
      </c>
      <c r="CS219" s="105">
        <v>7.2462999999999989</v>
      </c>
      <c r="CT219" s="109">
        <v>7.1675499999999994</v>
      </c>
      <c r="CV219" s="180">
        <f t="shared" si="446"/>
        <v>-11.212919639499997</v>
      </c>
      <c r="CW219" s="209">
        <f t="shared" si="434"/>
        <v>0.5</v>
      </c>
      <c r="CX219" s="240">
        <v>-2.1175499999999996</v>
      </c>
      <c r="CY219" s="165">
        <f t="shared" si="381"/>
        <v>0.1</v>
      </c>
      <c r="CZ219" s="252">
        <f t="shared" si="308"/>
        <v>1</v>
      </c>
      <c r="DA219" s="201">
        <f t="shared" si="366"/>
        <v>0.1</v>
      </c>
      <c r="DB219" s="167">
        <f t="shared" si="382"/>
        <v>1</v>
      </c>
      <c r="DC219" s="167">
        <f t="shared" si="383"/>
        <v>1</v>
      </c>
      <c r="DD219" s="167">
        <f t="shared" si="367"/>
        <v>0.1</v>
      </c>
      <c r="DE219" s="178">
        <f t="shared" si="422"/>
        <v>-13.678610613666807</v>
      </c>
      <c r="DF219" s="453">
        <f t="shared" si="384"/>
        <v>0.1</v>
      </c>
      <c r="DG219" s="453"/>
      <c r="DH219" s="165">
        <f t="shared" si="428"/>
        <v>0.1</v>
      </c>
      <c r="DI219" s="165">
        <f t="shared" si="315"/>
        <v>0.1</v>
      </c>
      <c r="DJ219" s="176">
        <f t="shared" si="386"/>
        <v>-13.494206079546784</v>
      </c>
      <c r="DK219" s="185"/>
      <c r="DL219" s="186"/>
      <c r="DM219" s="36">
        <v>42461</v>
      </c>
      <c r="DN219" s="105">
        <v>7.2462999999999989</v>
      </c>
      <c r="DO219" s="109">
        <v>7.1675499999999994</v>
      </c>
      <c r="DQ219" s="180">
        <f t="shared" si="447"/>
        <v>-11.212919639499997</v>
      </c>
      <c r="DR219" s="209">
        <f t="shared" si="435"/>
        <v>0.5</v>
      </c>
      <c r="DS219" s="240">
        <v>0.63245000000000129</v>
      </c>
      <c r="DT219" s="165">
        <f t="shared" si="387"/>
        <v>1</v>
      </c>
      <c r="DU219" s="252">
        <f t="shared" si="317"/>
        <v>0.55000000000000004</v>
      </c>
      <c r="DV219" s="201">
        <f t="shared" si="368"/>
        <v>0.55000000000000004</v>
      </c>
      <c r="DW219" s="167">
        <f t="shared" si="388"/>
        <v>1</v>
      </c>
      <c r="DX219" s="167">
        <f t="shared" si="389"/>
        <v>1</v>
      </c>
      <c r="DY219" s="167">
        <f t="shared" si="369"/>
        <v>0.55000000000000004</v>
      </c>
      <c r="DZ219" s="178">
        <f t="shared" si="423"/>
        <v>-1.3911691394951304</v>
      </c>
      <c r="EA219" s="453">
        <f t="shared" si="319"/>
        <v>0.55000000000000004</v>
      </c>
      <c r="EB219" s="453"/>
      <c r="EC219" s="165">
        <f t="shared" si="429"/>
        <v>0.55000000000000004</v>
      </c>
      <c r="ED219" s="165">
        <f t="shared" si="321"/>
        <v>0.27500000000000002</v>
      </c>
      <c r="EE219" s="176">
        <f t="shared" si="390"/>
        <v>-6.4580947833967937</v>
      </c>
      <c r="EF219" s="185"/>
      <c r="EG219" s="186"/>
      <c r="EH219" s="36">
        <v>42461</v>
      </c>
      <c r="EI219" s="105">
        <v>7.2462999999999989</v>
      </c>
      <c r="EJ219" s="109">
        <v>7.1675499999999994</v>
      </c>
      <c r="EL219" s="180">
        <f t="shared" si="448"/>
        <v>-11.212919639499997</v>
      </c>
      <c r="EM219" s="209">
        <f t="shared" si="436"/>
        <v>0.5</v>
      </c>
      <c r="EN219" s="240">
        <v>3.7324500000000009</v>
      </c>
      <c r="EO219" s="165">
        <f t="shared" si="322"/>
        <v>1</v>
      </c>
      <c r="EP219" s="252">
        <f t="shared" si="323"/>
        <v>0.85</v>
      </c>
      <c r="EQ219" s="201">
        <f t="shared" si="364"/>
        <v>0.85</v>
      </c>
      <c r="ER219" s="167">
        <f t="shared" si="410"/>
        <v>1</v>
      </c>
      <c r="ES219" s="167">
        <f t="shared" si="292"/>
        <v>1</v>
      </c>
      <c r="ET219" s="167">
        <f t="shared" si="411"/>
        <v>0.85</v>
      </c>
      <c r="EU219" s="178">
        <f t="shared" si="424"/>
        <v>-5.7154559141640089</v>
      </c>
      <c r="EV219" s="452">
        <f t="shared" ref="EV219:EV229" si="459">IF(AND(EU218&lt;-23.5,ET219&lt;0),ET219*0.5,ET219)</f>
        <v>0.85</v>
      </c>
      <c r="EW219" s="315"/>
      <c r="EX219" s="165">
        <f t="shared" si="420"/>
        <v>0.85</v>
      </c>
      <c r="EY219" s="165">
        <f t="shared" si="326"/>
        <v>0.42499999999999999</v>
      </c>
      <c r="EZ219" s="176">
        <f t="shared" si="443"/>
        <v>-8.2191634964912303</v>
      </c>
      <c r="FA219" s="185"/>
      <c r="FB219" s="186"/>
      <c r="FC219" s="36">
        <v>42461</v>
      </c>
      <c r="FD219" s="105">
        <v>7.2462999999999989</v>
      </c>
      <c r="FE219" s="109">
        <v>7.1675499999999994</v>
      </c>
      <c r="FG219" s="180">
        <f t="shared" si="449"/>
        <v>-11.212919639499997</v>
      </c>
      <c r="FH219" s="209">
        <f t="shared" si="437"/>
        <v>0.5</v>
      </c>
      <c r="FI219" s="239">
        <v>2.3824500000000013</v>
      </c>
      <c r="FJ219" s="165">
        <f t="shared" si="391"/>
        <v>1</v>
      </c>
      <c r="FK219" s="252">
        <f t="shared" si="329"/>
        <v>0.8</v>
      </c>
      <c r="FL219" s="201">
        <f t="shared" si="370"/>
        <v>0.8</v>
      </c>
      <c r="FM219" s="167">
        <f t="shared" si="392"/>
        <v>1</v>
      </c>
      <c r="FN219" s="167">
        <f t="shared" si="393"/>
        <v>1</v>
      </c>
      <c r="FO219" s="167">
        <f t="shared" si="371"/>
        <v>0.8</v>
      </c>
      <c r="FP219" s="178">
        <f t="shared" si="425"/>
        <v>-12.720416127762391</v>
      </c>
      <c r="FQ219" s="453">
        <f t="shared" si="394"/>
        <v>0.8</v>
      </c>
      <c r="FR219" s="453"/>
      <c r="FS219" s="165">
        <f t="shared" si="430"/>
        <v>0.8</v>
      </c>
      <c r="FT219" s="165">
        <f t="shared" si="333"/>
        <v>0.8</v>
      </c>
      <c r="FU219" s="176">
        <f t="shared" si="396"/>
        <v>-12.707722813955577</v>
      </c>
      <c r="FV219" s="185"/>
      <c r="FW219" s="186"/>
      <c r="FX219" s="36">
        <v>42461</v>
      </c>
      <c r="FY219" s="105">
        <v>7.2462999999999989</v>
      </c>
      <c r="FZ219" s="109">
        <v>7.1675499999999994</v>
      </c>
      <c r="GB219" s="180">
        <f t="shared" si="450"/>
        <v>-11.212919639499997</v>
      </c>
      <c r="GC219" s="209">
        <f t="shared" si="438"/>
        <v>0.5</v>
      </c>
      <c r="GD219" s="239">
        <v>-3.1175499999999996</v>
      </c>
      <c r="GE219" s="165">
        <f t="shared" si="397"/>
        <v>-0.25</v>
      </c>
      <c r="GF219" s="252">
        <f t="shared" si="335"/>
        <v>1</v>
      </c>
      <c r="GG219" s="201">
        <f t="shared" si="372"/>
        <v>0</v>
      </c>
      <c r="GH219" s="167">
        <f t="shared" si="398"/>
        <v>1</v>
      </c>
      <c r="GI219" s="167">
        <f t="shared" si="399"/>
        <v>1</v>
      </c>
      <c r="GJ219" s="167">
        <f t="shared" si="373"/>
        <v>0</v>
      </c>
      <c r="GK219" s="178">
        <f t="shared" si="426"/>
        <v>-13.810180043034009</v>
      </c>
      <c r="GL219" s="453">
        <f t="shared" si="400"/>
        <v>0</v>
      </c>
      <c r="GM219" s="453"/>
      <c r="GN219" s="165">
        <f t="shared" si="431"/>
        <v>0</v>
      </c>
      <c r="GO219" s="165">
        <f t="shared" si="339"/>
        <v>0</v>
      </c>
      <c r="GP219" s="176">
        <f t="shared" si="402"/>
        <v>-13.995634399285631</v>
      </c>
      <c r="GR219" s="186"/>
      <c r="GS219" s="36">
        <v>42461</v>
      </c>
      <c r="GT219" s="105">
        <v>7.2462999999999989</v>
      </c>
      <c r="GU219" s="109">
        <v>7.1675499999999994</v>
      </c>
      <c r="GW219" s="180">
        <f t="shared" si="451"/>
        <v>-11.212919639499997</v>
      </c>
      <c r="GX219" s="209">
        <f t="shared" si="439"/>
        <v>0.5</v>
      </c>
      <c r="GY219" s="239">
        <v>2.0824500000000006</v>
      </c>
      <c r="GZ219" s="165">
        <f t="shared" si="403"/>
        <v>1</v>
      </c>
      <c r="HA219" s="252">
        <f t="shared" si="341"/>
        <v>0.8</v>
      </c>
      <c r="HB219" s="201">
        <f t="shared" si="404"/>
        <v>0.8</v>
      </c>
      <c r="HC219" s="167">
        <f t="shared" si="405"/>
        <v>1</v>
      </c>
      <c r="HD219" s="167">
        <f t="shared" si="406"/>
        <v>1</v>
      </c>
      <c r="HE219" s="167">
        <f t="shared" si="375"/>
        <v>0.8</v>
      </c>
      <c r="HF219" s="178">
        <f t="shared" si="427"/>
        <v>-15.059394579438393</v>
      </c>
      <c r="HG219" s="453">
        <f t="shared" si="407"/>
        <v>0.8</v>
      </c>
      <c r="HH219" s="453"/>
      <c r="HI219" s="165">
        <f t="shared" si="432"/>
        <v>0.8</v>
      </c>
      <c r="HJ219" s="165">
        <f t="shared" si="346"/>
        <v>0.8</v>
      </c>
      <c r="HK219" s="176">
        <f t="shared" si="409"/>
        <v>-15.436956343470374</v>
      </c>
      <c r="HN219" s="165">
        <v>2.3324500000000006</v>
      </c>
      <c r="HO219" s="165">
        <f t="shared" si="452"/>
        <v>-10.671811052481473</v>
      </c>
      <c r="HP219" s="165"/>
      <c r="HR219" s="165">
        <v>-2.1175499999999996</v>
      </c>
      <c r="HS219" s="165">
        <f t="shared" si="453"/>
        <v>-13.494206079546784</v>
      </c>
      <c r="HT219" s="165"/>
      <c r="HV219" s="165">
        <v>0.63245000000000129</v>
      </c>
      <c r="HW219" s="165">
        <f t="shared" si="454"/>
        <v>-6.4580947833967937</v>
      </c>
      <c r="HX219" s="165"/>
      <c r="HZ219" s="165">
        <v>3.7324500000000009</v>
      </c>
      <c r="IA219" s="165">
        <f t="shared" si="455"/>
        <v>-8.2191634964912303</v>
      </c>
      <c r="IB219" s="165"/>
      <c r="ID219" s="165">
        <v>2.3824500000000013</v>
      </c>
      <c r="IE219" s="165">
        <f t="shared" si="456"/>
        <v>-12.707722813955577</v>
      </c>
      <c r="IF219" s="165"/>
      <c r="IH219" s="165">
        <v>-3.1175499999999996</v>
      </c>
      <c r="II219" s="165">
        <f t="shared" si="457"/>
        <v>-13.995634399285631</v>
      </c>
      <c r="IJ219" s="165"/>
      <c r="IL219" s="424">
        <v>2.0824500000000006</v>
      </c>
      <c r="IM219" s="165">
        <f t="shared" si="458"/>
        <v>-15.436956343470374</v>
      </c>
      <c r="IN219" s="165"/>
      <c r="IO219" s="36">
        <v>42461</v>
      </c>
    </row>
    <row r="220" spans="1:249" ht="15.75" thickBot="1" x14ac:dyDescent="0.3">
      <c r="A220" s="95">
        <v>41365</v>
      </c>
      <c r="B220" s="36">
        <v>41365</v>
      </c>
      <c r="C220" s="346">
        <v>9.5</v>
      </c>
      <c r="D220" s="346">
        <v>5.05</v>
      </c>
      <c r="E220" s="346">
        <v>7.8000000000000007</v>
      </c>
      <c r="F220" s="346">
        <v>10.9</v>
      </c>
      <c r="G220" s="346">
        <v>9.5500000000000007</v>
      </c>
      <c r="H220" s="346">
        <v>4.05</v>
      </c>
      <c r="I220" s="346">
        <v>9.25</v>
      </c>
      <c r="J220" s="106"/>
      <c r="K220" s="36">
        <v>42461</v>
      </c>
      <c r="L220" s="105">
        <v>7.2462999999999989</v>
      </c>
      <c r="M220" s="98">
        <f t="shared" si="441"/>
        <v>7.1675499999999994</v>
      </c>
      <c r="N220" s="109">
        <f t="shared" si="365"/>
        <v>7.0892666666666662</v>
      </c>
      <c r="O220" s="291"/>
      <c r="P220" s="184">
        <v>42461</v>
      </c>
      <c r="Q220" s="346">
        <v>9.5</v>
      </c>
      <c r="R220" s="240">
        <v>2.3324500000000006</v>
      </c>
      <c r="T220" s="346">
        <v>5.05</v>
      </c>
      <c r="U220" s="240">
        <v>-2.1175499999999996</v>
      </c>
      <c r="W220" s="346">
        <v>7.8000000000000007</v>
      </c>
      <c r="X220" s="240">
        <v>0.63245000000000129</v>
      </c>
      <c r="Z220" s="346">
        <v>10.9</v>
      </c>
      <c r="AA220" s="240">
        <v>3.7324500000000009</v>
      </c>
      <c r="AC220" s="346">
        <v>9.5500000000000007</v>
      </c>
      <c r="AD220" s="239">
        <v>2.3824500000000013</v>
      </c>
      <c r="AF220" s="346">
        <v>4.05</v>
      </c>
      <c r="AG220" s="239">
        <v>-3.1175499999999996</v>
      </c>
      <c r="AI220" s="346">
        <v>9.25</v>
      </c>
      <c r="AJ220" s="239">
        <v>2.0824500000000006</v>
      </c>
      <c r="AK220" s="104"/>
      <c r="AV220" s="36">
        <v>42462</v>
      </c>
      <c r="AW220" s="346">
        <v>10.350000000000001</v>
      </c>
      <c r="AY220" s="346">
        <v>5.5</v>
      </c>
      <c r="BA220" s="346">
        <v>6.3</v>
      </c>
      <c r="BC220" s="346">
        <v>12.2</v>
      </c>
      <c r="BE220" s="346">
        <v>8.75</v>
      </c>
      <c r="BG220" s="346">
        <v>4.5999999999999996</v>
      </c>
      <c r="BI220" s="346">
        <v>7.3000000000000007</v>
      </c>
      <c r="BJ220" s="104"/>
      <c r="BN220" s="199"/>
      <c r="BP220" s="199"/>
      <c r="BR220" s="199"/>
      <c r="BT220" s="199"/>
      <c r="BU220" s="347"/>
      <c r="BV220">
        <f t="shared" si="412"/>
        <v>0.75</v>
      </c>
      <c r="BW220" s="36">
        <v>42462</v>
      </c>
      <c r="BX220" s="105">
        <v>7.4051999999999998</v>
      </c>
      <c r="BY220" s="109">
        <v>7.3257499999999993</v>
      </c>
      <c r="CA220" s="180">
        <f t="shared" si="444"/>
        <v>-10.712919639499997</v>
      </c>
      <c r="CB220" s="209">
        <f t="shared" si="433"/>
        <v>0.5</v>
      </c>
      <c r="CC220" s="240">
        <v>3.0242500000000021</v>
      </c>
      <c r="CD220" s="165">
        <f t="shared" si="376"/>
        <v>1</v>
      </c>
      <c r="CE220" s="252">
        <f t="shared" si="348"/>
        <v>0.85</v>
      </c>
      <c r="CF220" s="201">
        <f t="shared" si="377"/>
        <v>0.85</v>
      </c>
      <c r="CG220" s="167">
        <f t="shared" si="378"/>
        <v>1</v>
      </c>
      <c r="CH220" s="167">
        <f t="shared" si="379"/>
        <v>1</v>
      </c>
      <c r="CI220" s="167">
        <f t="shared" si="349"/>
        <v>0.85</v>
      </c>
      <c r="CJ220" s="178">
        <f t="shared" si="421"/>
        <v>-9.850309910351795</v>
      </c>
      <c r="CK220" s="453">
        <f t="shared" si="445"/>
        <v>0.85</v>
      </c>
      <c r="CL220" s="453"/>
      <c r="CM220" s="165">
        <f t="shared" si="380"/>
        <v>0.85</v>
      </c>
      <c r="CN220" s="165">
        <f t="shared" si="306"/>
        <v>0.42499999999999999</v>
      </c>
      <c r="CO220" s="176">
        <f t="shared" si="284"/>
        <v>-10.246811052481473</v>
      </c>
      <c r="CR220" s="36">
        <v>42462</v>
      </c>
      <c r="CS220" s="105">
        <v>7.4051999999999998</v>
      </c>
      <c r="CT220" s="109">
        <v>7.3257499999999993</v>
      </c>
      <c r="CV220" s="180">
        <f t="shared" si="446"/>
        <v>-10.712919639499997</v>
      </c>
      <c r="CW220" s="209">
        <f t="shared" si="434"/>
        <v>0.5</v>
      </c>
      <c r="CX220" s="240">
        <v>-1.8257499999999993</v>
      </c>
      <c r="CY220" s="165">
        <f t="shared" si="381"/>
        <v>0.55000000000000004</v>
      </c>
      <c r="CZ220" s="252">
        <f t="shared" si="308"/>
        <v>1</v>
      </c>
      <c r="DA220" s="201">
        <f t="shared" si="366"/>
        <v>0.55000000000000004</v>
      </c>
      <c r="DB220" s="167">
        <f t="shared" si="382"/>
        <v>1</v>
      </c>
      <c r="DC220" s="167">
        <f t="shared" si="383"/>
        <v>1</v>
      </c>
      <c r="DD220" s="167">
        <f t="shared" si="367"/>
        <v>0.55000000000000004</v>
      </c>
      <c r="DE220" s="178">
        <f t="shared" si="422"/>
        <v>-13.128610613666806</v>
      </c>
      <c r="DF220" s="453">
        <f t="shared" si="384"/>
        <v>0.55000000000000004</v>
      </c>
      <c r="DG220" s="453"/>
      <c r="DH220" s="165">
        <f t="shared" si="428"/>
        <v>0.55000000000000004</v>
      </c>
      <c r="DI220" s="165">
        <f t="shared" si="315"/>
        <v>0.55000000000000004</v>
      </c>
      <c r="DJ220" s="176">
        <f t="shared" si="386"/>
        <v>-12.944206079546783</v>
      </c>
      <c r="DK220" s="185"/>
      <c r="DL220" s="186"/>
      <c r="DM220" s="36">
        <v>42462</v>
      </c>
      <c r="DN220" s="105">
        <v>7.4051999999999998</v>
      </c>
      <c r="DO220" s="109">
        <v>7.3257499999999993</v>
      </c>
      <c r="DQ220" s="180">
        <f t="shared" si="447"/>
        <v>-10.712919639499997</v>
      </c>
      <c r="DR220" s="209">
        <f t="shared" si="435"/>
        <v>0.5</v>
      </c>
      <c r="DS220" s="240">
        <v>-1.0257499999999995</v>
      </c>
      <c r="DT220" s="165">
        <f t="shared" si="387"/>
        <v>0.55000000000000004</v>
      </c>
      <c r="DU220" s="252">
        <f t="shared" si="317"/>
        <v>1</v>
      </c>
      <c r="DV220" s="201">
        <f t="shared" si="368"/>
        <v>0.55000000000000004</v>
      </c>
      <c r="DW220" s="167">
        <f t="shared" si="388"/>
        <v>1</v>
      </c>
      <c r="DX220" s="167">
        <f t="shared" si="389"/>
        <v>1</v>
      </c>
      <c r="DY220" s="167">
        <f t="shared" si="369"/>
        <v>0.55000000000000004</v>
      </c>
      <c r="DZ220" s="178">
        <f t="shared" si="423"/>
        <v>-0.84116913949513039</v>
      </c>
      <c r="EA220" s="453">
        <f t="shared" si="319"/>
        <v>0.55000000000000004</v>
      </c>
      <c r="EB220" s="453"/>
      <c r="EC220" s="165">
        <f t="shared" si="429"/>
        <v>0.55000000000000004</v>
      </c>
      <c r="ED220" s="165">
        <f t="shared" si="321"/>
        <v>0.27500000000000002</v>
      </c>
      <c r="EE220" s="176">
        <f t="shared" si="390"/>
        <v>-6.1830947833967933</v>
      </c>
      <c r="EF220" s="185"/>
      <c r="EG220" s="186"/>
      <c r="EH220" s="36">
        <v>42462</v>
      </c>
      <c r="EI220" s="105">
        <v>7.4051999999999998</v>
      </c>
      <c r="EJ220" s="109">
        <v>7.3257499999999993</v>
      </c>
      <c r="EL220" s="180">
        <f t="shared" si="448"/>
        <v>-10.712919639499997</v>
      </c>
      <c r="EM220" s="209">
        <f t="shared" si="436"/>
        <v>0.5</v>
      </c>
      <c r="EN220" s="240">
        <v>4.87425</v>
      </c>
      <c r="EO220" s="165">
        <f>IF(EN220&lt;-9,EM220*-1.5,IF(EN220&lt;-7,EM220*-1.3,IF(EN220&lt;-5,EM220*-1.1,IF(EN220&lt;-4,EM220*-1,IF(EN220&lt;-3,EM220*-0.5,IF(EN220&lt;-2,EM220*0.2,IF(EN220&lt;-1,EM220*1.1,1)))))))</f>
        <v>1</v>
      </c>
      <c r="EP220" s="252">
        <f t="shared" si="323"/>
        <v>1</v>
      </c>
      <c r="EQ220" s="201">
        <f t="shared" si="364"/>
        <v>1</v>
      </c>
      <c r="ER220" s="167">
        <f t="shared" si="410"/>
        <v>1</v>
      </c>
      <c r="ES220" s="167">
        <f t="shared" si="292"/>
        <v>1</v>
      </c>
      <c r="ET220" s="167">
        <f t="shared" si="411"/>
        <v>1</v>
      </c>
      <c r="EU220" s="178">
        <f t="shared" si="424"/>
        <v>-4.7154559141640089</v>
      </c>
      <c r="EV220" s="452">
        <f t="shared" si="459"/>
        <v>1</v>
      </c>
      <c r="EW220" s="315"/>
      <c r="EX220" s="165">
        <f t="shared" si="420"/>
        <v>1</v>
      </c>
      <c r="EY220" s="165">
        <f t="shared" si="326"/>
        <v>0.5</v>
      </c>
      <c r="EZ220" s="176">
        <f t="shared" si="443"/>
        <v>-7.7191634964912303</v>
      </c>
      <c r="FA220" s="185"/>
      <c r="FB220" s="186"/>
      <c r="FC220" s="36">
        <v>42462</v>
      </c>
      <c r="FD220" s="105">
        <v>7.4051999999999998</v>
      </c>
      <c r="FE220" s="109">
        <v>7.3257499999999993</v>
      </c>
      <c r="FG220" s="180">
        <f t="shared" si="449"/>
        <v>-10.712919639499997</v>
      </c>
      <c r="FH220" s="209">
        <f t="shared" si="437"/>
        <v>0.5</v>
      </c>
      <c r="FI220" s="239">
        <v>1.4242500000000007</v>
      </c>
      <c r="FJ220" s="165">
        <f t="shared" si="391"/>
        <v>1</v>
      </c>
      <c r="FK220" s="252">
        <f t="shared" si="329"/>
        <v>0.55000000000000004</v>
      </c>
      <c r="FL220" s="201">
        <f t="shared" si="370"/>
        <v>0.55000000000000004</v>
      </c>
      <c r="FM220" s="167">
        <f t="shared" si="392"/>
        <v>1</v>
      </c>
      <c r="FN220" s="167">
        <f t="shared" si="393"/>
        <v>1</v>
      </c>
      <c r="FO220" s="167">
        <f t="shared" si="371"/>
        <v>0.55000000000000004</v>
      </c>
      <c r="FP220" s="178">
        <f t="shared" si="425"/>
        <v>-12.17041612776239</v>
      </c>
      <c r="FQ220" s="453">
        <f t="shared" si="394"/>
        <v>0.55000000000000004</v>
      </c>
      <c r="FR220" s="453"/>
      <c r="FS220" s="165">
        <f t="shared" si="430"/>
        <v>0.55000000000000004</v>
      </c>
      <c r="FT220" s="165">
        <f t="shared" si="333"/>
        <v>0.55000000000000004</v>
      </c>
      <c r="FU220" s="176">
        <f t="shared" si="396"/>
        <v>-12.157722813955576</v>
      </c>
      <c r="FV220" s="185"/>
      <c r="FW220" s="186"/>
      <c r="FX220" s="36">
        <v>42462</v>
      </c>
      <c r="FY220" s="105">
        <v>7.4051999999999998</v>
      </c>
      <c r="FZ220" s="109">
        <v>7.3257499999999993</v>
      </c>
      <c r="GB220" s="180">
        <f t="shared" si="450"/>
        <v>-10.712919639499997</v>
      </c>
      <c r="GC220" s="209">
        <f t="shared" si="438"/>
        <v>0.5</v>
      </c>
      <c r="GD220" s="239">
        <v>-2.7257499999999997</v>
      </c>
      <c r="GE220" s="165">
        <f t="shared" si="397"/>
        <v>0.1</v>
      </c>
      <c r="GF220" s="252">
        <f t="shared" si="335"/>
        <v>1</v>
      </c>
      <c r="GG220" s="201">
        <f t="shared" si="372"/>
        <v>0.1</v>
      </c>
      <c r="GH220" s="167">
        <f t="shared" si="398"/>
        <v>1</v>
      </c>
      <c r="GI220" s="167">
        <f t="shared" si="399"/>
        <v>1</v>
      </c>
      <c r="GJ220" s="167">
        <f t="shared" si="373"/>
        <v>0.1</v>
      </c>
      <c r="GK220" s="178">
        <f t="shared" si="426"/>
        <v>-13.71018004303401</v>
      </c>
      <c r="GL220" s="453">
        <f t="shared" si="400"/>
        <v>0.1</v>
      </c>
      <c r="GM220" s="453"/>
      <c r="GN220" s="165">
        <f t="shared" si="431"/>
        <v>0.1</v>
      </c>
      <c r="GO220" s="165">
        <f t="shared" si="339"/>
        <v>0.1</v>
      </c>
      <c r="GP220" s="176">
        <f t="shared" si="402"/>
        <v>-13.895634399285631</v>
      </c>
      <c r="GR220" s="186"/>
      <c r="GS220" s="36">
        <v>42462</v>
      </c>
      <c r="GT220" s="105">
        <v>7.4051999999999998</v>
      </c>
      <c r="GU220" s="109">
        <v>7.3257499999999993</v>
      </c>
      <c r="GW220" s="180">
        <f t="shared" si="451"/>
        <v>-10.712919639499997</v>
      </c>
      <c r="GX220" s="209">
        <f t="shared" si="439"/>
        <v>0.5</v>
      </c>
      <c r="GY220" s="239">
        <v>-2.5749999999998607E-2</v>
      </c>
      <c r="GZ220" s="165">
        <f t="shared" si="403"/>
        <v>1</v>
      </c>
      <c r="HA220" s="252">
        <f t="shared" si="341"/>
        <v>0.55000000000000004</v>
      </c>
      <c r="HB220" s="201">
        <f t="shared" si="404"/>
        <v>0.55000000000000004</v>
      </c>
      <c r="HC220" s="167">
        <f t="shared" si="405"/>
        <v>1</v>
      </c>
      <c r="HD220" s="167">
        <f t="shared" si="406"/>
        <v>1</v>
      </c>
      <c r="HE220" s="167">
        <f t="shared" si="375"/>
        <v>0.55000000000000004</v>
      </c>
      <c r="HF220" s="178">
        <f t="shared" si="427"/>
        <v>-14.509394579438393</v>
      </c>
      <c r="HG220" s="453">
        <f t="shared" si="407"/>
        <v>0.55000000000000004</v>
      </c>
      <c r="HH220" s="453"/>
      <c r="HI220" s="165">
        <f t="shared" si="432"/>
        <v>0.55000000000000004</v>
      </c>
      <c r="HJ220" s="165">
        <f t="shared" si="346"/>
        <v>0.55000000000000004</v>
      </c>
      <c r="HK220" s="176">
        <f t="shared" si="409"/>
        <v>-14.886956343470374</v>
      </c>
      <c r="HN220" s="165">
        <v>3.0242500000000021</v>
      </c>
      <c r="HO220" s="165">
        <f t="shared" si="452"/>
        <v>-10.246811052481473</v>
      </c>
      <c r="HP220" s="165"/>
      <c r="HR220" s="165">
        <v>-1.8257499999999993</v>
      </c>
      <c r="HS220" s="165">
        <f t="shared" si="453"/>
        <v>-12.944206079546783</v>
      </c>
      <c r="HT220" s="165"/>
      <c r="HV220" s="165">
        <v>-1.0257499999999995</v>
      </c>
      <c r="HW220" s="165">
        <f t="shared" si="454"/>
        <v>-6.1830947833967933</v>
      </c>
      <c r="HX220" s="165"/>
      <c r="HZ220" s="165">
        <v>4.87425</v>
      </c>
      <c r="IA220" s="165">
        <f t="shared" si="455"/>
        <v>-7.7191634964912303</v>
      </c>
      <c r="IB220" s="165"/>
      <c r="ID220" s="165">
        <v>1.4242500000000007</v>
      </c>
      <c r="IE220" s="165">
        <f t="shared" si="456"/>
        <v>-12.157722813955576</v>
      </c>
      <c r="IF220" s="165"/>
      <c r="IH220" s="165">
        <v>-2.7257499999999997</v>
      </c>
      <c r="II220" s="165">
        <f t="shared" si="457"/>
        <v>-13.895634399285631</v>
      </c>
      <c r="IJ220" s="165"/>
      <c r="IL220" s="424">
        <v>-2.5749999999998607E-2</v>
      </c>
      <c r="IM220" s="165">
        <f t="shared" si="458"/>
        <v>-14.886956343470374</v>
      </c>
      <c r="IN220" s="165"/>
      <c r="IO220" s="36">
        <v>42462</v>
      </c>
    </row>
    <row r="221" spans="1:249" ht="15.75" thickBot="1" x14ac:dyDescent="0.3">
      <c r="A221" s="95">
        <v>41366</v>
      </c>
      <c r="B221" s="36">
        <v>41366</v>
      </c>
      <c r="C221" s="346">
        <v>10.350000000000001</v>
      </c>
      <c r="D221" s="346">
        <v>5.5</v>
      </c>
      <c r="E221" s="346">
        <v>6.3</v>
      </c>
      <c r="F221" s="346">
        <v>12.2</v>
      </c>
      <c r="G221" s="346">
        <v>8.75</v>
      </c>
      <c r="H221" s="346">
        <v>4.5999999999999996</v>
      </c>
      <c r="I221" s="346">
        <v>7.3000000000000007</v>
      </c>
      <c r="J221" s="106"/>
      <c r="K221" s="36">
        <v>42462</v>
      </c>
      <c r="L221" s="105">
        <v>7.4051999999999998</v>
      </c>
      <c r="M221" s="98">
        <f t="shared" si="441"/>
        <v>7.3257499999999993</v>
      </c>
      <c r="N221" s="109">
        <f t="shared" si="365"/>
        <v>7.2467666666666659</v>
      </c>
      <c r="O221" s="291"/>
      <c r="P221" s="184">
        <v>42462</v>
      </c>
      <c r="Q221" s="346">
        <v>10.350000000000001</v>
      </c>
      <c r="R221" s="240">
        <v>3.0242500000000021</v>
      </c>
      <c r="T221" s="346">
        <v>5.5</v>
      </c>
      <c r="U221" s="240">
        <v>-1.8257499999999993</v>
      </c>
      <c r="W221" s="346">
        <v>6.3</v>
      </c>
      <c r="X221" s="240">
        <v>-1.0257499999999995</v>
      </c>
      <c r="Z221" s="346">
        <v>12.2</v>
      </c>
      <c r="AA221" s="240">
        <v>4.87425</v>
      </c>
      <c r="AC221" s="346">
        <v>8.75</v>
      </c>
      <c r="AD221" s="239">
        <v>1.4242500000000007</v>
      </c>
      <c r="AF221" s="346">
        <v>4.5999999999999996</v>
      </c>
      <c r="AG221" s="239">
        <v>-2.7257499999999997</v>
      </c>
      <c r="AI221" s="346">
        <v>7.3000000000000007</v>
      </c>
      <c r="AJ221" s="239">
        <v>-2.5749999999998607E-2</v>
      </c>
      <c r="AK221" s="104"/>
      <c r="AV221" s="36">
        <v>42463</v>
      </c>
      <c r="AW221" s="346">
        <v>10.3</v>
      </c>
      <c r="AX221">
        <v>-9.9206111111111142</v>
      </c>
      <c r="AY221" s="346">
        <v>6.1</v>
      </c>
      <c r="BA221" s="346">
        <v>7.15</v>
      </c>
      <c r="BC221" s="346">
        <v>11.75</v>
      </c>
      <c r="BE221" s="346">
        <v>5</v>
      </c>
      <c r="BG221" s="346">
        <v>4.5999999999999996</v>
      </c>
      <c r="BI221" s="346">
        <v>7.5500000000000007</v>
      </c>
      <c r="BJ221" s="104"/>
      <c r="BP221" s="199"/>
      <c r="BR221" s="199"/>
      <c r="BT221" s="199"/>
      <c r="BU221" s="347"/>
      <c r="BV221">
        <f t="shared" si="412"/>
        <v>0.75</v>
      </c>
      <c r="BW221" s="36">
        <v>42463</v>
      </c>
      <c r="BX221" s="105">
        <v>7.565500000000001</v>
      </c>
      <c r="BY221" s="109">
        <v>7.4853500000000004</v>
      </c>
      <c r="CA221" s="180">
        <f t="shared" si="444"/>
        <v>-10.212919639499997</v>
      </c>
      <c r="CB221" s="209">
        <f t="shared" si="433"/>
        <v>0.5</v>
      </c>
      <c r="CC221" s="240">
        <v>2.8146500000000003</v>
      </c>
      <c r="CD221" s="165">
        <f t="shared" si="376"/>
        <v>1</v>
      </c>
      <c r="CE221" s="252">
        <f t="shared" si="348"/>
        <v>0.8</v>
      </c>
      <c r="CF221" s="201">
        <f t="shared" si="377"/>
        <v>0.8</v>
      </c>
      <c r="CG221" s="167">
        <f t="shared" si="378"/>
        <v>1</v>
      </c>
      <c r="CH221" s="167">
        <f t="shared" si="379"/>
        <v>1</v>
      </c>
      <c r="CI221" s="167">
        <f t="shared" si="349"/>
        <v>0.8</v>
      </c>
      <c r="CJ221" s="178">
        <f t="shared" si="421"/>
        <v>-9.0503099103517943</v>
      </c>
      <c r="CK221" s="453">
        <f t="shared" si="445"/>
        <v>0.8</v>
      </c>
      <c r="CL221" s="453"/>
      <c r="CM221" s="165">
        <f t="shared" si="380"/>
        <v>0.8</v>
      </c>
      <c r="CN221" s="165">
        <f t="shared" si="306"/>
        <v>0.4</v>
      </c>
      <c r="CO221" s="176">
        <f t="shared" si="284"/>
        <v>-9.8468110524814723</v>
      </c>
      <c r="CP221" s="253">
        <v>-9.9206111111111142</v>
      </c>
      <c r="CR221" s="36">
        <v>42463</v>
      </c>
      <c r="CS221" s="105">
        <v>7.565500000000001</v>
      </c>
      <c r="CT221" s="109">
        <v>7.4853500000000004</v>
      </c>
      <c r="CV221" s="180">
        <f t="shared" si="446"/>
        <v>-10.212919639499997</v>
      </c>
      <c r="CW221" s="209">
        <f t="shared" si="434"/>
        <v>0.5</v>
      </c>
      <c r="CX221" s="240">
        <v>-1.3853500000000007</v>
      </c>
      <c r="CY221" s="165">
        <f t="shared" si="381"/>
        <v>0.55000000000000004</v>
      </c>
      <c r="CZ221" s="252">
        <f t="shared" si="308"/>
        <v>1</v>
      </c>
      <c r="DA221" s="201">
        <f t="shared" si="366"/>
        <v>0.55000000000000004</v>
      </c>
      <c r="DB221" s="167">
        <f t="shared" si="382"/>
        <v>1</v>
      </c>
      <c r="DC221" s="167">
        <f t="shared" si="383"/>
        <v>1</v>
      </c>
      <c r="DD221" s="167">
        <f t="shared" si="367"/>
        <v>0.55000000000000004</v>
      </c>
      <c r="DE221" s="178">
        <f t="shared" si="422"/>
        <v>-12.578610613666806</v>
      </c>
      <c r="DF221" s="453">
        <f t="shared" si="384"/>
        <v>0.55000000000000004</v>
      </c>
      <c r="DG221" s="453"/>
      <c r="DH221" s="165">
        <f t="shared" si="428"/>
        <v>0.55000000000000004</v>
      </c>
      <c r="DI221" s="165">
        <f t="shared" si="315"/>
        <v>0.55000000000000004</v>
      </c>
      <c r="DJ221" s="176">
        <f t="shared" si="386"/>
        <v>-12.394206079546782</v>
      </c>
      <c r="DK221" s="185"/>
      <c r="DL221" s="186"/>
      <c r="DM221" s="36">
        <v>42463</v>
      </c>
      <c r="DN221" s="105">
        <v>7.565500000000001</v>
      </c>
      <c r="DO221" s="109">
        <v>7.4853500000000004</v>
      </c>
      <c r="DQ221" s="180">
        <f t="shared" si="447"/>
        <v>-10.212919639499997</v>
      </c>
      <c r="DR221" s="209">
        <f t="shared" si="435"/>
        <v>0.5</v>
      </c>
      <c r="DS221" s="240">
        <v>-0.33535000000000004</v>
      </c>
      <c r="DT221" s="165">
        <f t="shared" si="387"/>
        <v>1</v>
      </c>
      <c r="DU221" s="252">
        <f t="shared" si="317"/>
        <v>0.55000000000000004</v>
      </c>
      <c r="DV221" s="201">
        <f t="shared" si="368"/>
        <v>0.55000000000000004</v>
      </c>
      <c r="DW221" s="167">
        <f t="shared" si="388"/>
        <v>1</v>
      </c>
      <c r="DX221" s="167">
        <f t="shared" si="389"/>
        <v>1</v>
      </c>
      <c r="DY221" s="167">
        <f t="shared" si="369"/>
        <v>0.55000000000000004</v>
      </c>
      <c r="DZ221" s="178">
        <f t="shared" si="423"/>
        <v>-0.29116913949513035</v>
      </c>
      <c r="EA221" s="453">
        <f t="shared" si="319"/>
        <v>0.55000000000000004</v>
      </c>
      <c r="EB221" s="453"/>
      <c r="EC221" s="165">
        <f t="shared" si="429"/>
        <v>0.55000000000000004</v>
      </c>
      <c r="ED221" s="165">
        <f t="shared" si="321"/>
        <v>0.27500000000000002</v>
      </c>
      <c r="EE221" s="176">
        <f t="shared" si="390"/>
        <v>-5.9080947833967929</v>
      </c>
      <c r="EF221" s="185"/>
      <c r="EG221" s="186"/>
      <c r="EH221" s="36">
        <v>42463</v>
      </c>
      <c r="EI221" s="105">
        <v>7.565500000000001</v>
      </c>
      <c r="EJ221" s="109">
        <v>7.4853500000000004</v>
      </c>
      <c r="EL221" s="180">
        <f t="shared" si="448"/>
        <v>-10.212919639499997</v>
      </c>
      <c r="EM221" s="209">
        <f t="shared" si="436"/>
        <v>0.5</v>
      </c>
      <c r="EN221" s="240">
        <v>4.2646499999999996</v>
      </c>
      <c r="EO221" s="165">
        <f t="shared" si="322"/>
        <v>1</v>
      </c>
      <c r="EP221" s="252">
        <f t="shared" si="323"/>
        <v>1</v>
      </c>
      <c r="EQ221" s="201">
        <f t="shared" si="364"/>
        <v>1</v>
      </c>
      <c r="ER221" s="167">
        <f t="shared" si="410"/>
        <v>1</v>
      </c>
      <c r="ES221" s="167">
        <f t="shared" si="292"/>
        <v>1</v>
      </c>
      <c r="ET221" s="167">
        <f t="shared" si="411"/>
        <v>1</v>
      </c>
      <c r="EU221" s="178">
        <f t="shared" si="424"/>
        <v>-3.7154559141640089</v>
      </c>
      <c r="EV221" s="452">
        <f t="shared" si="459"/>
        <v>1</v>
      </c>
      <c r="EW221" s="315"/>
      <c r="EX221" s="165">
        <f t="shared" si="420"/>
        <v>1</v>
      </c>
      <c r="EY221" s="165">
        <f t="shared" si="326"/>
        <v>0.5</v>
      </c>
      <c r="EZ221" s="176">
        <f t="shared" si="443"/>
        <v>-7.2191634964912303</v>
      </c>
      <c r="FA221" s="185"/>
      <c r="FB221" s="186"/>
      <c r="FC221" s="36">
        <v>42463</v>
      </c>
      <c r="FD221" s="105">
        <v>7.565500000000001</v>
      </c>
      <c r="FE221" s="109">
        <v>7.4853500000000004</v>
      </c>
      <c r="FG221" s="180">
        <f t="shared" si="449"/>
        <v>-10.212919639499997</v>
      </c>
      <c r="FH221" s="209">
        <f t="shared" si="437"/>
        <v>0.5</v>
      </c>
      <c r="FI221" s="239">
        <v>-2.4853500000000004</v>
      </c>
      <c r="FJ221" s="165">
        <f t="shared" si="391"/>
        <v>0.1</v>
      </c>
      <c r="FK221" s="252">
        <f t="shared" si="329"/>
        <v>1</v>
      </c>
      <c r="FL221" s="201">
        <f t="shared" si="370"/>
        <v>0.1</v>
      </c>
      <c r="FM221" s="167">
        <f t="shared" si="392"/>
        <v>1</v>
      </c>
      <c r="FN221" s="167">
        <f t="shared" si="393"/>
        <v>1</v>
      </c>
      <c r="FO221" s="167">
        <f t="shared" si="371"/>
        <v>0.1</v>
      </c>
      <c r="FP221" s="178">
        <f t="shared" si="425"/>
        <v>-12.070416127762391</v>
      </c>
      <c r="FQ221" s="453">
        <f t="shared" si="394"/>
        <v>0.1</v>
      </c>
      <c r="FR221" s="453"/>
      <c r="FS221" s="165">
        <f t="shared" si="430"/>
        <v>0.1</v>
      </c>
      <c r="FT221" s="165">
        <f t="shared" si="333"/>
        <v>0.1</v>
      </c>
      <c r="FU221" s="176">
        <f t="shared" si="396"/>
        <v>-12.057722813955577</v>
      </c>
      <c r="FV221" s="185"/>
      <c r="FW221" s="186"/>
      <c r="FX221" s="36">
        <v>42463</v>
      </c>
      <c r="FY221" s="105">
        <v>7.565500000000001</v>
      </c>
      <c r="FZ221" s="109">
        <v>7.4853500000000004</v>
      </c>
      <c r="GB221" s="180">
        <f t="shared" si="450"/>
        <v>-10.212919639499997</v>
      </c>
      <c r="GC221" s="209">
        <f t="shared" si="438"/>
        <v>0.5</v>
      </c>
      <c r="GD221" s="239">
        <v>-2.8853500000000007</v>
      </c>
      <c r="GE221" s="165">
        <f t="shared" si="397"/>
        <v>0.1</v>
      </c>
      <c r="GF221" s="252">
        <f t="shared" si="335"/>
        <v>1</v>
      </c>
      <c r="GG221" s="201">
        <f t="shared" si="372"/>
        <v>0.1</v>
      </c>
      <c r="GH221" s="167">
        <f t="shared" si="398"/>
        <v>1</v>
      </c>
      <c r="GI221" s="167">
        <f t="shared" si="399"/>
        <v>1</v>
      </c>
      <c r="GJ221" s="167">
        <f t="shared" si="373"/>
        <v>0.1</v>
      </c>
      <c r="GK221" s="178">
        <f t="shared" si="426"/>
        <v>-13.61018004303401</v>
      </c>
      <c r="GL221" s="453">
        <f t="shared" si="400"/>
        <v>0.1</v>
      </c>
      <c r="GM221" s="453"/>
      <c r="GN221" s="165">
        <f t="shared" si="431"/>
        <v>0.1</v>
      </c>
      <c r="GO221" s="165">
        <f t="shared" si="339"/>
        <v>0.1</v>
      </c>
      <c r="GP221" s="176">
        <f t="shared" si="402"/>
        <v>-13.795634399285632</v>
      </c>
      <c r="GR221" s="186"/>
      <c r="GS221" s="36">
        <v>42463</v>
      </c>
      <c r="GT221" s="105">
        <v>7.565500000000001</v>
      </c>
      <c r="GU221" s="109">
        <v>7.4853500000000004</v>
      </c>
      <c r="GW221" s="180">
        <f t="shared" si="451"/>
        <v>-10.212919639499997</v>
      </c>
      <c r="GX221" s="209">
        <f t="shared" si="439"/>
        <v>0.5</v>
      </c>
      <c r="GY221" s="239">
        <v>6.4650000000000318E-2</v>
      </c>
      <c r="GZ221" s="165">
        <f t="shared" si="403"/>
        <v>1</v>
      </c>
      <c r="HA221" s="252">
        <f t="shared" si="341"/>
        <v>0.55000000000000004</v>
      </c>
      <c r="HB221" s="201">
        <f t="shared" si="404"/>
        <v>0.55000000000000004</v>
      </c>
      <c r="HC221" s="167">
        <f t="shared" si="405"/>
        <v>1</v>
      </c>
      <c r="HD221" s="167">
        <f t="shared" si="406"/>
        <v>1</v>
      </c>
      <c r="HE221" s="167">
        <f t="shared" si="375"/>
        <v>0.55000000000000004</v>
      </c>
      <c r="HF221" s="178">
        <f t="shared" si="427"/>
        <v>-13.959394579438392</v>
      </c>
      <c r="HG221" s="453">
        <f t="shared" si="407"/>
        <v>0.55000000000000004</v>
      </c>
      <c r="HH221" s="453"/>
      <c r="HI221" s="165">
        <f t="shared" si="432"/>
        <v>0.55000000000000004</v>
      </c>
      <c r="HJ221" s="165">
        <f t="shared" si="346"/>
        <v>0.55000000000000004</v>
      </c>
      <c r="HK221" s="176">
        <f t="shared" si="409"/>
        <v>-14.336956343470373</v>
      </c>
      <c r="HM221">
        <v>12</v>
      </c>
      <c r="HN221" s="165">
        <v>2.8146500000000003</v>
      </c>
      <c r="HO221" s="165">
        <f t="shared" si="452"/>
        <v>-9.8468110524814723</v>
      </c>
      <c r="HP221" s="253">
        <v>-9.9206111111111142</v>
      </c>
      <c r="HR221" s="165">
        <v>-1.3853500000000007</v>
      </c>
      <c r="HS221" s="165">
        <f t="shared" si="453"/>
        <v>-12.394206079546782</v>
      </c>
      <c r="HT221" s="165"/>
      <c r="HV221" s="165">
        <v>-0.33535000000000004</v>
      </c>
      <c r="HW221" s="165">
        <f t="shared" si="454"/>
        <v>-5.9080947833967929</v>
      </c>
      <c r="HX221" s="165"/>
      <c r="HZ221" s="165">
        <v>4.2646499999999996</v>
      </c>
      <c r="IA221" s="165">
        <f t="shared" si="455"/>
        <v>-7.2191634964912303</v>
      </c>
      <c r="IB221" s="165"/>
      <c r="ID221" s="165">
        <v>-2.4853500000000004</v>
      </c>
      <c r="IE221" s="165">
        <f t="shared" si="456"/>
        <v>-12.057722813955577</v>
      </c>
      <c r="IF221" s="165"/>
      <c r="IH221" s="165">
        <v>-2.8853500000000007</v>
      </c>
      <c r="II221" s="165">
        <f t="shared" si="457"/>
        <v>-13.795634399285632</v>
      </c>
      <c r="IJ221" s="165"/>
      <c r="IL221" s="424">
        <v>6.4650000000000318E-2</v>
      </c>
      <c r="IM221" s="165">
        <f t="shared" si="458"/>
        <v>-14.336956343470373</v>
      </c>
      <c r="IN221" s="165"/>
      <c r="IO221" s="36">
        <v>42463</v>
      </c>
    </row>
    <row r="222" spans="1:249" x14ac:dyDescent="0.25">
      <c r="A222" s="95">
        <v>41367</v>
      </c>
      <c r="B222" s="36">
        <v>41367</v>
      </c>
      <c r="C222" s="346">
        <v>10.3</v>
      </c>
      <c r="D222" s="346">
        <v>6.1</v>
      </c>
      <c r="E222" s="346">
        <v>7.15</v>
      </c>
      <c r="F222" s="346">
        <v>11.75</v>
      </c>
      <c r="G222" s="346">
        <v>5</v>
      </c>
      <c r="H222" s="346">
        <v>4.5999999999999996</v>
      </c>
      <c r="I222" s="346">
        <v>7.5500000000000007</v>
      </c>
      <c r="J222" s="106"/>
      <c r="K222" s="36">
        <v>42463</v>
      </c>
      <c r="L222" s="105">
        <v>7.565500000000001</v>
      </c>
      <c r="M222" s="98">
        <f t="shared" si="441"/>
        <v>7.4853500000000004</v>
      </c>
      <c r="N222" s="109">
        <f t="shared" si="365"/>
        <v>7.405666666666666</v>
      </c>
      <c r="O222" s="291"/>
      <c r="P222" s="184">
        <v>42463</v>
      </c>
      <c r="Q222" s="346">
        <v>10.3</v>
      </c>
      <c r="R222" s="240">
        <v>2.8146500000000003</v>
      </c>
      <c r="S222" s="190">
        <v>-9.9206111111111142</v>
      </c>
      <c r="T222" s="346">
        <v>6.1</v>
      </c>
      <c r="U222" s="240">
        <v>-1.3853500000000007</v>
      </c>
      <c r="W222" s="346">
        <v>7.15</v>
      </c>
      <c r="X222" s="240">
        <v>-0.33535000000000004</v>
      </c>
      <c r="Z222" s="346">
        <v>11.75</v>
      </c>
      <c r="AA222" s="240">
        <v>4.2646499999999996</v>
      </c>
      <c r="AC222" s="346">
        <v>5</v>
      </c>
      <c r="AD222" s="239">
        <v>-2.4853500000000004</v>
      </c>
      <c r="AF222" s="346">
        <v>4.5999999999999996</v>
      </c>
      <c r="AG222" s="239">
        <v>-2.8853500000000007</v>
      </c>
      <c r="AI222" s="346">
        <v>7.5500000000000007</v>
      </c>
      <c r="AJ222" s="239">
        <v>6.4650000000000318E-2</v>
      </c>
      <c r="AK222" s="104"/>
      <c r="AV222" s="36">
        <v>42464</v>
      </c>
      <c r="AW222" s="346">
        <v>9.3999999999999986</v>
      </c>
      <c r="AY222" s="346">
        <v>8.4</v>
      </c>
      <c r="BA222" s="346">
        <v>6.35</v>
      </c>
      <c r="BC222" s="346">
        <v>11.1</v>
      </c>
      <c r="BE222" s="346">
        <v>4.3000000000000007</v>
      </c>
      <c r="BG222" s="346">
        <v>3.8</v>
      </c>
      <c r="BI222" s="346">
        <v>7.85</v>
      </c>
      <c r="BJ222" s="104"/>
      <c r="BV222">
        <f t="shared" si="412"/>
        <v>0.75</v>
      </c>
      <c r="BW222" s="36">
        <v>42464</v>
      </c>
      <c r="BX222" s="105">
        <v>7.7272000000000007</v>
      </c>
      <c r="BY222" s="109">
        <v>7.6463500000000009</v>
      </c>
      <c r="CA222" s="180">
        <f t="shared" si="444"/>
        <v>-9.7129196394999973</v>
      </c>
      <c r="CB222" s="209">
        <f t="shared" si="433"/>
        <v>0.5</v>
      </c>
      <c r="CC222" s="240">
        <v>1.7536499999999977</v>
      </c>
      <c r="CD222" s="165">
        <f t="shared" si="376"/>
        <v>1</v>
      </c>
      <c r="CE222" s="252">
        <f t="shared" si="348"/>
        <v>0.65</v>
      </c>
      <c r="CF222" s="201">
        <f t="shared" si="377"/>
        <v>0.65</v>
      </c>
      <c r="CG222" s="167">
        <f t="shared" si="378"/>
        <v>1</v>
      </c>
      <c r="CH222" s="167">
        <f t="shared" si="379"/>
        <v>1</v>
      </c>
      <c r="CI222" s="167">
        <f t="shared" si="349"/>
        <v>0.65</v>
      </c>
      <c r="CJ222" s="178">
        <f t="shared" si="421"/>
        <v>-8.400309910351794</v>
      </c>
      <c r="CK222" s="453">
        <f t="shared" si="445"/>
        <v>0.65</v>
      </c>
      <c r="CL222" s="453"/>
      <c r="CM222" s="165">
        <f t="shared" si="380"/>
        <v>0.65</v>
      </c>
      <c r="CN222" s="165">
        <f t="shared" si="306"/>
        <v>0.32500000000000001</v>
      </c>
      <c r="CO222" s="176">
        <f t="shared" si="284"/>
        <v>-9.521811052481473</v>
      </c>
      <c r="CR222" s="36">
        <v>42464</v>
      </c>
      <c r="CS222" s="105">
        <v>7.7272000000000007</v>
      </c>
      <c r="CT222" s="109">
        <v>7.6463500000000009</v>
      </c>
      <c r="CV222" s="180">
        <f t="shared" si="446"/>
        <v>-9.7129196394999973</v>
      </c>
      <c r="CW222" s="209">
        <f t="shared" si="434"/>
        <v>0.5</v>
      </c>
      <c r="CX222" s="240">
        <v>0.75364999999999949</v>
      </c>
      <c r="CY222" s="165">
        <f t="shared" si="381"/>
        <v>1</v>
      </c>
      <c r="CZ222" s="252">
        <f t="shared" si="308"/>
        <v>0.55000000000000004</v>
      </c>
      <c r="DA222" s="201">
        <f t="shared" si="366"/>
        <v>0.55000000000000004</v>
      </c>
      <c r="DB222" s="167">
        <f t="shared" si="382"/>
        <v>1</v>
      </c>
      <c r="DC222" s="167">
        <f t="shared" si="383"/>
        <v>1</v>
      </c>
      <c r="DD222" s="167">
        <f t="shared" si="367"/>
        <v>0.55000000000000004</v>
      </c>
      <c r="DE222" s="178">
        <f t="shared" si="422"/>
        <v>-12.028610613666805</v>
      </c>
      <c r="DF222" s="453">
        <f t="shared" si="384"/>
        <v>0.55000000000000004</v>
      </c>
      <c r="DG222" s="453"/>
      <c r="DH222" s="165">
        <f t="shared" si="428"/>
        <v>0.55000000000000004</v>
      </c>
      <c r="DI222" s="165">
        <f t="shared" si="315"/>
        <v>0.55000000000000004</v>
      </c>
      <c r="DJ222" s="176">
        <f t="shared" si="386"/>
        <v>-11.844206079546781</v>
      </c>
      <c r="DK222" s="185"/>
      <c r="DL222" s="186"/>
      <c r="DM222" s="36">
        <v>42464</v>
      </c>
      <c r="DN222" s="105">
        <v>7.7272000000000007</v>
      </c>
      <c r="DO222" s="109">
        <v>7.6463500000000009</v>
      </c>
      <c r="DQ222" s="180">
        <f t="shared" si="447"/>
        <v>-9.7129196394999973</v>
      </c>
      <c r="DR222" s="209">
        <f t="shared" si="435"/>
        <v>0.5</v>
      </c>
      <c r="DS222" s="240">
        <v>-1.2963500000000012</v>
      </c>
      <c r="DT222" s="165">
        <f t="shared" si="387"/>
        <v>0.55000000000000004</v>
      </c>
      <c r="DU222" s="252">
        <f t="shared" si="317"/>
        <v>1</v>
      </c>
      <c r="DV222" s="201">
        <f t="shared" si="368"/>
        <v>0.55000000000000004</v>
      </c>
      <c r="DW222" s="167">
        <f t="shared" si="388"/>
        <v>1</v>
      </c>
      <c r="DX222" s="167">
        <f t="shared" si="389"/>
        <v>1</v>
      </c>
      <c r="DY222" s="167">
        <f t="shared" si="369"/>
        <v>0.55000000000000004</v>
      </c>
      <c r="DZ222" s="178">
        <f t="shared" si="423"/>
        <v>0.2588308605048697</v>
      </c>
      <c r="EA222" s="453">
        <f t="shared" si="319"/>
        <v>0.55000000000000004</v>
      </c>
      <c r="EB222" s="453"/>
      <c r="EC222" s="165">
        <f t="shared" si="429"/>
        <v>0.55000000000000004</v>
      </c>
      <c r="ED222" s="165">
        <f t="shared" si="321"/>
        <v>0.27500000000000002</v>
      </c>
      <c r="EE222" s="176">
        <f t="shared" si="390"/>
        <v>-5.6330947833967926</v>
      </c>
      <c r="EF222" s="185"/>
      <c r="EG222" s="186"/>
      <c r="EH222" s="36">
        <v>42464</v>
      </c>
      <c r="EI222" s="105">
        <v>7.7272000000000007</v>
      </c>
      <c r="EJ222" s="109">
        <v>7.6463500000000009</v>
      </c>
      <c r="EL222" s="180">
        <f t="shared" si="448"/>
        <v>-9.7129196394999973</v>
      </c>
      <c r="EM222" s="209">
        <f t="shared" si="436"/>
        <v>0.5</v>
      </c>
      <c r="EN222" s="240">
        <v>3.4536499999999988</v>
      </c>
      <c r="EO222" s="165">
        <f t="shared" si="322"/>
        <v>1</v>
      </c>
      <c r="EP222" s="252">
        <f t="shared" si="323"/>
        <v>0.85</v>
      </c>
      <c r="EQ222" s="201">
        <f t="shared" si="364"/>
        <v>0.85</v>
      </c>
      <c r="ER222" s="167">
        <f t="shared" si="410"/>
        <v>1</v>
      </c>
      <c r="ES222" s="167">
        <f t="shared" si="292"/>
        <v>1</v>
      </c>
      <c r="ET222" s="167">
        <f t="shared" si="411"/>
        <v>0.85</v>
      </c>
      <c r="EU222" s="178">
        <f t="shared" si="424"/>
        <v>-2.8654559141640088</v>
      </c>
      <c r="EV222" s="452">
        <f t="shared" si="459"/>
        <v>0.85</v>
      </c>
      <c r="EW222" s="315"/>
      <c r="EX222" s="165">
        <f t="shared" si="420"/>
        <v>0.85</v>
      </c>
      <c r="EY222" s="165">
        <f t="shared" si="326"/>
        <v>0.42499999999999999</v>
      </c>
      <c r="EZ222" s="176">
        <f t="shared" si="443"/>
        <v>-6.7941634964912305</v>
      </c>
      <c r="FA222" s="185"/>
      <c r="FB222" s="186"/>
      <c r="FC222" s="36">
        <v>42464</v>
      </c>
      <c r="FD222" s="105">
        <v>7.7272000000000007</v>
      </c>
      <c r="FE222" s="109">
        <v>7.6463500000000009</v>
      </c>
      <c r="FG222" s="180">
        <f t="shared" si="449"/>
        <v>-9.7129196394999973</v>
      </c>
      <c r="FH222" s="209">
        <f t="shared" si="437"/>
        <v>0.5</v>
      </c>
      <c r="FI222" s="239">
        <v>-3.3463500000000002</v>
      </c>
      <c r="FJ222" s="165">
        <f t="shared" si="391"/>
        <v>-0.25</v>
      </c>
      <c r="FK222" s="252">
        <f t="shared" si="329"/>
        <v>1</v>
      </c>
      <c r="FL222" s="201">
        <f t="shared" si="370"/>
        <v>0</v>
      </c>
      <c r="FM222" s="167">
        <f t="shared" si="392"/>
        <v>1</v>
      </c>
      <c r="FN222" s="167">
        <f t="shared" si="393"/>
        <v>1</v>
      </c>
      <c r="FO222" s="167">
        <f t="shared" si="371"/>
        <v>0</v>
      </c>
      <c r="FP222" s="178">
        <f t="shared" si="425"/>
        <v>-12.070416127762391</v>
      </c>
      <c r="FQ222" s="453">
        <f t="shared" si="394"/>
        <v>0</v>
      </c>
      <c r="FR222" s="453"/>
      <c r="FS222" s="165">
        <f t="shared" si="430"/>
        <v>0</v>
      </c>
      <c r="FT222" s="165">
        <f t="shared" si="333"/>
        <v>0</v>
      </c>
      <c r="FU222" s="176">
        <f t="shared" si="396"/>
        <v>-12.057722813955577</v>
      </c>
      <c r="FV222" s="185"/>
      <c r="FW222" s="186"/>
      <c r="FX222" s="36">
        <v>42464</v>
      </c>
      <c r="FY222" s="105">
        <v>7.7272000000000007</v>
      </c>
      <c r="FZ222" s="109">
        <v>7.6463500000000009</v>
      </c>
      <c r="GB222" s="180">
        <f t="shared" si="450"/>
        <v>-9.7129196394999973</v>
      </c>
      <c r="GC222" s="209">
        <f t="shared" si="438"/>
        <v>0.5</v>
      </c>
      <c r="GD222" s="239">
        <v>-3.846350000000001</v>
      </c>
      <c r="GE222" s="165">
        <f t="shared" si="397"/>
        <v>-0.25</v>
      </c>
      <c r="GF222" s="252">
        <f t="shared" si="335"/>
        <v>1</v>
      </c>
      <c r="GG222" s="201">
        <f t="shared" si="372"/>
        <v>0</v>
      </c>
      <c r="GH222" s="167">
        <f t="shared" si="398"/>
        <v>1</v>
      </c>
      <c r="GI222" s="167">
        <f t="shared" si="399"/>
        <v>1</v>
      </c>
      <c r="GJ222" s="167">
        <f t="shared" si="373"/>
        <v>0</v>
      </c>
      <c r="GK222" s="178">
        <f t="shared" si="426"/>
        <v>-13.61018004303401</v>
      </c>
      <c r="GL222" s="453">
        <f t="shared" si="400"/>
        <v>0</v>
      </c>
      <c r="GM222" s="453"/>
      <c r="GN222" s="165">
        <f t="shared" si="431"/>
        <v>0</v>
      </c>
      <c r="GO222" s="165">
        <f t="shared" si="339"/>
        <v>0</v>
      </c>
      <c r="GP222" s="176">
        <f t="shared" si="402"/>
        <v>-13.795634399285632</v>
      </c>
      <c r="GR222" s="186"/>
      <c r="GS222" s="36">
        <v>42464</v>
      </c>
      <c r="GT222" s="105">
        <v>7.7272000000000007</v>
      </c>
      <c r="GU222" s="109">
        <v>7.6463500000000009</v>
      </c>
      <c r="GW222" s="180">
        <f t="shared" si="451"/>
        <v>-9.7129196394999973</v>
      </c>
      <c r="GX222" s="209">
        <f t="shared" si="439"/>
        <v>0.5</v>
      </c>
      <c r="GY222" s="239">
        <v>0.20364999999999878</v>
      </c>
      <c r="GZ222" s="165">
        <f t="shared" si="403"/>
        <v>1</v>
      </c>
      <c r="HA222" s="252">
        <f t="shared" si="341"/>
        <v>0.55000000000000004</v>
      </c>
      <c r="HB222" s="201">
        <f t="shared" si="404"/>
        <v>0.55000000000000004</v>
      </c>
      <c r="HC222" s="167">
        <f t="shared" si="405"/>
        <v>1</v>
      </c>
      <c r="HD222" s="167">
        <f t="shared" si="406"/>
        <v>1</v>
      </c>
      <c r="HE222" s="167">
        <f t="shared" si="375"/>
        <v>0.55000000000000004</v>
      </c>
      <c r="HF222" s="178">
        <f t="shared" si="427"/>
        <v>-13.409394579438391</v>
      </c>
      <c r="HG222" s="453">
        <f t="shared" si="407"/>
        <v>0.55000000000000004</v>
      </c>
      <c r="HH222" s="453"/>
      <c r="HI222" s="165">
        <f t="shared" si="432"/>
        <v>0.55000000000000004</v>
      </c>
      <c r="HJ222" s="165">
        <f t="shared" si="346"/>
        <v>0.55000000000000004</v>
      </c>
      <c r="HK222" s="176">
        <f t="shared" si="409"/>
        <v>-13.786956343470372</v>
      </c>
      <c r="HN222" s="165">
        <v>1.7536499999999977</v>
      </c>
      <c r="HO222" s="165">
        <f t="shared" si="452"/>
        <v>-9.521811052481473</v>
      </c>
      <c r="HP222" s="165"/>
      <c r="HR222" s="165">
        <v>0.75364999999999949</v>
      </c>
      <c r="HS222" s="165">
        <f t="shared" si="453"/>
        <v>-11.844206079546781</v>
      </c>
      <c r="HT222" s="165"/>
      <c r="HV222" s="165">
        <v>-1.2963500000000012</v>
      </c>
      <c r="HW222" s="165">
        <f t="shared" si="454"/>
        <v>-5.6330947833967926</v>
      </c>
      <c r="HX222" s="165"/>
      <c r="HZ222" s="165">
        <v>3.4536499999999988</v>
      </c>
      <c r="IA222" s="165">
        <f t="shared" si="455"/>
        <v>-6.7941634964912305</v>
      </c>
      <c r="IB222" s="165"/>
      <c r="ID222" s="165">
        <v>-3.3463500000000002</v>
      </c>
      <c r="IE222" s="165">
        <f t="shared" si="456"/>
        <v>-12.057722813955577</v>
      </c>
      <c r="IF222" s="165"/>
      <c r="IH222" s="165">
        <v>-3.846350000000001</v>
      </c>
      <c r="II222" s="165">
        <f t="shared" si="457"/>
        <v>-13.795634399285632</v>
      </c>
      <c r="IJ222" s="165"/>
      <c r="IL222" s="424">
        <v>0.20364999999999878</v>
      </c>
      <c r="IM222" s="165">
        <f t="shared" si="458"/>
        <v>-13.786956343470372</v>
      </c>
      <c r="IN222" s="165"/>
      <c r="IO222" s="36">
        <v>42464</v>
      </c>
    </row>
    <row r="223" spans="1:249" x14ac:dyDescent="0.25">
      <c r="A223" s="95">
        <v>41368</v>
      </c>
      <c r="B223" s="36">
        <v>41368</v>
      </c>
      <c r="C223" s="346">
        <v>9.3999999999999986</v>
      </c>
      <c r="D223" s="346">
        <v>8.4</v>
      </c>
      <c r="E223" s="346">
        <v>6.35</v>
      </c>
      <c r="F223" s="346">
        <v>11.1</v>
      </c>
      <c r="G223" s="346">
        <v>4.3000000000000007</v>
      </c>
      <c r="H223" s="346">
        <v>3.8</v>
      </c>
      <c r="I223" s="346">
        <v>7.85</v>
      </c>
      <c r="J223" s="106"/>
      <c r="K223" s="36">
        <v>42464</v>
      </c>
      <c r="L223" s="105">
        <v>7.7272000000000007</v>
      </c>
      <c r="M223" s="98">
        <f t="shared" si="441"/>
        <v>7.6463500000000009</v>
      </c>
      <c r="N223" s="109">
        <f t="shared" si="365"/>
        <v>7.5659666666666672</v>
      </c>
      <c r="O223" s="291"/>
      <c r="P223" s="184">
        <v>42464</v>
      </c>
      <c r="Q223" s="346">
        <v>9.3999999999999986</v>
      </c>
      <c r="R223" s="240">
        <v>1.7536499999999977</v>
      </c>
      <c r="T223" s="346">
        <v>8.4</v>
      </c>
      <c r="U223" s="240">
        <v>0.75364999999999949</v>
      </c>
      <c r="W223" s="346">
        <v>6.35</v>
      </c>
      <c r="X223" s="240">
        <v>-1.2963500000000012</v>
      </c>
      <c r="Z223" s="346">
        <v>11.1</v>
      </c>
      <c r="AA223" s="240">
        <v>3.4536499999999988</v>
      </c>
      <c r="AC223" s="346">
        <v>4.3000000000000007</v>
      </c>
      <c r="AD223" s="239">
        <v>-3.3463500000000002</v>
      </c>
      <c r="AF223" s="346">
        <v>3.8</v>
      </c>
      <c r="AG223" s="239">
        <v>-3.846350000000001</v>
      </c>
      <c r="AI223" s="346">
        <v>7.85</v>
      </c>
      <c r="AJ223" s="239">
        <v>0.20364999999999878</v>
      </c>
      <c r="AK223" s="104"/>
      <c r="AV223" s="36">
        <v>42465</v>
      </c>
      <c r="AW223" s="346">
        <v>10.5</v>
      </c>
      <c r="AY223" s="346">
        <v>7.9</v>
      </c>
      <c r="BA223" s="346">
        <v>5.2</v>
      </c>
      <c r="BC223" s="346">
        <v>8.8000000000000007</v>
      </c>
      <c r="BE223" s="346">
        <v>6.9</v>
      </c>
      <c r="BG223" s="346">
        <v>4.45</v>
      </c>
      <c r="BI223" s="346">
        <v>8.35</v>
      </c>
      <c r="BJ223" s="104"/>
      <c r="BV223">
        <f t="shared" si="412"/>
        <v>0.75</v>
      </c>
      <c r="BW223" s="36">
        <v>42465</v>
      </c>
      <c r="BX223" s="105">
        <v>7.8903000000000008</v>
      </c>
      <c r="BY223" s="109">
        <v>7.8087500000000007</v>
      </c>
      <c r="CA223" s="180">
        <f t="shared" si="444"/>
        <v>-9.2129196394999973</v>
      </c>
      <c r="CB223" s="209">
        <f t="shared" si="433"/>
        <v>0.5</v>
      </c>
      <c r="CC223" s="240">
        <v>2.6912499999999993</v>
      </c>
      <c r="CD223" s="165">
        <f t="shared" si="376"/>
        <v>1</v>
      </c>
      <c r="CE223" s="252">
        <f t="shared" si="348"/>
        <v>0.8</v>
      </c>
      <c r="CF223" s="201">
        <f t="shared" si="377"/>
        <v>0.8</v>
      </c>
      <c r="CG223" s="167">
        <f t="shared" si="378"/>
        <v>1</v>
      </c>
      <c r="CH223" s="167">
        <f t="shared" si="379"/>
        <v>1</v>
      </c>
      <c r="CI223" s="167">
        <f t="shared" si="349"/>
        <v>0.8</v>
      </c>
      <c r="CJ223" s="178">
        <f t="shared" si="421"/>
        <v>-7.6003099103517942</v>
      </c>
      <c r="CK223" s="453">
        <f t="shared" si="445"/>
        <v>0.8</v>
      </c>
      <c r="CL223" s="453"/>
      <c r="CM223" s="165">
        <f t="shared" si="380"/>
        <v>0.8</v>
      </c>
      <c r="CN223" s="165">
        <f t="shared" si="306"/>
        <v>0.4</v>
      </c>
      <c r="CO223" s="176">
        <f t="shared" si="284"/>
        <v>-9.1218110524814726</v>
      </c>
      <c r="CR223" s="36">
        <v>42465</v>
      </c>
      <c r="CS223" s="105">
        <v>7.8903000000000008</v>
      </c>
      <c r="CT223" s="109">
        <v>7.8087500000000007</v>
      </c>
      <c r="CV223" s="180">
        <f t="shared" si="446"/>
        <v>-9.2129196394999973</v>
      </c>
      <c r="CW223" s="209">
        <f t="shared" si="434"/>
        <v>0.5</v>
      </c>
      <c r="CX223" s="240">
        <v>9.1249999999999609E-2</v>
      </c>
      <c r="CY223" s="165">
        <f t="shared" si="381"/>
        <v>1</v>
      </c>
      <c r="CZ223" s="252">
        <f t="shared" si="308"/>
        <v>0.55000000000000004</v>
      </c>
      <c r="DA223" s="201">
        <f t="shared" si="366"/>
        <v>0.55000000000000004</v>
      </c>
      <c r="DB223" s="167">
        <f t="shared" si="382"/>
        <v>1</v>
      </c>
      <c r="DC223" s="167">
        <f t="shared" si="383"/>
        <v>1</v>
      </c>
      <c r="DD223" s="167">
        <f t="shared" si="367"/>
        <v>0.55000000000000004</v>
      </c>
      <c r="DE223" s="178">
        <f t="shared" si="422"/>
        <v>-11.478610613666804</v>
      </c>
      <c r="DF223" s="453">
        <f t="shared" si="384"/>
        <v>0.55000000000000004</v>
      </c>
      <c r="DG223" s="453"/>
      <c r="DH223" s="165">
        <f t="shared" si="428"/>
        <v>0.55000000000000004</v>
      </c>
      <c r="DI223" s="165">
        <f t="shared" si="315"/>
        <v>0.55000000000000004</v>
      </c>
      <c r="DJ223" s="176">
        <f t="shared" si="386"/>
        <v>-11.294206079546781</v>
      </c>
      <c r="DK223" s="185"/>
      <c r="DL223" s="186"/>
      <c r="DM223" s="36">
        <v>42465</v>
      </c>
      <c r="DN223" s="105">
        <v>7.8903000000000008</v>
      </c>
      <c r="DO223" s="109">
        <v>7.8087500000000007</v>
      </c>
      <c r="DQ223" s="180">
        <f t="shared" si="447"/>
        <v>-9.2129196394999973</v>
      </c>
      <c r="DR223" s="209">
        <f t="shared" si="435"/>
        <v>0.5</v>
      </c>
      <c r="DS223" s="240">
        <v>-2.6087500000000006</v>
      </c>
      <c r="DT223" s="165">
        <f t="shared" si="387"/>
        <v>0.1</v>
      </c>
      <c r="DU223" s="252">
        <f t="shared" si="317"/>
        <v>1</v>
      </c>
      <c r="DV223" s="201">
        <f t="shared" si="368"/>
        <v>0.1</v>
      </c>
      <c r="DW223" s="167">
        <f t="shared" si="388"/>
        <v>1</v>
      </c>
      <c r="DX223" s="167">
        <f t="shared" si="389"/>
        <v>1</v>
      </c>
      <c r="DY223" s="167">
        <f t="shared" si="369"/>
        <v>0.1</v>
      </c>
      <c r="DZ223" s="178">
        <f t="shared" si="423"/>
        <v>0.35883086050486968</v>
      </c>
      <c r="EA223" s="453">
        <f t="shared" si="319"/>
        <v>0.1</v>
      </c>
      <c r="EB223" s="453"/>
      <c r="EC223" s="165">
        <f t="shared" si="429"/>
        <v>0.1</v>
      </c>
      <c r="ED223" s="165">
        <f t="shared" si="321"/>
        <v>0.05</v>
      </c>
      <c r="EE223" s="176">
        <f t="shared" si="390"/>
        <v>-5.5830947833967928</v>
      </c>
      <c r="EF223" s="185"/>
      <c r="EG223" s="186"/>
      <c r="EH223" s="36">
        <v>42465</v>
      </c>
      <c r="EI223" s="105">
        <v>7.8903000000000008</v>
      </c>
      <c r="EJ223" s="109">
        <v>7.8087500000000007</v>
      </c>
      <c r="EL223" s="180">
        <f t="shared" si="448"/>
        <v>-9.2129196394999973</v>
      </c>
      <c r="EM223" s="209">
        <f t="shared" si="436"/>
        <v>0.5</v>
      </c>
      <c r="EN223" s="240">
        <v>0.99124999999999996</v>
      </c>
      <c r="EO223" s="165">
        <f t="shared" si="322"/>
        <v>1</v>
      </c>
      <c r="EP223" s="252">
        <f t="shared" si="323"/>
        <v>0.55000000000000004</v>
      </c>
      <c r="EQ223" s="201">
        <f t="shared" si="364"/>
        <v>0.55000000000000004</v>
      </c>
      <c r="ER223" s="167">
        <f t="shared" si="410"/>
        <v>1</v>
      </c>
      <c r="ES223" s="167">
        <f t="shared" si="292"/>
        <v>1</v>
      </c>
      <c r="ET223" s="167">
        <f t="shared" si="411"/>
        <v>0.55000000000000004</v>
      </c>
      <c r="EU223" s="178">
        <f t="shared" si="424"/>
        <v>-2.3154559141640085</v>
      </c>
      <c r="EV223" s="452">
        <f t="shared" si="459"/>
        <v>0.55000000000000004</v>
      </c>
      <c r="EW223" s="315"/>
      <c r="EX223" s="165">
        <f t="shared" si="420"/>
        <v>0.55000000000000004</v>
      </c>
      <c r="EY223" s="165">
        <f t="shared" si="326"/>
        <v>0.27500000000000002</v>
      </c>
      <c r="EZ223" s="176">
        <f t="shared" si="443"/>
        <v>-6.5191634964912302</v>
      </c>
      <c r="FA223" s="185"/>
      <c r="FB223" s="186"/>
      <c r="FC223" s="36">
        <v>42465</v>
      </c>
      <c r="FD223" s="105">
        <v>7.8903000000000008</v>
      </c>
      <c r="FE223" s="109">
        <v>7.8087500000000007</v>
      </c>
      <c r="FG223" s="180">
        <f t="shared" si="449"/>
        <v>-9.2129196394999973</v>
      </c>
      <c r="FH223" s="209">
        <f t="shared" si="437"/>
        <v>0.5</v>
      </c>
      <c r="FI223" s="239">
        <v>-0.90875000000000039</v>
      </c>
      <c r="FJ223" s="165">
        <f t="shared" si="391"/>
        <v>1</v>
      </c>
      <c r="FK223" s="252">
        <f t="shared" si="329"/>
        <v>0.55000000000000004</v>
      </c>
      <c r="FL223" s="201">
        <f t="shared" si="370"/>
        <v>0.55000000000000004</v>
      </c>
      <c r="FM223" s="167">
        <f t="shared" si="392"/>
        <v>1</v>
      </c>
      <c r="FN223" s="167">
        <f t="shared" si="393"/>
        <v>1</v>
      </c>
      <c r="FO223" s="167">
        <f t="shared" si="371"/>
        <v>0.55000000000000004</v>
      </c>
      <c r="FP223" s="178">
        <f t="shared" si="425"/>
        <v>-11.52041612776239</v>
      </c>
      <c r="FQ223" s="453">
        <f t="shared" si="394"/>
        <v>0.55000000000000004</v>
      </c>
      <c r="FR223" s="453"/>
      <c r="FS223" s="165">
        <f t="shared" si="430"/>
        <v>0.55000000000000004</v>
      </c>
      <c r="FT223" s="165">
        <f t="shared" si="333"/>
        <v>0.55000000000000004</v>
      </c>
      <c r="FU223" s="176">
        <f t="shared" si="396"/>
        <v>-11.507722813955576</v>
      </c>
      <c r="FV223" s="185"/>
      <c r="FW223" s="186"/>
      <c r="FX223" s="36">
        <v>42465</v>
      </c>
      <c r="FY223" s="105">
        <v>7.8903000000000008</v>
      </c>
      <c r="FZ223" s="109">
        <v>7.8087500000000007</v>
      </c>
      <c r="GB223" s="180">
        <f t="shared" si="450"/>
        <v>-9.2129196394999973</v>
      </c>
      <c r="GC223" s="209">
        <f t="shared" si="438"/>
        <v>0.5</v>
      </c>
      <c r="GD223" s="239">
        <v>-3.3587500000000006</v>
      </c>
      <c r="GE223" s="165">
        <f t="shared" si="397"/>
        <v>-0.25</v>
      </c>
      <c r="GF223" s="252">
        <f t="shared" si="335"/>
        <v>1</v>
      </c>
      <c r="GG223" s="201">
        <f t="shared" si="372"/>
        <v>0</v>
      </c>
      <c r="GH223" s="167">
        <f t="shared" si="398"/>
        <v>1</v>
      </c>
      <c r="GI223" s="167">
        <f t="shared" si="399"/>
        <v>1</v>
      </c>
      <c r="GJ223" s="167">
        <f t="shared" si="373"/>
        <v>0</v>
      </c>
      <c r="GK223" s="178">
        <f t="shared" si="426"/>
        <v>-13.61018004303401</v>
      </c>
      <c r="GL223" s="453">
        <f t="shared" si="400"/>
        <v>0</v>
      </c>
      <c r="GM223" s="453"/>
      <c r="GN223" s="165">
        <f t="shared" si="431"/>
        <v>0</v>
      </c>
      <c r="GO223" s="165">
        <f t="shared" si="339"/>
        <v>0</v>
      </c>
      <c r="GP223" s="176">
        <f t="shared" si="402"/>
        <v>-13.795634399285632</v>
      </c>
      <c r="GR223" s="186"/>
      <c r="GS223" s="36">
        <v>42465</v>
      </c>
      <c r="GT223" s="105">
        <v>7.8903000000000008</v>
      </c>
      <c r="GU223" s="109">
        <v>7.8087500000000007</v>
      </c>
      <c r="GW223" s="180">
        <f t="shared" si="451"/>
        <v>-9.2129196394999973</v>
      </c>
      <c r="GX223" s="209">
        <f t="shared" si="439"/>
        <v>0.5</v>
      </c>
      <c r="GY223" s="239">
        <v>0.5412499999999989</v>
      </c>
      <c r="GZ223" s="165">
        <f t="shared" si="403"/>
        <v>1</v>
      </c>
      <c r="HA223" s="252">
        <f t="shared" si="341"/>
        <v>0.55000000000000004</v>
      </c>
      <c r="HB223" s="201">
        <f t="shared" si="404"/>
        <v>0.55000000000000004</v>
      </c>
      <c r="HC223" s="167">
        <f t="shared" si="405"/>
        <v>1</v>
      </c>
      <c r="HD223" s="167">
        <f t="shared" si="406"/>
        <v>1</v>
      </c>
      <c r="HE223" s="167">
        <f t="shared" si="375"/>
        <v>0.55000000000000004</v>
      </c>
      <c r="HF223" s="178">
        <f t="shared" si="427"/>
        <v>-12.859394579438391</v>
      </c>
      <c r="HG223" s="453">
        <f t="shared" si="407"/>
        <v>0.55000000000000004</v>
      </c>
      <c r="HH223" s="453"/>
      <c r="HI223" s="165">
        <f t="shared" si="432"/>
        <v>0.55000000000000004</v>
      </c>
      <c r="HJ223" s="165">
        <f t="shared" si="346"/>
        <v>0.55000000000000004</v>
      </c>
      <c r="HK223" s="176">
        <f t="shared" si="409"/>
        <v>-13.236956343470371</v>
      </c>
      <c r="HN223" s="165">
        <v>2.6912499999999993</v>
      </c>
      <c r="HO223" s="165">
        <f t="shared" si="452"/>
        <v>-9.1218110524814726</v>
      </c>
      <c r="HP223" s="165"/>
      <c r="HR223" s="165">
        <v>9.1249999999999609E-2</v>
      </c>
      <c r="HS223" s="165">
        <f t="shared" si="453"/>
        <v>-11.294206079546781</v>
      </c>
      <c r="HT223" s="165"/>
      <c r="HV223" s="165">
        <v>-2.6087500000000006</v>
      </c>
      <c r="HW223" s="165">
        <f t="shared" si="454"/>
        <v>-5.5830947833967928</v>
      </c>
      <c r="HX223" s="165"/>
      <c r="HZ223" s="165">
        <v>0.99124999999999996</v>
      </c>
      <c r="IA223" s="165">
        <f t="shared" si="455"/>
        <v>-6.5191634964912302</v>
      </c>
      <c r="IB223" s="165"/>
      <c r="ID223" s="165">
        <v>-0.90875000000000039</v>
      </c>
      <c r="IE223" s="165">
        <f t="shared" si="456"/>
        <v>-11.507722813955576</v>
      </c>
      <c r="IF223" s="165"/>
      <c r="IH223" s="165">
        <v>-3.3587500000000006</v>
      </c>
      <c r="II223" s="165">
        <f t="shared" si="457"/>
        <v>-13.795634399285632</v>
      </c>
      <c r="IJ223" s="165"/>
      <c r="IL223" s="424">
        <v>0.5412499999999989</v>
      </c>
      <c r="IM223" s="165">
        <f t="shared" si="458"/>
        <v>-13.236956343470371</v>
      </c>
      <c r="IN223" s="165"/>
      <c r="IO223" s="36">
        <v>42465</v>
      </c>
    </row>
    <row r="224" spans="1:249" x14ac:dyDescent="0.25">
      <c r="A224" s="95">
        <v>41369</v>
      </c>
      <c r="B224" s="36">
        <v>41369</v>
      </c>
      <c r="C224" s="346">
        <v>10.5</v>
      </c>
      <c r="D224" s="346">
        <v>7.9</v>
      </c>
      <c r="E224" s="346">
        <v>5.2</v>
      </c>
      <c r="F224" s="346">
        <v>8.8000000000000007</v>
      </c>
      <c r="G224" s="346">
        <v>6.9</v>
      </c>
      <c r="H224" s="346">
        <v>4.45</v>
      </c>
      <c r="I224" s="346">
        <v>8.35</v>
      </c>
      <c r="J224" s="106"/>
      <c r="K224" s="36">
        <v>42465</v>
      </c>
      <c r="L224" s="105">
        <v>7.8903000000000008</v>
      </c>
      <c r="M224" s="98">
        <f t="shared" si="441"/>
        <v>7.8087500000000007</v>
      </c>
      <c r="N224" s="109">
        <f t="shared" si="365"/>
        <v>7.7276666666666678</v>
      </c>
      <c r="O224" s="291"/>
      <c r="P224" s="184">
        <v>42465</v>
      </c>
      <c r="Q224" s="346">
        <v>10.5</v>
      </c>
      <c r="R224" s="240">
        <v>2.6912499999999993</v>
      </c>
      <c r="T224" s="346">
        <v>7.9</v>
      </c>
      <c r="U224" s="240">
        <v>9.1249999999999609E-2</v>
      </c>
      <c r="W224" s="346">
        <v>5.2</v>
      </c>
      <c r="X224" s="240">
        <v>-2.6087500000000006</v>
      </c>
      <c r="Z224" s="346">
        <v>8.8000000000000007</v>
      </c>
      <c r="AA224" s="240">
        <v>0.99124999999999996</v>
      </c>
      <c r="AC224" s="346">
        <v>6.9</v>
      </c>
      <c r="AD224" s="239">
        <v>-0.90875000000000039</v>
      </c>
      <c r="AF224" s="346">
        <v>4.45</v>
      </c>
      <c r="AG224" s="239">
        <v>-3.3587500000000006</v>
      </c>
      <c r="AI224" s="346">
        <v>8.35</v>
      </c>
      <c r="AJ224" s="239">
        <v>0.5412499999999989</v>
      </c>
      <c r="AK224" s="104"/>
      <c r="AV224" s="36">
        <v>42466</v>
      </c>
      <c r="AW224" s="346">
        <v>10.7</v>
      </c>
      <c r="AY224" s="346">
        <v>7.8000000000000007</v>
      </c>
      <c r="BA224" s="346">
        <v>7.15</v>
      </c>
      <c r="BC224" s="346">
        <v>10</v>
      </c>
      <c r="BE224" s="346">
        <v>7.85</v>
      </c>
      <c r="BG224" s="346">
        <v>5.25</v>
      </c>
      <c r="BI224" s="346">
        <v>7.5</v>
      </c>
      <c r="BJ224" s="104"/>
      <c r="BW224" s="36">
        <v>42466</v>
      </c>
      <c r="BX224" s="105">
        <v>8.0548000000000002</v>
      </c>
      <c r="BY224" s="109">
        <v>7.97255</v>
      </c>
      <c r="CC224" s="240">
        <v>2.7274499999999993</v>
      </c>
      <c r="CD224" s="165">
        <f t="shared" si="376"/>
        <v>1</v>
      </c>
      <c r="CE224" s="252">
        <f t="shared" si="348"/>
        <v>0</v>
      </c>
      <c r="CF224" s="190"/>
      <c r="CG224" s="190"/>
      <c r="CK224" s="452">
        <f t="shared" si="445"/>
        <v>0</v>
      </c>
      <c r="CM224" s="165">
        <f t="shared" si="380"/>
        <v>0</v>
      </c>
      <c r="CR224" s="36">
        <v>42466</v>
      </c>
      <c r="CS224" s="105">
        <v>8.0548000000000002</v>
      </c>
      <c r="CT224" s="109">
        <v>7.97255</v>
      </c>
      <c r="CX224" s="240">
        <v>-0.17254999999999932</v>
      </c>
      <c r="CY224" s="165">
        <f t="shared" si="381"/>
        <v>1</v>
      </c>
      <c r="CZ224" s="252">
        <f t="shared" si="308"/>
        <v>0</v>
      </c>
      <c r="DA224" s="190"/>
      <c r="DB224" s="190"/>
      <c r="DC224" s="190"/>
      <c r="DD224" s="190"/>
      <c r="DE224" s="190"/>
      <c r="DF224" s="452">
        <f t="shared" ref="DF224:DF229" si="460">IF(AND(DE223&lt;-23.5,DD224&lt;0),DD224*0.5,DD224)</f>
        <v>0</v>
      </c>
      <c r="DG224" s="190"/>
      <c r="DH224" s="165">
        <f t="shared" ref="DH224:DH229" si="461">IF(AND(DJ223&lt;-24.5,CX224&gt;-2),(DF224+0.2),DF224)</f>
        <v>0</v>
      </c>
      <c r="DJ224" s="185"/>
      <c r="DK224" s="185"/>
      <c r="DL224" s="186"/>
      <c r="DM224" s="36">
        <v>42466</v>
      </c>
      <c r="DN224" s="105">
        <v>8.0548000000000002</v>
      </c>
      <c r="DO224" s="109">
        <v>7.97255</v>
      </c>
      <c r="DS224" s="240">
        <v>-0.82254999999999967</v>
      </c>
      <c r="DT224" s="165">
        <f t="shared" si="387"/>
        <v>1</v>
      </c>
      <c r="DU224" s="252">
        <f t="shared" si="317"/>
        <v>0</v>
      </c>
      <c r="DV224" s="190"/>
      <c r="DW224" s="190"/>
      <c r="DX224" s="190"/>
      <c r="DY224" s="190"/>
      <c r="DZ224" s="190"/>
      <c r="EA224" s="452">
        <f t="shared" ref="EA224:EA229" si="462">IF(AND(DZ223&lt;-23.5,DY224&lt;0),DY224*0.5,DY224)</f>
        <v>0</v>
      </c>
      <c r="EB224" s="190"/>
      <c r="EC224" s="165">
        <f t="shared" ref="EC224:EC229" si="463">IF(AND(EE223&lt;-24.5,DS224&gt;-2),(EA224+0.2),EA224)</f>
        <v>0</v>
      </c>
      <c r="EE224" s="185"/>
      <c r="EF224" s="185"/>
      <c r="EG224" s="186"/>
      <c r="EH224" s="36">
        <v>42466</v>
      </c>
      <c r="EI224" s="105">
        <v>8.0548000000000002</v>
      </c>
      <c r="EJ224" s="109">
        <v>7.97255</v>
      </c>
      <c r="EN224" s="240">
        <v>2.02745</v>
      </c>
      <c r="EO224" s="190"/>
      <c r="EP224" s="252">
        <f t="shared" si="323"/>
        <v>0</v>
      </c>
      <c r="EQ224" s="190"/>
      <c r="ER224" s="190"/>
      <c r="ES224" s="190"/>
      <c r="ET224" s="190"/>
      <c r="EU224" s="190"/>
      <c r="EV224" s="452">
        <f t="shared" si="459"/>
        <v>0</v>
      </c>
      <c r="EW224" s="190"/>
      <c r="EX224" s="185"/>
      <c r="EZ224" s="185"/>
      <c r="FA224" s="185"/>
      <c r="FB224" s="186"/>
      <c r="FC224" s="36">
        <v>42466</v>
      </c>
      <c r="FD224" s="105">
        <v>8.0548000000000002</v>
      </c>
      <c r="FE224" s="109">
        <v>7.97255</v>
      </c>
      <c r="FG224" s="180"/>
      <c r="FI224" s="239">
        <v>-0.12255000000000038</v>
      </c>
      <c r="FJ224" s="165">
        <f t="shared" si="391"/>
        <v>1</v>
      </c>
      <c r="FK224" s="252">
        <f t="shared" si="329"/>
        <v>0</v>
      </c>
      <c r="FL224" s="190"/>
      <c r="FM224" s="190"/>
      <c r="FN224" s="190"/>
      <c r="FO224" s="190"/>
      <c r="FP224" s="190"/>
      <c r="FQ224" s="452">
        <f t="shared" ref="FQ224:FQ229" si="464">IF(AND(FP223&lt;-23.5,FO224&lt;0),FO224*0.5,FO224)</f>
        <v>0</v>
      </c>
      <c r="FR224" s="190"/>
      <c r="FS224" s="165">
        <f t="shared" ref="FS224:FS229" si="465">IF(AND(FU223&lt;-24.5,FI224&gt;-2),(FQ224+0.2),FQ224)</f>
        <v>0</v>
      </c>
      <c r="FU224" s="185"/>
      <c r="FV224" s="185"/>
      <c r="FW224" s="186"/>
      <c r="FX224" s="36">
        <v>42466</v>
      </c>
      <c r="FY224" s="105">
        <v>8.0548000000000002</v>
      </c>
      <c r="FZ224" s="109">
        <v>7.97255</v>
      </c>
      <c r="GB224" s="180">
        <f t="shared" si="450"/>
        <v>-8.7129196394999973</v>
      </c>
      <c r="GC224" s="209">
        <f t="shared" ref="GC224:GC229" si="466">IF((GP223&gt;-10),(0.1/(GB224-GB223)),(GB224-GB223))</f>
        <v>0.5</v>
      </c>
      <c r="GD224" s="239">
        <v>-2.72255</v>
      </c>
      <c r="GE224" s="165">
        <f t="shared" si="397"/>
        <v>0.1</v>
      </c>
      <c r="GF224" s="252">
        <f t="shared" si="335"/>
        <v>1</v>
      </c>
      <c r="GG224" s="201">
        <f t="shared" ref="GG224:GG229" si="467">IF(AND(FZ223&gt;3,GE224&lt;0),0,(GE224*GF224))</f>
        <v>0.1</v>
      </c>
      <c r="GH224" s="167">
        <f t="shared" ref="GH224:GH229" si="468">IF(AND(GP223&lt;-23.5,GG224&lt;0),GG224*0.1,IF(AND(GP223&lt;-22.5,GG224&lt;0),GG224*0.4,IF(AND(GP223&lt;-21.5,GG224&lt;0),GG224*0.7,1)))</f>
        <v>1</v>
      </c>
      <c r="GI224" s="167">
        <f t="shared" ref="GI224:GI229" si="469">IF(AND(GP223&lt;-23.5,GG224&gt;0),GG224*1.2,IF(AND(GP223&lt;-22.5,GG224&gt;0),GG224*1.1,IF(AND(GP223&lt;-21.5,GG224&gt;0),GG224*1.05,1)))</f>
        <v>1</v>
      </c>
      <c r="GJ224" s="167">
        <f t="shared" ref="GJ224:GJ229" si="470">IF(GI224*GH224=1,GG224,(GH224*GI224))</f>
        <v>0.1</v>
      </c>
      <c r="GK224" s="178">
        <f t="shared" si="426"/>
        <v>-13.51018004303401</v>
      </c>
      <c r="GL224" s="453">
        <f t="shared" ref="GL224:GL229" si="471">IF(AND(GK223&lt;-23.5,GJ224&lt;0),GJ224*0.5,GJ224)</f>
        <v>0.1</v>
      </c>
      <c r="GM224" s="453"/>
      <c r="GN224" s="165">
        <f t="shared" ref="GN224:GN229" si="472">IF(AND(GP223&lt;-24.5,GD224&gt;-2),(GL224+0.2),GL224)</f>
        <v>0.1</v>
      </c>
      <c r="GO224" s="165">
        <f t="shared" si="339"/>
        <v>0.1</v>
      </c>
      <c r="GP224" s="176">
        <f t="shared" ref="GP224:GP229" si="473">(GP223+GO224)</f>
        <v>-13.695634399285632</v>
      </c>
      <c r="GR224" s="186"/>
      <c r="GS224" s="36">
        <v>42466</v>
      </c>
      <c r="GT224" s="105">
        <v>8.0548000000000002</v>
      </c>
      <c r="GU224" s="109">
        <v>7.97255</v>
      </c>
      <c r="GW224" s="180">
        <f t="shared" si="451"/>
        <v>-8.7129196394999973</v>
      </c>
      <c r="GX224" s="209">
        <f t="shared" ref="GX224:GX229" si="474">IF((HK223&gt;-10),(0.1/(GW224-GW223)),(GW224-GW223))</f>
        <v>0.5</v>
      </c>
      <c r="GY224" s="239">
        <v>-0.47255000000000003</v>
      </c>
      <c r="GZ224" s="165">
        <f t="shared" si="403"/>
        <v>1</v>
      </c>
      <c r="HA224" s="252">
        <f t="shared" si="341"/>
        <v>0.55000000000000004</v>
      </c>
      <c r="HB224" s="201">
        <f t="shared" si="404"/>
        <v>0.55000000000000004</v>
      </c>
      <c r="HC224" s="167">
        <f t="shared" si="405"/>
        <v>1</v>
      </c>
      <c r="HD224" s="167">
        <f t="shared" si="406"/>
        <v>1</v>
      </c>
      <c r="HE224" s="167">
        <f t="shared" si="375"/>
        <v>0.55000000000000004</v>
      </c>
      <c r="HF224" s="178">
        <f t="shared" si="427"/>
        <v>-12.30939457943839</v>
      </c>
      <c r="HG224" s="453">
        <f t="shared" si="407"/>
        <v>0.55000000000000004</v>
      </c>
      <c r="HH224" s="453"/>
      <c r="HI224" s="165">
        <f t="shared" si="432"/>
        <v>0.55000000000000004</v>
      </c>
      <c r="HJ224" s="165">
        <f t="shared" si="346"/>
        <v>0.55000000000000004</v>
      </c>
      <c r="HK224" s="176">
        <f t="shared" si="409"/>
        <v>-12.686956343470371</v>
      </c>
      <c r="HN224" s="165">
        <v>2.7274499999999993</v>
      </c>
      <c r="HO224" s="165"/>
      <c r="HP224" s="165"/>
      <c r="HR224" s="165">
        <v>-0.17254999999999932</v>
      </c>
      <c r="HS224" s="165"/>
      <c r="HT224" s="165"/>
      <c r="HV224" s="165">
        <v>-0.82254999999999967</v>
      </c>
      <c r="HW224" s="165"/>
      <c r="HX224" s="165"/>
      <c r="HZ224" s="165">
        <v>2.02745</v>
      </c>
      <c r="IA224" s="165"/>
      <c r="IB224" s="165"/>
      <c r="ID224" s="165">
        <v>-0.12255000000000038</v>
      </c>
      <c r="IE224" s="165"/>
      <c r="IF224" s="165"/>
      <c r="IH224" s="165">
        <v>-2.72255</v>
      </c>
      <c r="II224" s="165">
        <f t="shared" si="457"/>
        <v>-13.695634399285632</v>
      </c>
      <c r="IJ224" s="165"/>
      <c r="IL224" s="424">
        <v>-0.47255000000000003</v>
      </c>
      <c r="IM224" s="165">
        <f t="shared" si="458"/>
        <v>-12.686956343470371</v>
      </c>
      <c r="IN224" s="165"/>
      <c r="IO224" s="36">
        <v>42466</v>
      </c>
    </row>
    <row r="225" spans="1:249" x14ac:dyDescent="0.25">
      <c r="A225" s="95">
        <v>41370</v>
      </c>
      <c r="B225" s="36">
        <v>41370</v>
      </c>
      <c r="C225" s="346">
        <v>10.7</v>
      </c>
      <c r="D225" s="346">
        <v>7.8000000000000007</v>
      </c>
      <c r="E225" s="346">
        <v>7.15</v>
      </c>
      <c r="F225" s="346">
        <v>10</v>
      </c>
      <c r="G225" s="346">
        <v>7.85</v>
      </c>
      <c r="H225" s="346">
        <v>5.25</v>
      </c>
      <c r="I225" s="346">
        <v>7.5</v>
      </c>
      <c r="J225" s="106"/>
      <c r="K225" s="36">
        <v>42466</v>
      </c>
      <c r="L225" s="105">
        <v>8.0548000000000002</v>
      </c>
      <c r="M225" s="98">
        <f t="shared" si="441"/>
        <v>7.97255</v>
      </c>
      <c r="N225" s="109">
        <f t="shared" si="365"/>
        <v>7.8907666666666669</v>
      </c>
      <c r="O225" s="291"/>
      <c r="P225" s="184">
        <v>42466</v>
      </c>
      <c r="Q225" s="346">
        <v>10.7</v>
      </c>
      <c r="R225" s="240">
        <v>2.7274499999999993</v>
      </c>
      <c r="T225" s="346">
        <v>7.8000000000000007</v>
      </c>
      <c r="U225" s="240">
        <v>-0.17254999999999932</v>
      </c>
      <c r="W225" s="346">
        <v>7.15</v>
      </c>
      <c r="X225" s="240">
        <v>-0.82254999999999967</v>
      </c>
      <c r="Z225" s="346">
        <v>10</v>
      </c>
      <c r="AA225" s="240">
        <v>2.02745</v>
      </c>
      <c r="AC225" s="346">
        <v>7.85</v>
      </c>
      <c r="AD225" s="239">
        <v>-0.12255000000000038</v>
      </c>
      <c r="AF225" s="346">
        <v>5.25</v>
      </c>
      <c r="AG225" s="239">
        <v>-2.72255</v>
      </c>
      <c r="AI225" s="346">
        <v>7.5</v>
      </c>
      <c r="AJ225" s="239">
        <v>-0.47255000000000003</v>
      </c>
      <c r="AK225" s="104"/>
      <c r="AV225" s="36">
        <v>42467</v>
      </c>
      <c r="AW225" s="346">
        <v>7.05</v>
      </c>
      <c r="AY225" s="346">
        <v>10.350000000000001</v>
      </c>
      <c r="BA225" s="346">
        <v>8.85</v>
      </c>
      <c r="BC225" s="346">
        <v>12.1</v>
      </c>
      <c r="BE225" s="346">
        <v>7.5500000000000007</v>
      </c>
      <c r="BG225" s="346">
        <v>5.9</v>
      </c>
      <c r="BI225" s="346">
        <v>7.85</v>
      </c>
      <c r="BJ225" s="104"/>
      <c r="BW225" s="36">
        <v>42467</v>
      </c>
      <c r="BX225" s="105">
        <v>8.2207000000000008</v>
      </c>
      <c r="BY225" s="109">
        <v>8.1377500000000005</v>
      </c>
      <c r="CC225" s="240">
        <v>-1.0877500000000007</v>
      </c>
      <c r="CD225" s="165">
        <f t="shared" si="376"/>
        <v>0</v>
      </c>
      <c r="CE225" s="252">
        <f t="shared" si="348"/>
        <v>1</v>
      </c>
      <c r="CF225" s="190"/>
      <c r="CG225" s="190"/>
      <c r="CJ225" s="104"/>
      <c r="CK225" s="452">
        <f t="shared" si="445"/>
        <v>0</v>
      </c>
      <c r="CM225" s="165">
        <f t="shared" si="380"/>
        <v>0</v>
      </c>
      <c r="CR225" s="36">
        <v>42467</v>
      </c>
      <c r="CS225" s="105">
        <v>8.2207000000000008</v>
      </c>
      <c r="CT225" s="109">
        <v>8.1377500000000005</v>
      </c>
      <c r="CX225" s="240">
        <v>2.2122500000000009</v>
      </c>
      <c r="CY225" s="165">
        <f t="shared" si="381"/>
        <v>1</v>
      </c>
      <c r="CZ225" s="252">
        <f t="shared" si="308"/>
        <v>0</v>
      </c>
      <c r="DA225" s="190"/>
      <c r="DB225" s="190"/>
      <c r="DC225" s="190"/>
      <c r="DD225" s="190"/>
      <c r="DE225" s="190"/>
      <c r="DF225" s="452">
        <f t="shared" si="460"/>
        <v>0</v>
      </c>
      <c r="DG225" s="190"/>
      <c r="DH225" s="165">
        <f t="shared" si="461"/>
        <v>0</v>
      </c>
      <c r="DJ225" s="185"/>
      <c r="DK225" s="185"/>
      <c r="DL225" s="186"/>
      <c r="DM225" s="36">
        <v>42467</v>
      </c>
      <c r="DN225" s="105">
        <v>8.2207000000000008</v>
      </c>
      <c r="DO225" s="109">
        <v>8.1377500000000005</v>
      </c>
      <c r="DS225" s="240">
        <v>0.71224999999999916</v>
      </c>
      <c r="DT225" s="165">
        <f t="shared" si="387"/>
        <v>1</v>
      </c>
      <c r="DU225" s="252">
        <f t="shared" si="317"/>
        <v>0</v>
      </c>
      <c r="DV225" s="190"/>
      <c r="DW225" s="190"/>
      <c r="DX225" s="190"/>
      <c r="DY225" s="190"/>
      <c r="DZ225" s="190"/>
      <c r="EA225" s="452">
        <f t="shared" si="462"/>
        <v>0</v>
      </c>
      <c r="EB225" s="190"/>
      <c r="EC225" s="165">
        <f t="shared" si="463"/>
        <v>0</v>
      </c>
      <c r="EE225" s="185"/>
      <c r="EF225" s="185"/>
      <c r="EG225" s="186"/>
      <c r="EH225" s="36">
        <v>42467</v>
      </c>
      <c r="EI225" s="105">
        <v>8.2207000000000008</v>
      </c>
      <c r="EJ225" s="109">
        <v>8.1377500000000005</v>
      </c>
      <c r="EN225" s="240">
        <v>3.9622499999999992</v>
      </c>
      <c r="EO225" s="190"/>
      <c r="EP225" s="252">
        <f t="shared" si="323"/>
        <v>0</v>
      </c>
      <c r="EQ225" s="190"/>
      <c r="ER225" s="190"/>
      <c r="ES225" s="190"/>
      <c r="ET225" s="190"/>
      <c r="EU225" s="190"/>
      <c r="EV225" s="452">
        <f t="shared" si="459"/>
        <v>0</v>
      </c>
      <c r="EW225" s="190"/>
      <c r="EX225" s="185"/>
      <c r="EZ225" s="185"/>
      <c r="FA225" s="185"/>
      <c r="FB225" s="186"/>
      <c r="FC225" s="36">
        <v>42467</v>
      </c>
      <c r="FD225" s="105">
        <v>8.2207000000000008</v>
      </c>
      <c r="FE225" s="109">
        <v>8.1377500000000005</v>
      </c>
      <c r="FG225" s="180"/>
      <c r="FI225" s="239">
        <v>-0.58774999999999977</v>
      </c>
      <c r="FJ225" s="165">
        <f t="shared" si="391"/>
        <v>1</v>
      </c>
      <c r="FK225" s="252">
        <f t="shared" si="329"/>
        <v>0</v>
      </c>
      <c r="FL225" s="190"/>
      <c r="FM225" s="190"/>
      <c r="FN225" s="190"/>
      <c r="FO225" s="190"/>
      <c r="FP225" s="190"/>
      <c r="FQ225" s="452">
        <f t="shared" si="464"/>
        <v>0</v>
      </c>
      <c r="FR225" s="190"/>
      <c r="FS225" s="165">
        <f t="shared" si="465"/>
        <v>0</v>
      </c>
      <c r="FU225" s="185"/>
      <c r="FV225" s="185"/>
      <c r="FW225" s="186"/>
      <c r="FX225" s="36">
        <v>42467</v>
      </c>
      <c r="FY225" s="105">
        <v>8.2207000000000008</v>
      </c>
      <c r="FZ225" s="109">
        <v>8.1377500000000005</v>
      </c>
      <c r="GB225" s="180">
        <f t="shared" si="450"/>
        <v>-8.2129196394999973</v>
      </c>
      <c r="GC225" s="209">
        <f t="shared" si="466"/>
        <v>0.5</v>
      </c>
      <c r="GD225" s="239">
        <v>-2.2377500000000001</v>
      </c>
      <c r="GE225" s="165">
        <f t="shared" si="397"/>
        <v>0.1</v>
      </c>
      <c r="GF225" s="252">
        <f t="shared" si="335"/>
        <v>1</v>
      </c>
      <c r="GG225" s="201">
        <f t="shared" si="467"/>
        <v>0.1</v>
      </c>
      <c r="GH225" s="167">
        <f t="shared" si="468"/>
        <v>1</v>
      </c>
      <c r="GI225" s="167">
        <f t="shared" si="469"/>
        <v>1</v>
      </c>
      <c r="GJ225" s="167">
        <f t="shared" si="470"/>
        <v>0.1</v>
      </c>
      <c r="GK225" s="178">
        <f t="shared" si="426"/>
        <v>-13.410180043034011</v>
      </c>
      <c r="GL225" s="453">
        <f t="shared" si="471"/>
        <v>0.1</v>
      </c>
      <c r="GM225" s="453"/>
      <c r="GN225" s="165">
        <f t="shared" si="472"/>
        <v>0.1</v>
      </c>
      <c r="GO225" s="165">
        <f t="shared" si="339"/>
        <v>0.1</v>
      </c>
      <c r="GP225" s="176">
        <f t="shared" si="473"/>
        <v>-13.595634399285633</v>
      </c>
      <c r="GR225" s="186"/>
      <c r="GS225" s="36">
        <v>42467</v>
      </c>
      <c r="GT225" s="105">
        <v>8.2207000000000008</v>
      </c>
      <c r="GU225" s="109">
        <v>8.1377500000000005</v>
      </c>
      <c r="GW225" s="180">
        <f t="shared" si="451"/>
        <v>-8.2129196394999973</v>
      </c>
      <c r="GX225" s="209">
        <f t="shared" si="474"/>
        <v>0.5</v>
      </c>
      <c r="GY225" s="239">
        <v>-0.28775000000000084</v>
      </c>
      <c r="GZ225" s="165">
        <f t="shared" si="403"/>
        <v>1</v>
      </c>
      <c r="HA225" s="252">
        <f t="shared" si="341"/>
        <v>0.55000000000000004</v>
      </c>
      <c r="HB225" s="201">
        <f t="shared" si="404"/>
        <v>0.55000000000000004</v>
      </c>
      <c r="HC225" s="167">
        <f t="shared" si="405"/>
        <v>1</v>
      </c>
      <c r="HD225" s="167">
        <f t="shared" si="406"/>
        <v>1</v>
      </c>
      <c r="HE225" s="167">
        <f t="shared" si="375"/>
        <v>0.55000000000000004</v>
      </c>
      <c r="HF225" s="178">
        <f t="shared" si="427"/>
        <v>-11.759394579438389</v>
      </c>
      <c r="HG225" s="453">
        <f t="shared" si="407"/>
        <v>0.55000000000000004</v>
      </c>
      <c r="HH225" s="453"/>
      <c r="HI225" s="165">
        <f t="shared" si="432"/>
        <v>0.55000000000000004</v>
      </c>
      <c r="HJ225" s="165">
        <f t="shared" si="346"/>
        <v>0.55000000000000004</v>
      </c>
      <c r="HK225" s="176">
        <f t="shared" si="409"/>
        <v>-12.13695634347037</v>
      </c>
      <c r="HN225" s="165">
        <v>-1.0877500000000007</v>
      </c>
      <c r="HO225" s="165"/>
      <c r="HP225" s="165"/>
      <c r="HR225" s="165">
        <v>2.2122500000000009</v>
      </c>
      <c r="HS225" s="165"/>
      <c r="HT225" s="165"/>
      <c r="HV225" s="165">
        <v>0.71224999999999916</v>
      </c>
      <c r="HW225" s="165"/>
      <c r="HX225" s="165"/>
      <c r="HZ225" s="165">
        <v>3.9622499999999992</v>
      </c>
      <c r="IA225" s="165"/>
      <c r="IB225" s="165"/>
      <c r="ID225" s="165">
        <v>-0.58774999999999977</v>
      </c>
      <c r="IE225" s="165"/>
      <c r="IF225" s="165"/>
      <c r="IH225" s="165">
        <v>-2.2377500000000001</v>
      </c>
      <c r="II225" s="165">
        <f t="shared" si="457"/>
        <v>-13.595634399285633</v>
      </c>
      <c r="IJ225" s="165"/>
      <c r="IL225" s="424">
        <v>-0.28775000000000084</v>
      </c>
      <c r="IM225" s="165">
        <f t="shared" si="458"/>
        <v>-12.13695634347037</v>
      </c>
      <c r="IN225" s="165"/>
      <c r="IO225" s="36">
        <v>42467</v>
      </c>
    </row>
    <row r="226" spans="1:249" ht="15.75" thickBot="1" x14ac:dyDescent="0.3">
      <c r="A226" s="95">
        <v>41371</v>
      </c>
      <c r="B226" s="36">
        <v>41371</v>
      </c>
      <c r="C226" s="346">
        <v>7.05</v>
      </c>
      <c r="D226" s="346">
        <v>10.350000000000001</v>
      </c>
      <c r="E226" s="346">
        <v>8.85</v>
      </c>
      <c r="F226" s="346">
        <v>12.1</v>
      </c>
      <c r="G226" s="346">
        <v>7.5500000000000007</v>
      </c>
      <c r="H226" s="346">
        <v>5.9</v>
      </c>
      <c r="I226" s="346">
        <v>7.85</v>
      </c>
      <c r="J226" s="106"/>
      <c r="K226" s="36">
        <v>42467</v>
      </c>
      <c r="L226" s="105">
        <v>8.2207000000000008</v>
      </c>
      <c r="M226" s="98">
        <f t="shared" si="441"/>
        <v>8.1377500000000005</v>
      </c>
      <c r="N226" s="109">
        <f t="shared" si="365"/>
        <v>8.0552666666666664</v>
      </c>
      <c r="O226" s="291"/>
      <c r="P226" s="184">
        <v>42467</v>
      </c>
      <c r="Q226" s="346">
        <v>7.05</v>
      </c>
      <c r="R226" s="240">
        <v>-1.0877500000000007</v>
      </c>
      <c r="T226" s="346">
        <v>10.350000000000001</v>
      </c>
      <c r="U226" s="240">
        <v>2.2122500000000009</v>
      </c>
      <c r="W226" s="346">
        <v>8.85</v>
      </c>
      <c r="X226" s="240">
        <v>0.71224999999999916</v>
      </c>
      <c r="Z226" s="346">
        <v>12.1</v>
      </c>
      <c r="AA226" s="240">
        <v>3.9622499999999992</v>
      </c>
      <c r="AC226" s="346">
        <v>7.5500000000000007</v>
      </c>
      <c r="AD226" s="239">
        <v>-0.58774999999999977</v>
      </c>
      <c r="AF226" s="346">
        <v>5.9</v>
      </c>
      <c r="AG226" s="239">
        <v>-2.2377500000000001</v>
      </c>
      <c r="AI226" s="346">
        <v>7.85</v>
      </c>
      <c r="AJ226" s="239">
        <v>-0.28775000000000084</v>
      </c>
      <c r="AK226" s="104"/>
      <c r="AV226" s="36">
        <v>42468</v>
      </c>
      <c r="AW226" s="346">
        <v>6.35</v>
      </c>
      <c r="AY226" s="346">
        <v>11.3</v>
      </c>
      <c r="BA226" s="346">
        <v>8.4499999999999993</v>
      </c>
      <c r="BC226" s="346">
        <v>11.899999999999999</v>
      </c>
      <c r="BE226" s="346">
        <v>8.8500000000000014</v>
      </c>
      <c r="BG226" s="346">
        <v>8</v>
      </c>
      <c r="BI226" s="346">
        <v>8.4</v>
      </c>
      <c r="BJ226" s="104"/>
      <c r="BW226" s="36">
        <v>42468</v>
      </c>
      <c r="BX226" s="105">
        <v>8.3879999999999981</v>
      </c>
      <c r="BY226" s="109">
        <v>8.3043499999999995</v>
      </c>
      <c r="CC226" s="240">
        <v>-1.9543499999999998</v>
      </c>
      <c r="CD226" s="165">
        <f t="shared" si="376"/>
        <v>0</v>
      </c>
      <c r="CE226" s="252">
        <f t="shared" si="348"/>
        <v>1</v>
      </c>
      <c r="CJ226" s="104"/>
      <c r="CK226" s="452">
        <f t="shared" si="445"/>
        <v>0</v>
      </c>
      <c r="CM226" s="165">
        <f t="shared" si="380"/>
        <v>0</v>
      </c>
      <c r="CR226" s="36">
        <v>42468</v>
      </c>
      <c r="CS226" s="105">
        <v>8.3879999999999981</v>
      </c>
      <c r="CT226" s="109">
        <v>8.3043499999999995</v>
      </c>
      <c r="CX226" s="240">
        <v>2.9956500000000013</v>
      </c>
      <c r="CY226" s="165">
        <f t="shared" si="381"/>
        <v>1</v>
      </c>
      <c r="CZ226" s="252">
        <f t="shared" si="308"/>
        <v>0</v>
      </c>
      <c r="DA226" s="190"/>
      <c r="DB226" s="190"/>
      <c r="DC226" s="190"/>
      <c r="DD226" s="190"/>
      <c r="DE226" s="190"/>
      <c r="DF226" s="452">
        <f t="shared" si="460"/>
        <v>0</v>
      </c>
      <c r="DG226" s="190"/>
      <c r="DH226" s="165">
        <f t="shared" si="461"/>
        <v>0</v>
      </c>
      <c r="DJ226" s="185"/>
      <c r="DK226" s="185"/>
      <c r="DL226" s="186"/>
      <c r="DM226" s="36">
        <v>42468</v>
      </c>
      <c r="DN226" s="105">
        <v>8.3879999999999981</v>
      </c>
      <c r="DO226" s="109">
        <v>8.3043499999999995</v>
      </c>
      <c r="DS226" s="240">
        <v>0.14564999999999984</v>
      </c>
      <c r="DT226" s="165">
        <f t="shared" si="387"/>
        <v>1</v>
      </c>
      <c r="DU226" s="252">
        <f t="shared" si="317"/>
        <v>0</v>
      </c>
      <c r="DV226" s="190"/>
      <c r="DW226" s="190"/>
      <c r="DX226" s="190"/>
      <c r="DY226" s="190"/>
      <c r="DZ226" s="190"/>
      <c r="EA226" s="452">
        <f t="shared" si="462"/>
        <v>0</v>
      </c>
      <c r="EB226" s="190"/>
      <c r="EC226" s="165">
        <f t="shared" si="463"/>
        <v>0</v>
      </c>
      <c r="EE226" s="185"/>
      <c r="EF226" s="185"/>
      <c r="EG226" s="186"/>
      <c r="EH226" s="36">
        <v>42468</v>
      </c>
      <c r="EI226" s="105">
        <v>8.3879999999999981</v>
      </c>
      <c r="EJ226" s="109">
        <v>8.3043499999999995</v>
      </c>
      <c r="EN226" s="240">
        <v>3.5956499999999991</v>
      </c>
      <c r="EO226" s="190"/>
      <c r="EP226" s="252">
        <f t="shared" si="323"/>
        <v>0</v>
      </c>
      <c r="EQ226" s="190"/>
      <c r="ER226" s="190"/>
      <c r="ES226" s="190"/>
      <c r="ET226" s="190"/>
      <c r="EU226" s="190"/>
      <c r="EV226" s="452">
        <f t="shared" si="459"/>
        <v>0</v>
      </c>
      <c r="EW226" s="190"/>
      <c r="EX226" s="185"/>
      <c r="EZ226" s="185"/>
      <c r="FA226" s="185"/>
      <c r="FB226" s="186"/>
      <c r="FC226" s="36">
        <v>42468</v>
      </c>
      <c r="FD226" s="105">
        <v>8.3879999999999981</v>
      </c>
      <c r="FE226" s="109">
        <v>8.3043499999999995</v>
      </c>
      <c r="FG226" s="180"/>
      <c r="FI226" s="239">
        <v>0.54565000000000197</v>
      </c>
      <c r="FJ226" s="165">
        <f t="shared" si="391"/>
        <v>1</v>
      </c>
      <c r="FK226" s="252">
        <f t="shared" si="329"/>
        <v>0</v>
      </c>
      <c r="FL226" s="190"/>
      <c r="FM226" s="190"/>
      <c r="FN226" s="190"/>
      <c r="FO226" s="190"/>
      <c r="FP226" s="190"/>
      <c r="FQ226" s="452">
        <f t="shared" si="464"/>
        <v>0</v>
      </c>
      <c r="FR226" s="190"/>
      <c r="FS226" s="165">
        <f t="shared" si="465"/>
        <v>0</v>
      </c>
      <c r="FU226" s="185"/>
      <c r="FV226" s="185"/>
      <c r="FW226" s="186"/>
      <c r="FX226" s="36">
        <v>42468</v>
      </c>
      <c r="FY226" s="105">
        <v>8.3879999999999981</v>
      </c>
      <c r="FZ226" s="109">
        <v>8.3043499999999995</v>
      </c>
      <c r="GB226" s="180">
        <f t="shared" si="450"/>
        <v>-7.7129196394999973</v>
      </c>
      <c r="GC226" s="209">
        <f t="shared" si="466"/>
        <v>0.5</v>
      </c>
      <c r="GD226" s="239">
        <v>-0.30434999999999945</v>
      </c>
      <c r="GE226" s="165">
        <f t="shared" si="397"/>
        <v>1</v>
      </c>
      <c r="GF226" s="252">
        <f t="shared" si="335"/>
        <v>0.55000000000000004</v>
      </c>
      <c r="GG226" s="201">
        <f t="shared" si="467"/>
        <v>0.55000000000000004</v>
      </c>
      <c r="GH226" s="167">
        <f t="shared" si="468"/>
        <v>1</v>
      </c>
      <c r="GI226" s="167">
        <f t="shared" si="469"/>
        <v>1</v>
      </c>
      <c r="GJ226" s="167">
        <f t="shared" si="470"/>
        <v>0.55000000000000004</v>
      </c>
      <c r="GK226" s="178">
        <f t="shared" si="426"/>
        <v>-12.86018004303401</v>
      </c>
      <c r="GL226" s="453">
        <f t="shared" si="471"/>
        <v>0.55000000000000004</v>
      </c>
      <c r="GM226" s="453"/>
      <c r="GN226" s="165">
        <f t="shared" si="472"/>
        <v>0.55000000000000004</v>
      </c>
      <c r="GO226" s="165">
        <f t="shared" si="339"/>
        <v>0.55000000000000004</v>
      </c>
      <c r="GP226" s="176">
        <f t="shared" si="473"/>
        <v>-13.045634399285632</v>
      </c>
      <c r="GR226" s="186"/>
      <c r="GS226" s="36">
        <v>42468</v>
      </c>
      <c r="GT226" s="105">
        <v>8.3879999999999981</v>
      </c>
      <c r="GU226" s="109">
        <v>8.3043499999999995</v>
      </c>
      <c r="GW226" s="180">
        <f t="shared" si="451"/>
        <v>-7.7129196394999973</v>
      </c>
      <c r="GX226" s="209">
        <f t="shared" si="474"/>
        <v>0.5</v>
      </c>
      <c r="GY226" s="239">
        <v>9.5650000000000901E-2</v>
      </c>
      <c r="GZ226" s="165">
        <f t="shared" si="403"/>
        <v>1</v>
      </c>
      <c r="HA226" s="252">
        <f t="shared" si="341"/>
        <v>0.55000000000000004</v>
      </c>
      <c r="HB226" s="201">
        <f t="shared" si="404"/>
        <v>0.55000000000000004</v>
      </c>
      <c r="HC226" s="167">
        <f t="shared" si="405"/>
        <v>1</v>
      </c>
      <c r="HD226" s="167">
        <f t="shared" si="406"/>
        <v>1</v>
      </c>
      <c r="HE226" s="167">
        <f t="shared" si="375"/>
        <v>0.55000000000000004</v>
      </c>
      <c r="HF226" s="178">
        <f t="shared" si="427"/>
        <v>-11.209394579438388</v>
      </c>
      <c r="HG226" s="453">
        <f t="shared" si="407"/>
        <v>0.55000000000000004</v>
      </c>
      <c r="HH226" s="453"/>
      <c r="HI226" s="165">
        <f t="shared" si="432"/>
        <v>0.55000000000000004</v>
      </c>
      <c r="HJ226" s="165">
        <f t="shared" si="346"/>
        <v>0.55000000000000004</v>
      </c>
      <c r="HK226" s="176">
        <f t="shared" si="409"/>
        <v>-11.586956343470369</v>
      </c>
      <c r="HN226" s="165">
        <v>-1.9543499999999998</v>
      </c>
      <c r="HO226" s="165"/>
      <c r="HP226" s="165"/>
      <c r="HR226" s="165">
        <v>2.9956500000000013</v>
      </c>
      <c r="HS226" s="165"/>
      <c r="HT226" s="165"/>
      <c r="HV226" s="165">
        <v>0.14564999999999984</v>
      </c>
      <c r="HW226" s="165"/>
      <c r="HX226" s="165"/>
      <c r="HZ226" s="165">
        <v>3.5956499999999991</v>
      </c>
      <c r="IA226" s="165"/>
      <c r="IB226" s="165"/>
      <c r="ID226" s="165">
        <v>0.54565000000000197</v>
      </c>
      <c r="IE226" s="165"/>
      <c r="IF226" s="165"/>
      <c r="IH226" s="165">
        <v>-0.30434999999999945</v>
      </c>
      <c r="II226" s="165">
        <f t="shared" si="457"/>
        <v>-13.045634399285632</v>
      </c>
      <c r="IJ226" s="165"/>
      <c r="IL226" s="424">
        <v>9.5650000000000901E-2</v>
      </c>
      <c r="IM226" s="165">
        <f t="shared" si="458"/>
        <v>-11.586956343470369</v>
      </c>
      <c r="IN226" s="165"/>
      <c r="IO226" s="36">
        <v>42468</v>
      </c>
    </row>
    <row r="227" spans="1:249" ht="15.75" thickBot="1" x14ac:dyDescent="0.3">
      <c r="A227" s="95">
        <v>41372</v>
      </c>
      <c r="B227" s="36">
        <v>41372</v>
      </c>
      <c r="C227" s="346">
        <v>6.35</v>
      </c>
      <c r="D227" s="346">
        <v>11.3</v>
      </c>
      <c r="E227" s="346">
        <v>8.4499999999999993</v>
      </c>
      <c r="F227" s="346">
        <v>11.899999999999999</v>
      </c>
      <c r="G227" s="346">
        <v>8.8500000000000014</v>
      </c>
      <c r="H227" s="346">
        <v>8</v>
      </c>
      <c r="I227" s="346">
        <v>8.4</v>
      </c>
      <c r="J227" s="106"/>
      <c r="K227" s="36">
        <v>42468</v>
      </c>
      <c r="L227" s="105">
        <v>8.3879999999999981</v>
      </c>
      <c r="M227" s="98">
        <f t="shared" si="441"/>
        <v>8.3043499999999995</v>
      </c>
      <c r="N227" s="109">
        <f t="shared" si="365"/>
        <v>8.221166666666667</v>
      </c>
      <c r="O227" s="291"/>
      <c r="P227" s="184">
        <v>42468</v>
      </c>
      <c r="Q227" s="346">
        <v>6.35</v>
      </c>
      <c r="R227" s="240">
        <v>-1.9543499999999998</v>
      </c>
      <c r="T227" s="346">
        <v>11.3</v>
      </c>
      <c r="U227" s="240">
        <v>2.9956500000000013</v>
      </c>
      <c r="W227" s="346">
        <v>8.4499999999999993</v>
      </c>
      <c r="X227" s="240">
        <v>0.14564999999999984</v>
      </c>
      <c r="Z227" s="346">
        <v>11.899999999999999</v>
      </c>
      <c r="AA227" s="240">
        <v>3.5956499999999991</v>
      </c>
      <c r="AC227" s="346">
        <v>8.8500000000000014</v>
      </c>
      <c r="AD227" s="239">
        <v>0.54565000000000197</v>
      </c>
      <c r="AF227" s="346">
        <v>8</v>
      </c>
      <c r="AG227" s="239">
        <v>-0.30434999999999945</v>
      </c>
      <c r="AI227" s="346">
        <v>8.4</v>
      </c>
      <c r="AJ227" s="239">
        <v>9.5650000000000901E-2</v>
      </c>
      <c r="AK227" s="104"/>
      <c r="AV227" s="36">
        <v>42469</v>
      </c>
      <c r="AW227" s="346">
        <v>6.6999999999999993</v>
      </c>
      <c r="AY227" s="346">
        <v>10.7</v>
      </c>
      <c r="BA227" s="346">
        <v>8.5500000000000007</v>
      </c>
      <c r="BC227" s="346">
        <v>13.85</v>
      </c>
      <c r="BE227" s="346">
        <v>8.4</v>
      </c>
      <c r="BG227" s="346">
        <v>8.85</v>
      </c>
      <c r="BI227" s="346">
        <v>8.85</v>
      </c>
      <c r="BJ227" s="104">
        <v>-10.720564814814814</v>
      </c>
      <c r="BW227" s="36">
        <v>42469</v>
      </c>
      <c r="BX227" s="105">
        <v>8.5566999999999993</v>
      </c>
      <c r="BY227" s="109">
        <v>8.4723499999999987</v>
      </c>
      <c r="CC227" s="240">
        <v>-1.7723499999999994</v>
      </c>
      <c r="CD227" s="165">
        <f t="shared" si="376"/>
        <v>0</v>
      </c>
      <c r="CE227" s="252">
        <f t="shared" si="348"/>
        <v>1</v>
      </c>
      <c r="CJ227" s="104"/>
      <c r="CK227" s="452">
        <f t="shared" si="445"/>
        <v>0</v>
      </c>
      <c r="CM227" s="165">
        <f t="shared" si="380"/>
        <v>0</v>
      </c>
      <c r="CR227" s="36">
        <v>42469</v>
      </c>
      <c r="CS227" s="105">
        <v>8.5566999999999993</v>
      </c>
      <c r="CT227" s="109">
        <v>8.4723499999999987</v>
      </c>
      <c r="CX227" s="240">
        <v>2.2276500000000006</v>
      </c>
      <c r="CY227" s="165">
        <f t="shared" si="381"/>
        <v>1</v>
      </c>
      <c r="CZ227" s="252">
        <f t="shared" si="308"/>
        <v>0</v>
      </c>
      <c r="DA227" s="190"/>
      <c r="DB227" s="190"/>
      <c r="DC227" s="190"/>
      <c r="DD227" s="190"/>
      <c r="DE227" s="190"/>
      <c r="DF227" s="452">
        <f t="shared" si="460"/>
        <v>0</v>
      </c>
      <c r="DG227" s="190"/>
      <c r="DH227" s="165">
        <f t="shared" si="461"/>
        <v>0</v>
      </c>
      <c r="DJ227" s="185"/>
      <c r="DK227" s="185"/>
      <c r="DL227" s="186"/>
      <c r="DM227" s="36">
        <v>42469</v>
      </c>
      <c r="DN227" s="105">
        <v>8.5566999999999993</v>
      </c>
      <c r="DO227" s="109">
        <v>8.4723499999999987</v>
      </c>
      <c r="DS227" s="240">
        <v>7.7650000000001995E-2</v>
      </c>
      <c r="DT227" s="165">
        <f t="shared" si="387"/>
        <v>1</v>
      </c>
      <c r="DU227" s="252">
        <f t="shared" si="317"/>
        <v>0</v>
      </c>
      <c r="DV227" s="190"/>
      <c r="DW227" s="190"/>
      <c r="DX227" s="190"/>
      <c r="DY227" s="190"/>
      <c r="DZ227" s="190"/>
      <c r="EA227" s="452">
        <f t="shared" si="462"/>
        <v>0</v>
      </c>
      <c r="EB227" s="190"/>
      <c r="EC227" s="165">
        <f t="shared" si="463"/>
        <v>0</v>
      </c>
      <c r="EE227" s="185"/>
      <c r="EF227" s="185"/>
      <c r="EG227" s="186"/>
      <c r="EH227" s="36">
        <v>42469</v>
      </c>
      <c r="EI227" s="105">
        <v>8.5566999999999993</v>
      </c>
      <c r="EJ227" s="109">
        <v>8.4723499999999987</v>
      </c>
      <c r="EN227" s="240">
        <v>5.3776500000000009</v>
      </c>
      <c r="EO227" s="190"/>
      <c r="EP227" s="252">
        <f t="shared" si="323"/>
        <v>0</v>
      </c>
      <c r="EQ227" s="190"/>
      <c r="ER227" s="190"/>
      <c r="ES227" s="190"/>
      <c r="ET227" s="190"/>
      <c r="EU227" s="190"/>
      <c r="EV227" s="452">
        <f t="shared" si="459"/>
        <v>0</v>
      </c>
      <c r="EW227" s="190"/>
      <c r="EX227" s="185"/>
      <c r="EZ227" s="185"/>
      <c r="FA227" s="185"/>
      <c r="FB227" s="186"/>
      <c r="FC227" s="36">
        <v>42469</v>
      </c>
      <c r="FD227" s="105">
        <v>8.5566999999999993</v>
      </c>
      <c r="FE227" s="109">
        <v>8.4723499999999987</v>
      </c>
      <c r="FG227" s="180"/>
      <c r="FI227" s="239">
        <v>-7.234999999999836E-2</v>
      </c>
      <c r="FJ227" s="165">
        <f t="shared" si="391"/>
        <v>1</v>
      </c>
      <c r="FK227" s="252">
        <f t="shared" si="329"/>
        <v>0</v>
      </c>
      <c r="FL227" s="185"/>
      <c r="FM227" s="185"/>
      <c r="FN227" s="185"/>
      <c r="FO227" s="185"/>
      <c r="FP227" s="190"/>
      <c r="FQ227" s="452">
        <f t="shared" si="464"/>
        <v>0</v>
      </c>
      <c r="FR227" s="190"/>
      <c r="FS227" s="165">
        <f t="shared" si="465"/>
        <v>0</v>
      </c>
      <c r="FU227" s="185"/>
      <c r="FV227" s="185"/>
      <c r="FW227" s="186"/>
      <c r="FX227" s="36">
        <v>42469</v>
      </c>
      <c r="FY227" s="105">
        <v>8.5566999999999993</v>
      </c>
      <c r="FZ227" s="109">
        <v>8.4723499999999987</v>
      </c>
      <c r="GB227" s="180">
        <f t="shared" si="450"/>
        <v>-7.2129196394999973</v>
      </c>
      <c r="GC227" s="209">
        <f t="shared" si="466"/>
        <v>0.5</v>
      </c>
      <c r="GD227" s="239">
        <v>0.37765000000000093</v>
      </c>
      <c r="GE227" s="165">
        <f t="shared" si="397"/>
        <v>1</v>
      </c>
      <c r="GF227" s="252">
        <f t="shared" si="335"/>
        <v>0.55000000000000004</v>
      </c>
      <c r="GG227" s="201">
        <f t="shared" si="467"/>
        <v>0.55000000000000004</v>
      </c>
      <c r="GH227" s="167">
        <f t="shared" si="468"/>
        <v>1</v>
      </c>
      <c r="GI227" s="167">
        <f t="shared" si="469"/>
        <v>1</v>
      </c>
      <c r="GJ227" s="167">
        <f t="shared" si="470"/>
        <v>0.55000000000000004</v>
      </c>
      <c r="GK227" s="178">
        <f t="shared" si="426"/>
        <v>-12.310180043034009</v>
      </c>
      <c r="GL227" s="453">
        <f t="shared" si="471"/>
        <v>0.55000000000000004</v>
      </c>
      <c r="GM227" s="453"/>
      <c r="GN227" s="165">
        <f t="shared" si="472"/>
        <v>0.55000000000000004</v>
      </c>
      <c r="GO227" s="165">
        <f t="shared" si="339"/>
        <v>0.55000000000000004</v>
      </c>
      <c r="GP227" s="176">
        <f t="shared" si="473"/>
        <v>-12.495634399285631</v>
      </c>
      <c r="GR227" s="186"/>
      <c r="GS227" s="36">
        <v>42469</v>
      </c>
      <c r="GT227" s="105">
        <v>8.5566999999999993</v>
      </c>
      <c r="GU227" s="109">
        <v>8.4723499999999987</v>
      </c>
      <c r="GW227" s="180">
        <f t="shared" si="451"/>
        <v>-7.2129196394999973</v>
      </c>
      <c r="GX227" s="209">
        <f t="shared" si="474"/>
        <v>0.5</v>
      </c>
      <c r="GY227" s="239">
        <v>0.37765000000000093</v>
      </c>
      <c r="GZ227" s="165">
        <f t="shared" si="403"/>
        <v>1</v>
      </c>
      <c r="HA227" s="252">
        <f t="shared" si="341"/>
        <v>0.55000000000000004</v>
      </c>
      <c r="HB227" s="201">
        <f t="shared" si="404"/>
        <v>0.55000000000000004</v>
      </c>
      <c r="HC227" s="167">
        <f t="shared" si="405"/>
        <v>1</v>
      </c>
      <c r="HD227" s="167">
        <f t="shared" si="406"/>
        <v>1</v>
      </c>
      <c r="HE227" s="167">
        <f t="shared" si="375"/>
        <v>0.55000000000000004</v>
      </c>
      <c r="HF227" s="178">
        <f t="shared" si="427"/>
        <v>-10.659394579438388</v>
      </c>
      <c r="HG227" s="453">
        <f t="shared" si="407"/>
        <v>0.55000000000000004</v>
      </c>
      <c r="HH227" s="453"/>
      <c r="HI227" s="165">
        <f t="shared" si="432"/>
        <v>0.55000000000000004</v>
      </c>
      <c r="HJ227" s="165">
        <f t="shared" si="346"/>
        <v>0.55000000000000004</v>
      </c>
      <c r="HK227" s="176">
        <f t="shared" si="409"/>
        <v>-11.036956343470369</v>
      </c>
      <c r="HL227" s="247">
        <v>-10.720564814814814</v>
      </c>
      <c r="HN227" s="165">
        <v>-1.7723499999999994</v>
      </c>
      <c r="HO227" s="165"/>
      <c r="HP227" s="165"/>
      <c r="HR227" s="165">
        <v>2.2276500000000006</v>
      </c>
      <c r="HS227" s="165"/>
      <c r="HT227" s="165"/>
      <c r="HV227" s="165">
        <v>7.7650000000001995E-2</v>
      </c>
      <c r="HW227" s="165"/>
      <c r="HX227" s="165"/>
      <c r="HZ227" s="165">
        <v>5.3776500000000009</v>
      </c>
      <c r="IA227" s="165"/>
      <c r="IB227" s="165"/>
      <c r="ID227" s="165">
        <v>-7.234999999999836E-2</v>
      </c>
      <c r="IE227" s="165"/>
      <c r="IF227" s="165"/>
      <c r="IH227" s="165">
        <v>0.37765000000000093</v>
      </c>
      <c r="II227" s="165">
        <f t="shared" si="457"/>
        <v>-12.495634399285631</v>
      </c>
      <c r="IJ227" s="165"/>
      <c r="IL227" s="424">
        <v>0.37765000000000093</v>
      </c>
      <c r="IM227" s="165">
        <f t="shared" si="458"/>
        <v>-11.036956343470369</v>
      </c>
      <c r="IN227" s="253">
        <v>-10.720564814814814</v>
      </c>
      <c r="IO227" s="36">
        <v>42469</v>
      </c>
    </row>
    <row r="228" spans="1:249" ht="15.75" thickBot="1" x14ac:dyDescent="0.3">
      <c r="A228" s="95">
        <v>41373</v>
      </c>
      <c r="B228" s="36">
        <v>41373</v>
      </c>
      <c r="C228" s="346">
        <v>6.6999999999999993</v>
      </c>
      <c r="D228" s="346">
        <v>10.7</v>
      </c>
      <c r="E228" s="346">
        <v>8.5500000000000007</v>
      </c>
      <c r="F228" s="346">
        <v>13.85</v>
      </c>
      <c r="G228" s="346">
        <v>8.4</v>
      </c>
      <c r="H228" s="346">
        <v>8.85</v>
      </c>
      <c r="I228" s="346">
        <v>8.85</v>
      </c>
      <c r="J228" s="106"/>
      <c r="K228" s="36">
        <v>42469</v>
      </c>
      <c r="L228" s="105">
        <v>8.5566999999999993</v>
      </c>
      <c r="M228" s="98">
        <f t="shared" si="441"/>
        <v>8.4723499999999987</v>
      </c>
      <c r="N228" s="109">
        <f t="shared" si="365"/>
        <v>8.3884666666666661</v>
      </c>
      <c r="O228" s="291"/>
      <c r="P228" s="184">
        <v>42469</v>
      </c>
      <c r="Q228" s="346">
        <v>6.6999999999999993</v>
      </c>
      <c r="R228" s="240">
        <v>-1.7723499999999994</v>
      </c>
      <c r="T228" s="346">
        <v>10.7</v>
      </c>
      <c r="U228" s="240">
        <v>2.2276500000000006</v>
      </c>
      <c r="W228" s="346">
        <v>8.5500000000000007</v>
      </c>
      <c r="X228" s="240">
        <v>7.7650000000001995E-2</v>
      </c>
      <c r="Z228" s="346">
        <v>13.85</v>
      </c>
      <c r="AA228" s="240">
        <v>5.3776500000000009</v>
      </c>
      <c r="AC228" s="346">
        <v>8.4</v>
      </c>
      <c r="AD228" s="239">
        <v>-7.234999999999836E-2</v>
      </c>
      <c r="AF228" s="346">
        <v>8.85</v>
      </c>
      <c r="AG228" s="239">
        <v>0.37765000000000093</v>
      </c>
      <c r="AI228" s="346">
        <v>8.85</v>
      </c>
      <c r="AJ228" s="239">
        <v>0.37765000000000093</v>
      </c>
      <c r="AK228" s="104">
        <v>-10.720564814814814</v>
      </c>
      <c r="AV228" s="36">
        <v>42470</v>
      </c>
      <c r="AW228" s="346">
        <v>7.75</v>
      </c>
      <c r="AY228" s="346">
        <v>8.5</v>
      </c>
      <c r="BA228" s="346">
        <v>10.100000000000001</v>
      </c>
      <c r="BC228" s="346">
        <v>12.25</v>
      </c>
      <c r="BE228" s="346">
        <v>5.9</v>
      </c>
      <c r="BG228" s="346">
        <v>9.15</v>
      </c>
      <c r="BH228" s="117">
        <v>-11.010977777777782</v>
      </c>
      <c r="BI228" s="346">
        <v>9</v>
      </c>
      <c r="BJ228" s="190"/>
      <c r="BW228" s="36">
        <v>42470</v>
      </c>
      <c r="BX228" s="105">
        <v>8.7268000000000008</v>
      </c>
      <c r="BY228" s="109">
        <v>8.64175</v>
      </c>
      <c r="CC228" s="240">
        <v>-0.89175000000000004</v>
      </c>
      <c r="CD228" s="165">
        <f t="shared" si="376"/>
        <v>1</v>
      </c>
      <c r="CE228" s="252">
        <f t="shared" si="348"/>
        <v>0</v>
      </c>
      <c r="CJ228" s="104"/>
      <c r="CK228" s="452">
        <f t="shared" si="445"/>
        <v>0</v>
      </c>
      <c r="CM228" s="165">
        <f t="shared" si="380"/>
        <v>0</v>
      </c>
      <c r="CR228" s="36">
        <v>42470</v>
      </c>
      <c r="CS228" s="105">
        <v>8.7268000000000008</v>
      </c>
      <c r="CT228" s="109">
        <v>8.64175</v>
      </c>
      <c r="CX228" s="240">
        <v>-0.14175000000000004</v>
      </c>
      <c r="CY228" s="165">
        <f t="shared" si="381"/>
        <v>1</v>
      </c>
      <c r="CZ228" s="252">
        <f t="shared" si="308"/>
        <v>0</v>
      </c>
      <c r="DA228" s="190"/>
      <c r="DB228" s="190"/>
      <c r="DC228" s="190"/>
      <c r="DD228" s="190"/>
      <c r="DE228" s="190"/>
      <c r="DF228" s="452">
        <f t="shared" si="460"/>
        <v>0</v>
      </c>
      <c r="DG228" s="190"/>
      <c r="DH228" s="165">
        <f t="shared" si="461"/>
        <v>0</v>
      </c>
      <c r="DJ228" s="185"/>
      <c r="DK228" s="185"/>
      <c r="DL228" s="186"/>
      <c r="DM228" s="36">
        <v>42470</v>
      </c>
      <c r="DN228" s="105">
        <v>8.7268000000000008</v>
      </c>
      <c r="DO228" s="109">
        <v>8.64175</v>
      </c>
      <c r="DS228" s="240">
        <v>1.4582500000000014</v>
      </c>
      <c r="DT228" s="165">
        <f t="shared" si="387"/>
        <v>1</v>
      </c>
      <c r="DU228" s="252">
        <f t="shared" si="317"/>
        <v>0</v>
      </c>
      <c r="DV228" s="190"/>
      <c r="DW228" s="190"/>
      <c r="DX228" s="190"/>
      <c r="DY228" s="190"/>
      <c r="DZ228" s="190"/>
      <c r="EA228" s="452">
        <f t="shared" si="462"/>
        <v>0</v>
      </c>
      <c r="EB228" s="190"/>
      <c r="EC228" s="165">
        <f t="shared" si="463"/>
        <v>0</v>
      </c>
      <c r="EE228" s="185"/>
      <c r="EF228" s="185"/>
      <c r="EG228" s="186"/>
      <c r="EH228" s="36">
        <v>42470</v>
      </c>
      <c r="EI228" s="105">
        <v>8.7268000000000008</v>
      </c>
      <c r="EJ228" s="109">
        <v>8.64175</v>
      </c>
      <c r="EN228" s="240">
        <v>3.60825</v>
      </c>
      <c r="EO228" s="190"/>
      <c r="EP228" s="252">
        <f t="shared" si="323"/>
        <v>0</v>
      </c>
      <c r="EQ228" s="190"/>
      <c r="ER228" s="190"/>
      <c r="ES228" s="190"/>
      <c r="ET228" s="190"/>
      <c r="EU228" s="190"/>
      <c r="EV228" s="452">
        <f t="shared" si="459"/>
        <v>0</v>
      </c>
      <c r="EW228" s="190"/>
      <c r="EX228" s="185"/>
      <c r="EZ228" s="185"/>
      <c r="FA228" s="185"/>
      <c r="FB228" s="186"/>
      <c r="FC228" s="36">
        <v>42470</v>
      </c>
      <c r="FD228" s="105">
        <v>8.7268000000000008</v>
      </c>
      <c r="FE228" s="109">
        <v>8.64175</v>
      </c>
      <c r="FG228" s="180"/>
      <c r="FI228" s="239">
        <v>-2.7417499999999997</v>
      </c>
      <c r="FJ228" s="165">
        <f t="shared" si="391"/>
        <v>0</v>
      </c>
      <c r="FK228" s="252">
        <f t="shared" si="329"/>
        <v>1</v>
      </c>
      <c r="FL228" s="213">
        <v>9883</v>
      </c>
      <c r="FM228" s="185"/>
      <c r="FN228" s="185"/>
      <c r="FO228" s="185"/>
      <c r="FP228" s="190"/>
      <c r="FQ228" s="452">
        <f t="shared" si="464"/>
        <v>0</v>
      </c>
      <c r="FR228" s="190"/>
      <c r="FS228" s="165">
        <f t="shared" si="465"/>
        <v>0</v>
      </c>
      <c r="FU228" s="185"/>
      <c r="FV228" s="185"/>
      <c r="FW228" s="186"/>
      <c r="FX228" s="36">
        <v>42470</v>
      </c>
      <c r="FY228" s="105">
        <v>8.7268000000000008</v>
      </c>
      <c r="FZ228" s="109">
        <v>8.64175</v>
      </c>
      <c r="GB228" s="180">
        <f t="shared" si="450"/>
        <v>-6.7129196394999973</v>
      </c>
      <c r="GC228" s="209">
        <f t="shared" si="466"/>
        <v>0.5</v>
      </c>
      <c r="GD228" s="239">
        <v>0.50825000000000031</v>
      </c>
      <c r="GE228" s="165">
        <f t="shared" si="397"/>
        <v>1</v>
      </c>
      <c r="GF228" s="252">
        <f t="shared" si="335"/>
        <v>0.55000000000000004</v>
      </c>
      <c r="GG228" s="201">
        <f t="shared" si="467"/>
        <v>0.55000000000000004</v>
      </c>
      <c r="GH228" s="167">
        <f t="shared" si="468"/>
        <v>1</v>
      </c>
      <c r="GI228" s="167">
        <f t="shared" si="469"/>
        <v>1</v>
      </c>
      <c r="GJ228" s="167">
        <f t="shared" si="470"/>
        <v>0.55000000000000004</v>
      </c>
      <c r="GK228" s="178">
        <f t="shared" si="426"/>
        <v>-11.760180043034008</v>
      </c>
      <c r="GL228" s="453">
        <f t="shared" si="471"/>
        <v>0.55000000000000004</v>
      </c>
      <c r="GM228" s="453"/>
      <c r="GN228" s="165">
        <f t="shared" si="472"/>
        <v>0.55000000000000004</v>
      </c>
      <c r="GO228" s="165">
        <f t="shared" si="339"/>
        <v>0.55000000000000004</v>
      </c>
      <c r="GP228" s="176">
        <f t="shared" si="473"/>
        <v>-11.94563439928563</v>
      </c>
      <c r="GQ228" s="319">
        <v>-11.010977777777782</v>
      </c>
      <c r="GR228" s="186"/>
      <c r="GS228" s="36">
        <v>42470</v>
      </c>
      <c r="GT228" s="105">
        <v>8.7268000000000008</v>
      </c>
      <c r="GU228" s="109">
        <v>8.64175</v>
      </c>
      <c r="GW228" s="180">
        <f t="shared" si="451"/>
        <v>-6.7129196394999973</v>
      </c>
      <c r="GX228" s="209">
        <f t="shared" si="474"/>
        <v>0.5</v>
      </c>
      <c r="GY228" s="239">
        <v>0.35824999999999996</v>
      </c>
      <c r="GZ228" s="165">
        <f t="shared" si="403"/>
        <v>1</v>
      </c>
      <c r="HA228" s="252">
        <f t="shared" si="341"/>
        <v>0.55000000000000004</v>
      </c>
      <c r="HB228" s="201">
        <f t="shared" si="404"/>
        <v>0.55000000000000004</v>
      </c>
      <c r="HC228" s="167">
        <f t="shared" si="405"/>
        <v>1</v>
      </c>
      <c r="HD228" s="167">
        <f t="shared" si="406"/>
        <v>1</v>
      </c>
      <c r="HE228" s="167">
        <f t="shared" si="375"/>
        <v>0.55000000000000004</v>
      </c>
      <c r="HF228" s="178">
        <f t="shared" si="427"/>
        <v>-10.109394579438387</v>
      </c>
      <c r="HG228" s="453">
        <f t="shared" si="407"/>
        <v>0.55000000000000004</v>
      </c>
      <c r="HH228" s="453"/>
      <c r="HI228" s="165">
        <f t="shared" si="432"/>
        <v>0.55000000000000004</v>
      </c>
      <c r="HJ228" s="165">
        <f t="shared" si="346"/>
        <v>0.55000000000000004</v>
      </c>
      <c r="HK228" s="176">
        <f t="shared" si="409"/>
        <v>-10.486956343470368</v>
      </c>
      <c r="HN228" s="165">
        <v>-0.89175000000000004</v>
      </c>
      <c r="HO228" s="165"/>
      <c r="HP228" s="165"/>
      <c r="HR228" s="165">
        <v>-0.14175000000000004</v>
      </c>
      <c r="HS228" s="165"/>
      <c r="HT228" s="165"/>
      <c r="HV228" s="165">
        <v>1.4582500000000014</v>
      </c>
      <c r="HW228" s="165"/>
      <c r="HX228" s="165"/>
      <c r="HZ228" s="165">
        <v>3.60825</v>
      </c>
      <c r="IA228" s="165"/>
      <c r="IB228" s="165"/>
      <c r="ID228" s="165">
        <v>-2.7417499999999997</v>
      </c>
      <c r="IE228" s="165"/>
      <c r="IF228" s="165"/>
      <c r="IH228" s="165">
        <v>0.50825000000000031</v>
      </c>
      <c r="II228" s="165">
        <f t="shared" si="457"/>
        <v>-11.94563439928563</v>
      </c>
      <c r="IJ228" s="253">
        <v>-11.010977777777782</v>
      </c>
      <c r="IL228" s="424">
        <v>0.35824999999999996</v>
      </c>
      <c r="IM228" s="165">
        <f t="shared" si="458"/>
        <v>-10.486956343470368</v>
      </c>
      <c r="IN228" s="165"/>
      <c r="IO228" s="36">
        <v>42470</v>
      </c>
    </row>
    <row r="229" spans="1:249" x14ac:dyDescent="0.25">
      <c r="A229" s="95">
        <v>41374</v>
      </c>
      <c r="B229" s="36">
        <v>41374</v>
      </c>
      <c r="C229" s="346">
        <v>7.75</v>
      </c>
      <c r="D229" s="346">
        <v>8.5</v>
      </c>
      <c r="E229" s="346">
        <v>10.100000000000001</v>
      </c>
      <c r="F229" s="346">
        <v>12.25</v>
      </c>
      <c r="G229" s="346">
        <v>5.9</v>
      </c>
      <c r="H229" s="346">
        <v>9.15</v>
      </c>
      <c r="I229" s="346">
        <v>9</v>
      </c>
      <c r="J229" s="106"/>
      <c r="K229" s="36">
        <v>42470</v>
      </c>
      <c r="L229" s="105">
        <v>8.7268000000000008</v>
      </c>
      <c r="M229" s="98">
        <f t="shared" si="441"/>
        <v>8.64175</v>
      </c>
      <c r="N229" s="109">
        <f t="shared" si="365"/>
        <v>8.5571666666666655</v>
      </c>
      <c r="O229" s="291"/>
      <c r="P229" s="184">
        <v>42470</v>
      </c>
      <c r="Q229" s="346">
        <v>7.75</v>
      </c>
      <c r="R229" s="240">
        <v>-0.89175000000000004</v>
      </c>
      <c r="T229" s="346">
        <v>8.5</v>
      </c>
      <c r="U229" s="240">
        <v>-0.14175000000000004</v>
      </c>
      <c r="W229" s="346">
        <v>10.100000000000001</v>
      </c>
      <c r="X229" s="240">
        <v>1.4582500000000014</v>
      </c>
      <c r="Z229" s="346">
        <v>12.25</v>
      </c>
      <c r="AA229" s="240">
        <v>3.60825</v>
      </c>
      <c r="AC229" s="346">
        <v>5.9</v>
      </c>
      <c r="AD229" s="239">
        <v>-2.7417499999999997</v>
      </c>
      <c r="AF229" s="346">
        <v>9.15</v>
      </c>
      <c r="AG229" s="239">
        <v>0.50825000000000031</v>
      </c>
      <c r="AH229" s="104">
        <v>-11.010977777777782</v>
      </c>
      <c r="AI229" s="346">
        <v>9</v>
      </c>
      <c r="AJ229" s="239">
        <v>0.35824999999999996</v>
      </c>
      <c r="AV229" s="36">
        <v>42471</v>
      </c>
      <c r="AW229" s="346">
        <v>8.6</v>
      </c>
      <c r="AY229" s="346">
        <v>8.9499999999999993</v>
      </c>
      <c r="BA229" s="346">
        <v>10.7</v>
      </c>
      <c r="BC229" s="346">
        <v>10.8</v>
      </c>
      <c r="BE229" s="346">
        <v>4.6500000000000004</v>
      </c>
      <c r="BG229" s="346">
        <v>9.25</v>
      </c>
      <c r="BI229" s="346">
        <v>6.6</v>
      </c>
      <c r="BJ229" s="190"/>
      <c r="BW229" s="36">
        <v>42471</v>
      </c>
      <c r="BX229" s="105">
        <v>8.898299999999999</v>
      </c>
      <c r="BY229" s="109">
        <v>8.8125499999999999</v>
      </c>
      <c r="CC229" s="240">
        <v>-0.21255000000000024</v>
      </c>
      <c r="CD229" s="165">
        <f t="shared" si="376"/>
        <v>1</v>
      </c>
      <c r="CE229" s="252">
        <f t="shared" si="348"/>
        <v>0</v>
      </c>
      <c r="CJ229" s="104"/>
      <c r="CK229" s="452">
        <f t="shared" si="445"/>
        <v>0</v>
      </c>
      <c r="CM229" s="165">
        <f t="shared" si="380"/>
        <v>0</v>
      </c>
      <c r="CR229" s="36">
        <v>42471</v>
      </c>
      <c r="CS229" s="105">
        <v>8.898299999999999</v>
      </c>
      <c r="CT229" s="109">
        <v>8.8125499999999999</v>
      </c>
      <c r="CX229" s="240">
        <v>0.13744999999999941</v>
      </c>
      <c r="CY229" s="165">
        <f t="shared" si="381"/>
        <v>1</v>
      </c>
      <c r="CZ229" s="252">
        <f t="shared" si="308"/>
        <v>0</v>
      </c>
      <c r="DA229" s="190"/>
      <c r="DB229" s="190"/>
      <c r="DC229" s="190"/>
      <c r="DD229" s="190"/>
      <c r="DE229" s="190"/>
      <c r="DF229" s="452">
        <f t="shared" si="460"/>
        <v>0</v>
      </c>
      <c r="DG229" s="190"/>
      <c r="DH229" s="165">
        <f t="shared" si="461"/>
        <v>0</v>
      </c>
      <c r="DJ229" s="185"/>
      <c r="DK229" s="185"/>
      <c r="DL229" s="186"/>
      <c r="DM229" s="36">
        <v>42471</v>
      </c>
      <c r="DN229" s="105">
        <v>8.898299999999999</v>
      </c>
      <c r="DO229" s="109">
        <v>8.8125499999999999</v>
      </c>
      <c r="DS229" s="240">
        <v>1.8874499999999994</v>
      </c>
      <c r="DT229" s="165">
        <f t="shared" si="387"/>
        <v>1</v>
      </c>
      <c r="DU229" s="252">
        <f t="shared" si="317"/>
        <v>0</v>
      </c>
      <c r="DV229" s="190"/>
      <c r="DW229" s="190"/>
      <c r="DX229" s="190"/>
      <c r="DY229" s="190"/>
      <c r="DZ229" s="190"/>
      <c r="EA229" s="452">
        <f t="shared" si="462"/>
        <v>0</v>
      </c>
      <c r="EB229" s="190"/>
      <c r="EC229" s="165">
        <f t="shared" si="463"/>
        <v>0</v>
      </c>
      <c r="EE229" s="185"/>
      <c r="EF229" s="185"/>
      <c r="EG229" s="186"/>
      <c r="EH229" s="36">
        <v>42471</v>
      </c>
      <c r="EI229" s="105">
        <v>8.898299999999999</v>
      </c>
      <c r="EJ229" s="109">
        <v>8.8125499999999999</v>
      </c>
      <c r="EN229" s="240">
        <v>1.9874500000000008</v>
      </c>
      <c r="EO229" s="190"/>
      <c r="EP229" s="252">
        <f t="shared" si="323"/>
        <v>0</v>
      </c>
      <c r="EQ229" s="190"/>
      <c r="ER229" s="190"/>
      <c r="ES229" s="190"/>
      <c r="ET229" s="190"/>
      <c r="EU229" s="190"/>
      <c r="EV229" s="452">
        <f t="shared" si="459"/>
        <v>0</v>
      </c>
      <c r="EW229" s="190"/>
      <c r="EX229" s="185"/>
      <c r="EZ229" s="185"/>
      <c r="FA229" s="185"/>
      <c r="FB229" s="186"/>
      <c r="FC229" s="36">
        <v>42471</v>
      </c>
      <c r="FD229" s="105">
        <v>8.898299999999999</v>
      </c>
      <c r="FE229" s="109">
        <v>8.8125499999999999</v>
      </c>
      <c r="FG229" s="180"/>
      <c r="FI229" s="239">
        <v>-4.1625499999999995</v>
      </c>
      <c r="FJ229" s="165">
        <f t="shared" si="391"/>
        <v>0</v>
      </c>
      <c r="FK229" s="252">
        <f t="shared" si="329"/>
        <v>1</v>
      </c>
      <c r="FL229" s="213">
        <v>9527</v>
      </c>
      <c r="FM229" s="185"/>
      <c r="FN229" s="185"/>
      <c r="FO229" s="185"/>
      <c r="FP229" s="190"/>
      <c r="FQ229" s="452">
        <f t="shared" si="464"/>
        <v>0</v>
      </c>
      <c r="FR229" s="190"/>
      <c r="FS229" s="165">
        <f t="shared" si="465"/>
        <v>0</v>
      </c>
      <c r="FU229" s="185"/>
      <c r="FV229" s="185"/>
      <c r="FW229" s="186"/>
      <c r="FX229" s="36">
        <v>42471</v>
      </c>
      <c r="FY229" s="105">
        <v>8.898299999999999</v>
      </c>
      <c r="FZ229" s="109">
        <v>8.8125499999999999</v>
      </c>
      <c r="GB229" s="180">
        <f t="shared" si="450"/>
        <v>-6.2129196394999973</v>
      </c>
      <c r="GC229" s="209">
        <f t="shared" si="466"/>
        <v>0.5</v>
      </c>
      <c r="GD229" s="239">
        <v>0.43745000000000012</v>
      </c>
      <c r="GE229" s="165">
        <f t="shared" si="397"/>
        <v>1</v>
      </c>
      <c r="GF229" s="252">
        <f t="shared" si="335"/>
        <v>0.55000000000000004</v>
      </c>
      <c r="GG229" s="201">
        <f t="shared" si="467"/>
        <v>0.55000000000000004</v>
      </c>
      <c r="GH229" s="167">
        <f t="shared" si="468"/>
        <v>1</v>
      </c>
      <c r="GI229" s="167">
        <f t="shared" si="469"/>
        <v>1</v>
      </c>
      <c r="GJ229" s="167">
        <f t="shared" si="470"/>
        <v>0.55000000000000004</v>
      </c>
      <c r="GK229" s="178">
        <f t="shared" si="426"/>
        <v>-11.210180043034008</v>
      </c>
      <c r="GL229" s="453">
        <f t="shared" si="471"/>
        <v>0.55000000000000004</v>
      </c>
      <c r="GM229" s="453"/>
      <c r="GN229" s="165">
        <f t="shared" si="472"/>
        <v>0.55000000000000004</v>
      </c>
      <c r="GO229" s="165">
        <f t="shared" si="339"/>
        <v>0.55000000000000004</v>
      </c>
      <c r="GP229" s="176">
        <f t="shared" si="473"/>
        <v>-11.39563439928563</v>
      </c>
      <c r="GR229" s="186"/>
      <c r="GS229" s="36">
        <v>42471</v>
      </c>
      <c r="GT229" s="105">
        <v>8.898299999999999</v>
      </c>
      <c r="GU229" s="109">
        <v>8.8125499999999999</v>
      </c>
      <c r="GW229" s="180">
        <f t="shared" si="451"/>
        <v>-6.2129196394999973</v>
      </c>
      <c r="GX229" s="209">
        <f t="shared" si="474"/>
        <v>0.5</v>
      </c>
      <c r="GY229" s="239">
        <v>-2.2125500000000002</v>
      </c>
      <c r="GZ229" s="165">
        <f t="shared" si="403"/>
        <v>0.1</v>
      </c>
      <c r="HA229" s="252">
        <f t="shared" si="341"/>
        <v>1</v>
      </c>
      <c r="HB229" s="201">
        <f t="shared" si="404"/>
        <v>0.1</v>
      </c>
      <c r="HC229" s="167">
        <f t="shared" si="405"/>
        <v>1</v>
      </c>
      <c r="HD229" s="167">
        <f t="shared" si="406"/>
        <v>1</v>
      </c>
      <c r="HE229" s="167">
        <f t="shared" si="375"/>
        <v>0.1</v>
      </c>
      <c r="HF229" s="178">
        <f t="shared" si="427"/>
        <v>-10.009394579438387</v>
      </c>
      <c r="HG229" s="453">
        <f t="shared" si="407"/>
        <v>0.1</v>
      </c>
      <c r="HH229" s="453"/>
      <c r="HI229" s="165">
        <f t="shared" si="432"/>
        <v>0.1</v>
      </c>
      <c r="HJ229" s="165">
        <f t="shared" si="346"/>
        <v>0.05</v>
      </c>
      <c r="HK229" s="176">
        <f t="shared" si="409"/>
        <v>-10.436956343470367</v>
      </c>
      <c r="HN229" s="165">
        <v>-0.21255000000000024</v>
      </c>
      <c r="HO229" s="165"/>
      <c r="HP229" s="165"/>
      <c r="HR229" s="165">
        <v>0.13744999999999941</v>
      </c>
      <c r="HS229" s="165"/>
      <c r="HT229" s="165"/>
      <c r="HV229" s="165">
        <v>1.8874499999999994</v>
      </c>
      <c r="HW229" s="165"/>
      <c r="HX229" s="165"/>
      <c r="HZ229" s="165">
        <v>1.9874500000000008</v>
      </c>
      <c r="IA229" s="165"/>
      <c r="IB229" s="165"/>
      <c r="ID229" s="165">
        <v>-4.1625499999999995</v>
      </c>
      <c r="IE229" s="165"/>
      <c r="IF229" s="165"/>
      <c r="IH229" s="165">
        <v>0.43745000000000012</v>
      </c>
      <c r="II229" s="165">
        <v>-11.58253378420987</v>
      </c>
      <c r="IJ229" s="165"/>
      <c r="IL229" s="424">
        <v>-2.2125500000000002</v>
      </c>
      <c r="IM229" s="165">
        <f t="shared" si="458"/>
        <v>-10.436956343470367</v>
      </c>
      <c r="IO229" s="36">
        <v>42471</v>
      </c>
    </row>
    <row r="230" spans="1:249" x14ac:dyDescent="0.25">
      <c r="A230" s="95">
        <v>41375</v>
      </c>
      <c r="B230" s="36">
        <v>41375</v>
      </c>
      <c r="C230" s="346">
        <v>8.6</v>
      </c>
      <c r="D230" s="346">
        <v>8.9499999999999993</v>
      </c>
      <c r="E230" s="346">
        <v>10.7</v>
      </c>
      <c r="F230" s="346">
        <v>10.8</v>
      </c>
      <c r="G230" s="346">
        <v>4.6500000000000004</v>
      </c>
      <c r="H230" s="346">
        <v>9.25</v>
      </c>
      <c r="I230" s="346">
        <v>6.6</v>
      </c>
      <c r="J230" s="106"/>
      <c r="K230" s="36">
        <v>42471</v>
      </c>
      <c r="L230" s="105">
        <v>8.898299999999999</v>
      </c>
      <c r="M230" s="98">
        <f t="shared" si="441"/>
        <v>8.8125499999999999</v>
      </c>
      <c r="N230" s="109">
        <f t="shared" si="365"/>
        <v>8.7272666666666669</v>
      </c>
      <c r="O230" s="291"/>
      <c r="P230" s="184">
        <v>42471</v>
      </c>
      <c r="Q230" s="346">
        <v>8.6</v>
      </c>
      <c r="R230" s="240">
        <v>-0.21255000000000024</v>
      </c>
      <c r="T230" s="346">
        <v>8.9499999999999993</v>
      </c>
      <c r="U230" s="240">
        <v>0.13744999999999941</v>
      </c>
      <c r="W230" s="346">
        <v>10.7</v>
      </c>
      <c r="X230" s="240">
        <v>1.8874499999999994</v>
      </c>
      <c r="Z230" s="346">
        <v>10.8</v>
      </c>
      <c r="AA230" s="240">
        <v>1.9874500000000008</v>
      </c>
      <c r="AC230" s="346">
        <v>4.6500000000000004</v>
      </c>
      <c r="AD230" s="239">
        <v>-4.1625499999999995</v>
      </c>
      <c r="AF230" s="346">
        <v>9.25</v>
      </c>
      <c r="AG230" s="239">
        <v>0.43745000000000012</v>
      </c>
      <c r="AI230" s="346">
        <v>6.6</v>
      </c>
      <c r="AJ230" s="239">
        <v>-2.2125500000000002</v>
      </c>
      <c r="AV230" s="36">
        <v>42472</v>
      </c>
      <c r="AW230" s="346">
        <v>6.05</v>
      </c>
      <c r="AY230" s="346">
        <v>10.35</v>
      </c>
      <c r="BA230" s="346">
        <v>9.15</v>
      </c>
      <c r="BC230" s="346">
        <v>10.6</v>
      </c>
      <c r="BE230" s="346">
        <v>5.0500000000000007</v>
      </c>
      <c r="BG230" s="346">
        <v>8.35</v>
      </c>
      <c r="BI230" s="346">
        <v>7.4</v>
      </c>
      <c r="BJ230" s="190"/>
      <c r="BW230" s="36">
        <v>42472</v>
      </c>
      <c r="BX230" s="105">
        <v>9.0711999999999993</v>
      </c>
      <c r="BY230" s="109">
        <v>8.9847499999999982</v>
      </c>
      <c r="CC230" s="240">
        <v>-2.9347499999999984</v>
      </c>
      <c r="CJ230" s="104"/>
      <c r="CK230" s="104"/>
      <c r="CR230" s="36">
        <v>42472</v>
      </c>
      <c r="CS230" s="105">
        <v>9.0711999999999993</v>
      </c>
      <c r="CT230" s="109">
        <v>8.9847499999999982</v>
      </c>
      <c r="CX230" s="240">
        <v>1.3652500000000014</v>
      </c>
      <c r="CY230" s="190"/>
      <c r="CZ230" s="190"/>
      <c r="DA230" s="190"/>
      <c r="DB230" s="190"/>
      <c r="DC230" s="190"/>
      <c r="DD230" s="190"/>
      <c r="DE230" s="190"/>
      <c r="DF230" s="190"/>
      <c r="DG230" s="190"/>
      <c r="DH230" s="190"/>
      <c r="DJ230" s="185"/>
      <c r="DK230" s="185"/>
      <c r="DL230" s="186"/>
      <c r="DM230" s="36">
        <v>42472</v>
      </c>
      <c r="DN230" s="105">
        <v>9.0711999999999993</v>
      </c>
      <c r="DO230" s="109">
        <v>8.9847499999999982</v>
      </c>
      <c r="DS230" s="240">
        <v>0.16525000000000212</v>
      </c>
      <c r="DT230" s="190"/>
      <c r="DU230" s="190"/>
      <c r="DV230" s="190"/>
      <c r="DW230" s="190"/>
      <c r="DX230" s="190"/>
      <c r="DY230" s="190"/>
      <c r="DZ230" s="190"/>
      <c r="EA230" s="190"/>
      <c r="EB230" s="190"/>
      <c r="EC230" s="185"/>
      <c r="EE230" s="185"/>
      <c r="EF230" s="185"/>
      <c r="EG230" s="186"/>
      <c r="EH230" s="36">
        <v>42472</v>
      </c>
      <c r="EI230" s="105">
        <v>9.0711999999999993</v>
      </c>
      <c r="EJ230" s="109">
        <v>8.9847499999999982</v>
      </c>
      <c r="EN230" s="240">
        <v>1.6152500000000014</v>
      </c>
      <c r="EO230" s="190"/>
      <c r="EP230" s="190"/>
      <c r="EQ230" s="190"/>
      <c r="ER230" s="190"/>
      <c r="ES230" s="190"/>
      <c r="ET230" s="190"/>
      <c r="EU230" s="190"/>
      <c r="EV230" s="190"/>
      <c r="EW230" s="190"/>
      <c r="EX230" s="185"/>
      <c r="EZ230" s="185"/>
      <c r="FA230" s="185"/>
      <c r="FB230" s="186"/>
      <c r="FC230" s="36">
        <v>42472</v>
      </c>
      <c r="FD230" s="105">
        <v>9.0711999999999993</v>
      </c>
      <c r="FE230" s="109">
        <v>8.9847499999999982</v>
      </c>
      <c r="FI230" s="239">
        <v>-3.9347499999999975</v>
      </c>
      <c r="FJ230" s="213">
        <v>9235</v>
      </c>
      <c r="FK230" s="190"/>
      <c r="FL230" s="213">
        <v>9253</v>
      </c>
      <c r="FM230" s="185"/>
      <c r="FN230" s="185"/>
      <c r="FO230" s="185"/>
      <c r="FP230" s="190"/>
      <c r="FQ230" s="190"/>
      <c r="FR230" s="190"/>
      <c r="FS230" s="185"/>
      <c r="FU230" s="185"/>
      <c r="FV230" s="185"/>
      <c r="FW230" s="186"/>
      <c r="FX230" s="36">
        <v>42472</v>
      </c>
      <c r="FY230" s="105">
        <v>9.0711999999999993</v>
      </c>
      <c r="FZ230" s="109">
        <v>8.9847499999999982</v>
      </c>
      <c r="GD230" s="239">
        <v>-0.63474999999999859</v>
      </c>
      <c r="GE230" s="339"/>
      <c r="GF230" s="359"/>
      <c r="GG230" s="339"/>
      <c r="GH230" s="279"/>
      <c r="GI230" s="279"/>
      <c r="GJ230" s="185"/>
      <c r="GK230" s="190"/>
      <c r="GL230" s="190"/>
      <c r="GM230" s="190"/>
      <c r="GN230" s="185"/>
      <c r="GP230" s="185"/>
      <c r="GR230" s="186"/>
      <c r="GS230" s="36">
        <v>42472</v>
      </c>
      <c r="GT230" s="105">
        <v>9.0711999999999993</v>
      </c>
      <c r="GU230" s="109">
        <v>8.9847499999999982</v>
      </c>
      <c r="GY230" s="239">
        <v>-1.5847499999999979</v>
      </c>
      <c r="HN230" s="165">
        <v>-2.9347499999999984</v>
      </c>
      <c r="HO230" s="165"/>
      <c r="HP230" s="165"/>
      <c r="HR230" s="165">
        <v>1.3652500000000014</v>
      </c>
      <c r="HS230" s="165"/>
      <c r="HT230" s="165"/>
      <c r="HV230" s="165">
        <v>0.16525000000000212</v>
      </c>
      <c r="HW230" s="165"/>
      <c r="HX230" s="165"/>
      <c r="HZ230" s="165">
        <v>1.6152500000000014</v>
      </c>
      <c r="IA230" s="165"/>
      <c r="IB230" s="165"/>
      <c r="ID230" s="165">
        <v>-3.9347499999999975</v>
      </c>
      <c r="IE230" s="165"/>
      <c r="IF230" s="165"/>
      <c r="IH230" s="165">
        <v>-0.63474999999999859</v>
      </c>
      <c r="II230" s="165"/>
      <c r="IJ230" s="165"/>
      <c r="IL230" s="424">
        <v>-1.5847499999999979</v>
      </c>
      <c r="IM230" s="165"/>
      <c r="IO230" s="36">
        <v>42472</v>
      </c>
    </row>
    <row r="231" spans="1:249" x14ac:dyDescent="0.25">
      <c r="A231" s="95">
        <v>41376</v>
      </c>
      <c r="B231" s="36">
        <v>41376</v>
      </c>
      <c r="C231" s="346">
        <v>6.05</v>
      </c>
      <c r="D231" s="346">
        <v>10.35</v>
      </c>
      <c r="E231" s="346">
        <v>9.15</v>
      </c>
      <c r="F231" s="346">
        <v>10.6</v>
      </c>
      <c r="G231" s="346">
        <v>5.0500000000000007</v>
      </c>
      <c r="H231" s="346">
        <v>8.35</v>
      </c>
      <c r="I231" s="346">
        <v>7.4</v>
      </c>
      <c r="J231" s="106"/>
      <c r="K231" s="36">
        <v>42472</v>
      </c>
      <c r="L231" s="105">
        <v>9.0711999999999993</v>
      </c>
      <c r="M231" s="98">
        <f t="shared" si="441"/>
        <v>8.9847499999999982</v>
      </c>
      <c r="N231" s="109">
        <f t="shared" si="365"/>
        <v>8.8987666666666669</v>
      </c>
      <c r="O231" s="291"/>
      <c r="P231" s="184">
        <v>42472</v>
      </c>
      <c r="Q231" s="346">
        <v>6.05</v>
      </c>
      <c r="R231" s="240">
        <v>-2.9347499999999984</v>
      </c>
      <c r="T231" s="346">
        <v>10.35</v>
      </c>
      <c r="U231" s="240">
        <v>1.3652500000000014</v>
      </c>
      <c r="W231" s="346">
        <v>9.15</v>
      </c>
      <c r="X231" s="240">
        <v>0.16525000000000212</v>
      </c>
      <c r="Z231" s="346">
        <v>10.6</v>
      </c>
      <c r="AA231" s="240">
        <v>1.6152500000000014</v>
      </c>
      <c r="AC231" s="346">
        <v>5.0500000000000007</v>
      </c>
      <c r="AD231" s="239">
        <v>-3.9347499999999975</v>
      </c>
      <c r="AF231" s="346">
        <v>8.35</v>
      </c>
      <c r="AG231" s="239">
        <v>-0.63474999999999859</v>
      </c>
      <c r="AI231" s="346">
        <v>7.4</v>
      </c>
      <c r="AJ231" s="239">
        <v>-1.5847499999999979</v>
      </c>
      <c r="AV231" s="36">
        <v>42473</v>
      </c>
      <c r="AW231" s="346">
        <v>5.65</v>
      </c>
      <c r="AY231" s="346">
        <v>8.4</v>
      </c>
      <c r="BA231" s="346">
        <v>9.1999999999999993</v>
      </c>
      <c r="BC231" s="346">
        <v>10.1</v>
      </c>
      <c r="BE231" s="346">
        <v>6.35</v>
      </c>
      <c r="BG231" s="346">
        <v>6.9</v>
      </c>
      <c r="BI231" s="346">
        <v>7.5</v>
      </c>
      <c r="BJ231" s="190"/>
      <c r="BW231" s="36">
        <v>42473</v>
      </c>
      <c r="BX231" s="105">
        <v>9.2454999999999998</v>
      </c>
      <c r="BY231" s="109">
        <v>9.1583499999999987</v>
      </c>
      <c r="CC231" s="240">
        <v>-3.5083499999999983</v>
      </c>
      <c r="CJ231" s="104"/>
      <c r="CK231" s="104"/>
      <c r="CR231" s="36">
        <v>42473</v>
      </c>
      <c r="CS231" s="105">
        <v>9.2454999999999998</v>
      </c>
      <c r="CT231" s="109">
        <v>9.1583499999999987</v>
      </c>
      <c r="CX231" s="240">
        <v>-0.7583499999999983</v>
      </c>
      <c r="CY231" s="190"/>
      <c r="CZ231" s="190"/>
      <c r="DA231" s="190"/>
      <c r="DB231" s="190"/>
      <c r="DC231" s="190"/>
      <c r="DD231" s="190"/>
      <c r="DE231" s="190"/>
      <c r="DF231" s="190"/>
      <c r="DG231" s="190"/>
      <c r="DH231" s="190"/>
      <c r="DJ231" s="185"/>
      <c r="DK231" s="185"/>
      <c r="DL231" s="186"/>
      <c r="DM231" s="36">
        <v>42473</v>
      </c>
      <c r="DN231" s="105">
        <v>9.2454999999999998</v>
      </c>
      <c r="DO231" s="109">
        <v>9.1583499999999987</v>
      </c>
      <c r="DS231" s="240">
        <v>4.1650000000000631E-2</v>
      </c>
      <c r="DT231" s="190"/>
      <c r="DU231" s="190"/>
      <c r="DV231" s="190"/>
      <c r="DW231" s="190"/>
      <c r="DX231" s="190"/>
      <c r="DY231" s="190"/>
      <c r="DZ231" s="190"/>
      <c r="EA231" s="190"/>
      <c r="EB231" s="190"/>
      <c r="EC231" s="185"/>
      <c r="EE231" s="185"/>
      <c r="EF231" s="185"/>
      <c r="EG231" s="186"/>
      <c r="EH231" s="36">
        <v>42473</v>
      </c>
      <c r="EI231" s="105">
        <v>9.2454999999999998</v>
      </c>
      <c r="EJ231" s="109">
        <v>9.1583499999999987</v>
      </c>
      <c r="EN231" s="240">
        <v>0.94165000000000099</v>
      </c>
      <c r="EO231" s="190"/>
      <c r="EP231" s="190"/>
      <c r="EQ231" s="190"/>
      <c r="ER231" s="190"/>
      <c r="ES231" s="190"/>
      <c r="ET231" s="190"/>
      <c r="EU231" s="190"/>
      <c r="EV231" s="190"/>
      <c r="EW231" s="190"/>
      <c r="EX231" s="185"/>
      <c r="EZ231" s="185"/>
      <c r="FA231" s="185"/>
      <c r="FB231" s="186"/>
      <c r="FC231" s="36">
        <v>42473</v>
      </c>
      <c r="FD231" s="105">
        <v>9.2454999999999998</v>
      </c>
      <c r="FE231" s="109">
        <v>9.1583499999999987</v>
      </c>
      <c r="FI231" s="239">
        <v>-2.808349999999999</v>
      </c>
      <c r="FJ231" s="213">
        <v>9679</v>
      </c>
      <c r="FK231" s="190"/>
      <c r="FL231" s="213">
        <v>9698</v>
      </c>
      <c r="FM231" s="185"/>
      <c r="FN231" s="185"/>
      <c r="FO231" s="185"/>
      <c r="FP231" s="190"/>
      <c r="FQ231" s="190"/>
      <c r="FR231" s="190"/>
      <c r="FS231" s="185"/>
      <c r="FU231" s="185"/>
      <c r="FV231" s="185"/>
      <c r="FW231" s="186"/>
      <c r="FX231" s="36">
        <v>42473</v>
      </c>
      <c r="FY231" s="105">
        <v>9.2454999999999998</v>
      </c>
      <c r="FZ231" s="109">
        <v>9.1583499999999987</v>
      </c>
      <c r="GD231" s="239">
        <v>-2.2583499999999983</v>
      </c>
      <c r="GE231" s="339"/>
      <c r="GF231" s="359"/>
      <c r="GG231" s="339"/>
      <c r="GH231" s="279"/>
      <c r="GI231" s="279"/>
      <c r="GJ231" s="185"/>
      <c r="GK231" s="190"/>
      <c r="GL231" s="190"/>
      <c r="GM231" s="190"/>
      <c r="GN231" s="185"/>
      <c r="GP231" s="185"/>
      <c r="GR231" s="186"/>
      <c r="GS231" s="36">
        <v>42473</v>
      </c>
      <c r="GT231" s="105">
        <v>9.2454999999999998</v>
      </c>
      <c r="GU231" s="109">
        <v>9.1583499999999987</v>
      </c>
      <c r="GY231" s="239">
        <v>-1.6583499999999987</v>
      </c>
      <c r="HN231" s="165">
        <v>-3.5083499999999983</v>
      </c>
      <c r="HO231" s="165"/>
      <c r="HP231" s="165"/>
      <c r="HR231" s="165">
        <v>-0.7583499999999983</v>
      </c>
      <c r="HS231" s="165"/>
      <c r="HT231" s="165"/>
      <c r="HV231" s="165">
        <v>4.1650000000000631E-2</v>
      </c>
      <c r="HW231" s="165"/>
      <c r="HX231" s="165"/>
      <c r="HZ231" s="165">
        <v>0.94165000000000099</v>
      </c>
      <c r="IA231" s="165"/>
      <c r="IB231" s="165"/>
      <c r="ID231" s="165">
        <v>-2.808349999999999</v>
      </c>
      <c r="IE231" s="165"/>
      <c r="IF231" s="165"/>
      <c r="IH231" s="165">
        <v>-2.2583499999999983</v>
      </c>
      <c r="II231" s="165"/>
      <c r="IJ231" s="165"/>
      <c r="IL231" s="424">
        <v>-1.6583499999999987</v>
      </c>
      <c r="IM231" s="165"/>
      <c r="IO231" s="36">
        <v>42473</v>
      </c>
    </row>
    <row r="232" spans="1:249" ht="15.75" thickBot="1" x14ac:dyDescent="0.3">
      <c r="A232" s="95">
        <v>41377</v>
      </c>
      <c r="B232" s="36">
        <v>41377</v>
      </c>
      <c r="C232" s="346">
        <v>5.65</v>
      </c>
      <c r="D232" s="346">
        <v>8.4</v>
      </c>
      <c r="E232" s="346">
        <v>9.1999999999999993</v>
      </c>
      <c r="F232" s="346">
        <v>10.1</v>
      </c>
      <c r="G232" s="346">
        <v>6.35</v>
      </c>
      <c r="H232" s="346">
        <v>6.9</v>
      </c>
      <c r="I232" s="346">
        <v>7.5</v>
      </c>
      <c r="J232" s="106"/>
      <c r="K232" s="36">
        <v>42473</v>
      </c>
      <c r="L232" s="105">
        <v>9.2454999999999998</v>
      </c>
      <c r="M232" s="98">
        <f t="shared" si="441"/>
        <v>9.1583499999999987</v>
      </c>
      <c r="N232" s="109">
        <f t="shared" si="365"/>
        <v>9.0716666666666654</v>
      </c>
      <c r="O232" s="291"/>
      <c r="P232" s="184">
        <v>42473</v>
      </c>
      <c r="Q232" s="346">
        <v>5.65</v>
      </c>
      <c r="R232" s="240">
        <v>-3.5083499999999983</v>
      </c>
      <c r="T232" s="346">
        <v>8.4</v>
      </c>
      <c r="U232" s="240">
        <v>-0.7583499999999983</v>
      </c>
      <c r="W232" s="346">
        <v>9.1999999999999993</v>
      </c>
      <c r="X232" s="240">
        <v>4.1650000000000631E-2</v>
      </c>
      <c r="Z232" s="346">
        <v>10.1</v>
      </c>
      <c r="AA232" s="240">
        <v>0.94165000000000099</v>
      </c>
      <c r="AC232" s="346">
        <v>6.35</v>
      </c>
      <c r="AD232" s="239">
        <v>-2.808349999999999</v>
      </c>
      <c r="AF232" s="346">
        <v>6.9</v>
      </c>
      <c r="AG232" s="239">
        <v>-2.2583499999999983</v>
      </c>
      <c r="AI232" s="346">
        <v>7.5</v>
      </c>
      <c r="AJ232" s="239">
        <v>-1.6583499999999987</v>
      </c>
      <c r="AV232" s="36">
        <v>42474</v>
      </c>
      <c r="AW232" s="346">
        <v>5.45</v>
      </c>
      <c r="AY232" s="346">
        <v>6.95</v>
      </c>
      <c r="BA232" s="346">
        <v>8.4</v>
      </c>
      <c r="BC232" s="346">
        <v>9.6499999999999986</v>
      </c>
      <c r="BE232" s="346">
        <v>7.4</v>
      </c>
      <c r="BG232" s="346">
        <v>8.6</v>
      </c>
      <c r="BI232" s="346">
        <v>7.5</v>
      </c>
      <c r="BJ232" s="190"/>
      <c r="BW232" s="36">
        <v>42474</v>
      </c>
      <c r="BX232" s="105">
        <v>9.4211999999999989</v>
      </c>
      <c r="BY232" s="109">
        <v>9.3333499999999994</v>
      </c>
      <c r="CC232" s="240">
        <v>-3.8833499999999992</v>
      </c>
      <c r="CJ232" s="104"/>
      <c r="CK232" s="104"/>
      <c r="CR232" s="36">
        <v>42474</v>
      </c>
      <c r="CS232" s="105">
        <v>9.4211999999999989</v>
      </c>
      <c r="CT232" s="109">
        <v>9.3333499999999994</v>
      </c>
      <c r="CX232" s="240">
        <v>-2.3833499999999992</v>
      </c>
      <c r="CY232" s="190"/>
      <c r="CZ232" s="190"/>
      <c r="DA232" s="190"/>
      <c r="DB232" s="190"/>
      <c r="DC232" s="190"/>
      <c r="DD232" s="190"/>
      <c r="DE232" s="190"/>
      <c r="DF232" s="190"/>
      <c r="DG232" s="190"/>
      <c r="DH232" s="190"/>
      <c r="DJ232" s="185"/>
      <c r="DK232" s="185"/>
      <c r="DL232" s="186"/>
      <c r="DM232" s="36">
        <v>42474</v>
      </c>
      <c r="DN232" s="105">
        <v>9.4211999999999989</v>
      </c>
      <c r="DO232" s="109">
        <v>9.3333499999999994</v>
      </c>
      <c r="DS232" s="240">
        <v>-0.93334999999999901</v>
      </c>
      <c r="DT232" s="190"/>
      <c r="DU232" s="190"/>
      <c r="DV232" s="190"/>
      <c r="DW232" s="190"/>
      <c r="DX232" s="190"/>
      <c r="DY232" s="190"/>
      <c r="DZ232" s="190"/>
      <c r="EA232" s="190"/>
      <c r="EB232" s="190"/>
      <c r="EC232" s="185"/>
      <c r="EE232" s="185"/>
      <c r="EF232" s="185"/>
      <c r="EG232" s="186"/>
      <c r="EH232" s="36">
        <v>42474</v>
      </c>
      <c r="EI232" s="105">
        <v>9.4211999999999989</v>
      </c>
      <c r="EJ232" s="109">
        <v>9.3333499999999994</v>
      </c>
      <c r="EN232" s="240">
        <v>0.31664999999999921</v>
      </c>
      <c r="EO232" s="190"/>
      <c r="EP232" s="190"/>
      <c r="EQ232" s="190"/>
      <c r="ER232" s="190"/>
      <c r="ES232" s="190"/>
      <c r="ET232" s="190"/>
      <c r="EU232" s="190"/>
      <c r="EV232" s="190"/>
      <c r="EW232" s="190"/>
      <c r="EX232" s="185"/>
      <c r="EZ232" s="185"/>
      <c r="FA232" s="185"/>
      <c r="FB232" s="186"/>
      <c r="FC232" s="36">
        <v>42474</v>
      </c>
      <c r="FD232" s="105">
        <v>9.4211999999999989</v>
      </c>
      <c r="FE232" s="109">
        <v>9.3333499999999994</v>
      </c>
      <c r="FI232" s="239">
        <v>-1.933349999999999</v>
      </c>
      <c r="FJ232" s="214">
        <v>9305</v>
      </c>
      <c r="FK232" s="190"/>
      <c r="FL232" s="214">
        <v>9295</v>
      </c>
      <c r="FM232" s="185"/>
      <c r="FN232" s="185"/>
      <c r="FO232" s="185"/>
      <c r="FP232" s="190"/>
      <c r="FQ232" s="190"/>
      <c r="FR232" s="190"/>
      <c r="FS232" s="185"/>
      <c r="FU232" s="185"/>
      <c r="FV232" s="185"/>
      <c r="FW232" s="186"/>
      <c r="FX232" s="36">
        <v>42474</v>
      </c>
      <c r="FY232" s="105">
        <v>9.4211999999999989</v>
      </c>
      <c r="FZ232" s="109">
        <v>9.3333499999999994</v>
      </c>
      <c r="GD232" s="239">
        <v>-0.73334999999999972</v>
      </c>
      <c r="GE232" s="339"/>
      <c r="GF232" s="359"/>
      <c r="GG232" s="339"/>
      <c r="GH232" s="279"/>
      <c r="GI232" s="280"/>
      <c r="GJ232" s="185"/>
      <c r="GK232" s="190"/>
      <c r="GL232" s="190"/>
      <c r="GM232" s="190"/>
      <c r="GN232" s="185"/>
      <c r="GP232" s="185"/>
      <c r="GR232" s="186"/>
      <c r="GS232" s="36">
        <v>42474</v>
      </c>
      <c r="GT232" s="105">
        <v>9.4211999999999989</v>
      </c>
      <c r="GU232" s="109">
        <v>9.3333499999999994</v>
      </c>
      <c r="GY232" s="239">
        <v>-1.8333499999999994</v>
      </c>
      <c r="HN232" s="165">
        <v>-3.8833499999999992</v>
      </c>
      <c r="HO232" s="165"/>
      <c r="HP232" s="165"/>
      <c r="HR232" s="165">
        <v>-2.3833499999999992</v>
      </c>
      <c r="HS232" s="165"/>
      <c r="HT232" s="165"/>
      <c r="HV232" s="165">
        <v>-0.93334999999999901</v>
      </c>
      <c r="HW232" s="165"/>
      <c r="HX232" s="165"/>
      <c r="HZ232" s="165">
        <v>0.31664999999999921</v>
      </c>
      <c r="IA232" s="165"/>
      <c r="IB232" s="165"/>
      <c r="ID232" s="165">
        <v>-1.933349999999999</v>
      </c>
      <c r="IE232" s="165"/>
      <c r="IF232" s="165"/>
      <c r="IH232" s="165">
        <v>-0.73334999999999972</v>
      </c>
      <c r="II232" s="165"/>
      <c r="IJ232" s="165"/>
      <c r="IL232" s="424">
        <v>-1.8333499999999994</v>
      </c>
      <c r="IM232" s="165"/>
      <c r="IN232" s="165"/>
      <c r="IO232" s="36">
        <v>42474</v>
      </c>
    </row>
    <row r="233" spans="1:249" x14ac:dyDescent="0.25">
      <c r="A233" s="95">
        <v>41378</v>
      </c>
      <c r="B233" s="36">
        <v>41378</v>
      </c>
      <c r="C233" s="346">
        <v>5.45</v>
      </c>
      <c r="D233" s="346">
        <v>6.95</v>
      </c>
      <c r="E233" s="346">
        <v>8.4</v>
      </c>
      <c r="F233" s="346">
        <v>9.6499999999999986</v>
      </c>
      <c r="G233" s="346">
        <v>7.4</v>
      </c>
      <c r="H233" s="346">
        <v>8.6</v>
      </c>
      <c r="I233" s="346">
        <v>7.5</v>
      </c>
      <c r="J233" s="106"/>
      <c r="K233" s="36">
        <v>42474</v>
      </c>
      <c r="L233" s="105">
        <v>9.4211999999999989</v>
      </c>
      <c r="M233" s="98">
        <f t="shared" si="441"/>
        <v>9.3333499999999994</v>
      </c>
      <c r="N233" s="109">
        <f t="shared" si="365"/>
        <v>9.245966666666666</v>
      </c>
      <c r="O233" s="291"/>
      <c r="P233" s="184">
        <v>42474</v>
      </c>
      <c r="Q233" s="346">
        <v>5.45</v>
      </c>
      <c r="R233" s="240">
        <v>-3.8833499999999992</v>
      </c>
      <c r="T233" s="346">
        <v>6.95</v>
      </c>
      <c r="U233" s="240">
        <v>-2.3833499999999992</v>
      </c>
      <c r="W233" s="346">
        <v>8.4</v>
      </c>
      <c r="X233" s="240">
        <v>-0.93334999999999901</v>
      </c>
      <c r="Z233" s="346">
        <v>9.6499999999999986</v>
      </c>
      <c r="AA233" s="240">
        <v>0.31664999999999921</v>
      </c>
      <c r="AC233" s="346">
        <v>7.4</v>
      </c>
      <c r="AD233" s="239">
        <v>-1.933349999999999</v>
      </c>
      <c r="AF233" s="346">
        <v>8.6</v>
      </c>
      <c r="AG233" s="239">
        <v>-0.73334999999999972</v>
      </c>
      <c r="AI233" s="346">
        <v>7.5</v>
      </c>
      <c r="AJ233" s="239">
        <v>-1.8333499999999994</v>
      </c>
      <c r="AV233" s="36">
        <v>42475</v>
      </c>
      <c r="AW233" s="346">
        <v>4.45</v>
      </c>
      <c r="AY233" s="346">
        <v>8.6999999999999993</v>
      </c>
      <c r="BA233" s="346">
        <v>6.4</v>
      </c>
      <c r="BC233" s="346">
        <v>9.1499999999999986</v>
      </c>
      <c r="BE233" s="346">
        <v>7.15</v>
      </c>
      <c r="BG233" s="346">
        <v>9.9</v>
      </c>
      <c r="BI233" s="346">
        <v>7.6</v>
      </c>
      <c r="BJ233" s="190"/>
      <c r="BW233" s="36">
        <v>42475</v>
      </c>
      <c r="BX233" s="105">
        <v>9.5982999999999983</v>
      </c>
      <c r="BY233" s="109">
        <v>9.5097499999999986</v>
      </c>
      <c r="CC233" s="240">
        <v>-5.0597499999999984</v>
      </c>
      <c r="CJ233" s="104"/>
      <c r="CK233" s="104"/>
      <c r="CR233" s="36">
        <v>42475</v>
      </c>
      <c r="CS233" s="105">
        <v>9.5982999999999983</v>
      </c>
      <c r="CT233" s="109">
        <v>9.5097499999999986</v>
      </c>
      <c r="CX233" s="240">
        <v>-0.8097499999999993</v>
      </c>
      <c r="CY233" s="190"/>
      <c r="CZ233" s="190"/>
      <c r="DA233" s="190"/>
      <c r="DB233" s="190"/>
      <c r="DC233" s="190"/>
      <c r="DD233" s="190"/>
      <c r="DE233" s="190"/>
      <c r="DF233" s="190"/>
      <c r="DG233" s="190"/>
      <c r="DH233" s="190"/>
      <c r="DJ233" s="185"/>
      <c r="DK233" s="185"/>
      <c r="DL233" s="186"/>
      <c r="DM233" s="36">
        <v>42475</v>
      </c>
      <c r="DN233" s="105">
        <v>9.5982999999999983</v>
      </c>
      <c r="DO233" s="109">
        <v>9.5097499999999986</v>
      </c>
      <c r="DS233" s="240">
        <v>-3.1097499999999982</v>
      </c>
      <c r="DT233" s="190"/>
      <c r="DU233" s="190"/>
      <c r="DV233" s="190"/>
      <c r="DW233" s="190"/>
      <c r="DX233" s="190"/>
      <c r="DY233" s="190"/>
      <c r="DZ233" s="190"/>
      <c r="EA233" s="190"/>
      <c r="EB233" s="190"/>
      <c r="EC233" s="185"/>
      <c r="EE233" s="185"/>
      <c r="EF233" s="185"/>
      <c r="EG233" s="186"/>
      <c r="EH233" s="36">
        <v>42475</v>
      </c>
      <c r="EI233" s="105">
        <v>9.5982999999999983</v>
      </c>
      <c r="EJ233" s="109">
        <v>9.5097499999999986</v>
      </c>
      <c r="EN233" s="240">
        <v>-0.35975000000000001</v>
      </c>
      <c r="EO233" s="190"/>
      <c r="EP233" s="190"/>
      <c r="EQ233" s="190"/>
      <c r="ER233" s="190"/>
      <c r="ES233" s="190"/>
      <c r="ET233" s="190"/>
      <c r="EU233" s="190"/>
      <c r="EV233" s="190"/>
      <c r="EW233" s="190"/>
      <c r="EX233" s="185"/>
      <c r="EZ233" s="185"/>
      <c r="FA233" s="185"/>
      <c r="FB233" s="186"/>
      <c r="FC233" s="36">
        <v>42475</v>
      </c>
      <c r="FD233" s="105">
        <v>9.5982999999999983</v>
      </c>
      <c r="FE233" s="109">
        <v>9.5097499999999986</v>
      </c>
      <c r="FI233" s="239">
        <v>-2.3597499999999982</v>
      </c>
      <c r="FJ233" s="213">
        <f>AVERAGE(FJ228:FJ232)</f>
        <v>5643.8</v>
      </c>
      <c r="FK233" s="190"/>
      <c r="FL233" s="213">
        <f>AVERAGE(FL228:FL232)</f>
        <v>9531.2000000000007</v>
      </c>
      <c r="FM233" s="185"/>
      <c r="FN233" s="185"/>
      <c r="FO233" s="185"/>
      <c r="FP233" s="190"/>
      <c r="FQ233" s="190"/>
      <c r="FR233" s="190"/>
      <c r="FS233" s="185"/>
      <c r="FU233" s="185"/>
      <c r="FV233" s="185"/>
      <c r="FW233" s="186"/>
      <c r="FX233" s="36">
        <v>42475</v>
      </c>
      <c r="FY233" s="105">
        <v>9.5982999999999983</v>
      </c>
      <c r="FZ233" s="109">
        <v>9.5097499999999986</v>
      </c>
      <c r="GD233" s="239">
        <v>0.39025000000000176</v>
      </c>
      <c r="GE233" s="339"/>
      <c r="GF233" s="359"/>
      <c r="GG233" s="339"/>
      <c r="GH233" s="320"/>
      <c r="GI233" s="320"/>
      <c r="GJ233" s="185"/>
      <c r="GK233" s="190"/>
      <c r="GL233" s="190"/>
      <c r="GM233" s="190"/>
      <c r="GN233" s="185"/>
      <c r="GP233" s="185"/>
      <c r="GR233" s="186"/>
      <c r="GS233" s="36">
        <v>42475</v>
      </c>
      <c r="GT233" s="105">
        <v>9.5982999999999983</v>
      </c>
      <c r="GU233" s="109">
        <v>9.5097499999999986</v>
      </c>
      <c r="GY233" s="239">
        <v>-1.9097499999999989</v>
      </c>
      <c r="HN233" s="165">
        <v>-5.0597499999999984</v>
      </c>
      <c r="HO233" s="165"/>
      <c r="HP233" s="165"/>
      <c r="HR233" s="165">
        <v>-0.8097499999999993</v>
      </c>
      <c r="HS233" s="165"/>
      <c r="HT233" s="165"/>
      <c r="HV233" s="165">
        <v>-3.1097499999999982</v>
      </c>
      <c r="HW233" s="165"/>
      <c r="HX233" s="165"/>
      <c r="HZ233" s="165">
        <v>-0.35975000000000001</v>
      </c>
      <c r="IA233" s="165"/>
      <c r="IB233" s="165"/>
      <c r="ID233" s="165">
        <v>-2.3597499999999982</v>
      </c>
      <c r="IE233" s="165"/>
      <c r="IF233" s="165"/>
      <c r="IH233" s="165">
        <v>0.39025000000000176</v>
      </c>
      <c r="II233" s="165"/>
      <c r="IJ233" s="165"/>
      <c r="IL233" s="424">
        <v>-1.9097499999999989</v>
      </c>
      <c r="IM233" s="165"/>
      <c r="IN233" s="165"/>
      <c r="IO233" s="36">
        <v>42475</v>
      </c>
    </row>
    <row r="234" spans="1:249" x14ac:dyDescent="0.25">
      <c r="A234" s="95">
        <v>41379</v>
      </c>
      <c r="B234" s="36">
        <v>41379</v>
      </c>
      <c r="C234" s="346">
        <v>4.45</v>
      </c>
      <c r="D234" s="346">
        <v>8.6999999999999993</v>
      </c>
      <c r="E234" s="346">
        <v>6.4</v>
      </c>
      <c r="F234" s="346">
        <v>9.1499999999999986</v>
      </c>
      <c r="G234" s="346">
        <v>7.15</v>
      </c>
      <c r="H234" s="346">
        <v>9.9</v>
      </c>
      <c r="I234" s="346">
        <v>7.6</v>
      </c>
      <c r="J234" s="106"/>
      <c r="K234" s="36">
        <v>42475</v>
      </c>
      <c r="L234" s="105">
        <v>9.5982999999999983</v>
      </c>
      <c r="M234" s="98">
        <f t="shared" si="441"/>
        <v>9.5097499999999986</v>
      </c>
      <c r="N234" s="109">
        <f t="shared" si="365"/>
        <v>9.4216666666666651</v>
      </c>
      <c r="O234" s="291"/>
      <c r="P234" s="184">
        <v>42475</v>
      </c>
      <c r="Q234" s="346">
        <v>4.45</v>
      </c>
      <c r="R234" s="240">
        <v>-5.0597499999999984</v>
      </c>
      <c r="T234" s="346">
        <v>8.6999999999999993</v>
      </c>
      <c r="U234" s="240">
        <v>-0.8097499999999993</v>
      </c>
      <c r="W234" s="346">
        <v>6.4</v>
      </c>
      <c r="X234" s="240">
        <v>-3.1097499999999982</v>
      </c>
      <c r="Z234" s="346">
        <v>9.1499999999999986</v>
      </c>
      <c r="AA234" s="240">
        <v>-0.35975000000000001</v>
      </c>
      <c r="AC234" s="346">
        <v>7.15</v>
      </c>
      <c r="AD234" s="239">
        <v>-2.3597499999999982</v>
      </c>
      <c r="AF234" s="346">
        <v>9.9</v>
      </c>
      <c r="AG234" s="239">
        <v>0.39025000000000176</v>
      </c>
      <c r="AI234" s="346">
        <v>7.6</v>
      </c>
      <c r="AJ234" s="239">
        <v>-1.9097499999999989</v>
      </c>
      <c r="AV234" s="36">
        <v>42476</v>
      </c>
      <c r="AW234" s="346">
        <v>5.6</v>
      </c>
      <c r="AY234" s="346">
        <v>9.75</v>
      </c>
      <c r="BA234" s="346">
        <v>7.7</v>
      </c>
      <c r="BC234" s="346">
        <v>9.8000000000000007</v>
      </c>
      <c r="BE234" s="346">
        <v>6.2</v>
      </c>
      <c r="BG234" s="346">
        <v>8.9</v>
      </c>
      <c r="BI234" s="346">
        <v>6.85</v>
      </c>
      <c r="BJ234" s="190"/>
      <c r="BW234" s="36">
        <v>42476</v>
      </c>
      <c r="CC234" s="240">
        <v>-12</v>
      </c>
      <c r="CD234" s="104"/>
      <c r="CE234" s="104"/>
      <c r="CF234" s="104"/>
      <c r="CG234" s="104"/>
      <c r="CH234" s="104"/>
      <c r="CI234" s="104"/>
      <c r="CJ234" s="104"/>
      <c r="CK234" s="104"/>
      <c r="CR234" s="36">
        <v>42476</v>
      </c>
      <c r="CX234" s="240">
        <v>-12</v>
      </c>
      <c r="CY234" s="190"/>
      <c r="CZ234" s="190"/>
      <c r="DA234" s="190"/>
      <c r="DB234" s="190"/>
      <c r="DC234" s="190"/>
      <c r="DD234" s="190"/>
      <c r="DE234" s="190"/>
      <c r="DF234" s="190"/>
      <c r="DG234" s="190"/>
      <c r="DH234" s="190"/>
      <c r="DJ234" s="185"/>
      <c r="DK234" s="185"/>
      <c r="DL234" s="186"/>
      <c r="DM234" s="36">
        <v>42476</v>
      </c>
      <c r="DS234" s="240">
        <v>-12</v>
      </c>
      <c r="DT234" s="190"/>
      <c r="DU234" s="190"/>
      <c r="DV234" s="190"/>
      <c r="DW234" s="190"/>
      <c r="DX234" s="190"/>
      <c r="DY234" s="190"/>
      <c r="DZ234" s="190"/>
      <c r="EA234" s="190"/>
      <c r="EB234" s="190"/>
      <c r="EC234" s="185"/>
      <c r="EE234" s="185"/>
      <c r="EF234" s="185"/>
      <c r="EG234" s="186"/>
      <c r="EH234" s="36">
        <v>42476</v>
      </c>
      <c r="EN234" s="240">
        <v>-12</v>
      </c>
      <c r="EO234" s="190"/>
      <c r="EP234" s="190"/>
      <c r="EQ234" s="190"/>
      <c r="ER234" s="190"/>
      <c r="ES234" s="190"/>
      <c r="ET234" s="190"/>
      <c r="EU234" s="190"/>
      <c r="EV234" s="190"/>
      <c r="EW234" s="190"/>
      <c r="EX234" s="185"/>
      <c r="EZ234" s="185"/>
      <c r="FA234" s="185"/>
      <c r="FB234" s="186"/>
      <c r="FC234" s="36">
        <v>42476</v>
      </c>
      <c r="FI234" s="240">
        <v>-12</v>
      </c>
      <c r="FJ234" s="190"/>
      <c r="FK234" s="190"/>
      <c r="FL234" s="185"/>
      <c r="FM234" s="185"/>
      <c r="FN234" s="185"/>
      <c r="FO234" s="185"/>
      <c r="FP234" s="190"/>
      <c r="FQ234" s="190"/>
      <c r="FR234" s="190"/>
      <c r="FS234" s="185"/>
      <c r="FU234" s="185"/>
      <c r="FV234" s="185"/>
      <c r="FW234" s="186"/>
      <c r="FX234" s="36">
        <v>42476</v>
      </c>
      <c r="GD234" s="240">
        <v>-12</v>
      </c>
      <c r="GE234" s="190"/>
      <c r="GF234" s="190"/>
      <c r="GG234" s="185"/>
      <c r="GH234" s="320"/>
      <c r="GI234" s="320"/>
      <c r="GJ234" s="185"/>
      <c r="GK234" s="190"/>
      <c r="GL234" s="190"/>
      <c r="GM234" s="190"/>
      <c r="GN234" s="185"/>
      <c r="GP234" s="185"/>
      <c r="GR234" s="186"/>
      <c r="GS234" s="36">
        <v>42476</v>
      </c>
      <c r="GY234" s="240">
        <v>-12</v>
      </c>
      <c r="HN234" s="165">
        <v>-12</v>
      </c>
      <c r="HO234" s="165"/>
      <c r="HP234" s="165"/>
      <c r="HR234" s="165">
        <v>-12</v>
      </c>
      <c r="HS234" s="165"/>
      <c r="HT234" s="165"/>
      <c r="HV234" s="165">
        <v>-12</v>
      </c>
      <c r="HW234" s="165"/>
      <c r="HX234" s="165"/>
      <c r="HZ234" s="165">
        <v>-12</v>
      </c>
      <c r="IA234" s="165"/>
      <c r="IB234" s="165"/>
      <c r="ID234" s="165">
        <v>-12</v>
      </c>
      <c r="IE234" s="165"/>
      <c r="IF234" s="165"/>
      <c r="IH234" s="165">
        <v>-12</v>
      </c>
      <c r="II234" s="165"/>
      <c r="IJ234" s="165"/>
      <c r="IL234" s="422">
        <v>-12</v>
      </c>
      <c r="IM234" s="165"/>
      <c r="IN234" s="165"/>
      <c r="IO234" s="36">
        <v>42476</v>
      </c>
    </row>
    <row r="235" spans="1:249" x14ac:dyDescent="0.25">
      <c r="A235" s="95">
        <v>41380</v>
      </c>
      <c r="B235" s="36">
        <v>41380</v>
      </c>
      <c r="C235" s="346">
        <v>5.6</v>
      </c>
      <c r="D235" s="346">
        <v>9.75</v>
      </c>
      <c r="E235" s="346">
        <v>7.7</v>
      </c>
      <c r="F235" s="346">
        <v>9.8000000000000007</v>
      </c>
      <c r="G235" s="346">
        <v>6.2</v>
      </c>
      <c r="H235" s="346">
        <v>8.9</v>
      </c>
      <c r="I235" s="346">
        <v>6.85</v>
      </c>
      <c r="J235" s="106"/>
      <c r="P235" s="184">
        <v>42476</v>
      </c>
      <c r="Q235" s="346">
        <v>5.6</v>
      </c>
      <c r="R235" s="240">
        <v>-12</v>
      </c>
      <c r="T235" s="346">
        <v>9.75</v>
      </c>
      <c r="U235" s="240">
        <v>-12</v>
      </c>
      <c r="W235" s="346">
        <v>7.7</v>
      </c>
      <c r="X235" s="240">
        <v>-12</v>
      </c>
      <c r="Z235" s="346">
        <v>9.8000000000000007</v>
      </c>
      <c r="AA235" s="240">
        <v>-12</v>
      </c>
      <c r="AC235" s="346">
        <v>6.2</v>
      </c>
      <c r="AD235" s="240">
        <v>-12</v>
      </c>
      <c r="AF235" s="346">
        <v>8.9</v>
      </c>
      <c r="AG235" s="240">
        <v>-12</v>
      </c>
      <c r="AI235" s="346">
        <v>6.85</v>
      </c>
      <c r="AJ235" s="240">
        <v>-12</v>
      </c>
      <c r="AV235" s="36">
        <v>42477</v>
      </c>
      <c r="AW235" s="346">
        <v>6.15</v>
      </c>
      <c r="AY235" s="346">
        <v>10.350000000000001</v>
      </c>
      <c r="BA235" s="346">
        <v>10.75</v>
      </c>
      <c r="BC235" s="346">
        <v>12</v>
      </c>
      <c r="BE235" s="346">
        <v>7.8</v>
      </c>
      <c r="BG235" s="346">
        <v>8.6999999999999993</v>
      </c>
      <c r="BJ235" s="190"/>
      <c r="BW235" s="36">
        <v>42477</v>
      </c>
      <c r="CC235" s="180"/>
      <c r="CD235" s="104"/>
      <c r="CE235" s="104"/>
      <c r="CF235" s="104"/>
      <c r="CG235" s="104"/>
      <c r="CH235" s="104"/>
      <c r="CI235" s="104"/>
      <c r="CJ235" s="104"/>
      <c r="CK235" s="104"/>
      <c r="CR235" s="36">
        <v>42477</v>
      </c>
      <c r="CX235" s="191"/>
      <c r="CY235" s="190"/>
      <c r="CZ235" s="190"/>
      <c r="DA235" s="190"/>
      <c r="DB235" s="190"/>
      <c r="DC235" s="190"/>
      <c r="DD235" s="190"/>
      <c r="DE235" s="190"/>
      <c r="DF235" s="190"/>
      <c r="DG235" s="190"/>
      <c r="DH235" s="190"/>
      <c r="DJ235" s="185"/>
      <c r="DK235" s="185"/>
      <c r="DL235" s="186"/>
      <c r="DM235" s="36">
        <v>42477</v>
      </c>
      <c r="DS235" s="191"/>
      <c r="DT235" s="190"/>
      <c r="DU235" s="190"/>
      <c r="DV235" s="190"/>
      <c r="DW235" s="190"/>
      <c r="DX235" s="190"/>
      <c r="DY235" s="190"/>
      <c r="DZ235" s="190"/>
      <c r="EA235" s="190"/>
      <c r="EB235" s="190"/>
      <c r="EC235" s="185"/>
      <c r="EE235" s="185"/>
      <c r="EF235" s="185"/>
      <c r="EG235" s="186"/>
      <c r="EH235" s="36">
        <v>42477</v>
      </c>
      <c r="EN235" s="191"/>
      <c r="EO235" s="190"/>
      <c r="EP235" s="190"/>
      <c r="EQ235" s="190"/>
      <c r="ER235" s="190"/>
      <c r="ES235" s="190"/>
      <c r="ET235" s="190"/>
      <c r="EU235" s="190"/>
      <c r="EV235" s="190"/>
      <c r="EW235" s="190"/>
      <c r="EX235" s="185"/>
      <c r="EZ235" s="185"/>
      <c r="FA235" s="185"/>
      <c r="FB235" s="186"/>
      <c r="FC235" s="36">
        <v>42477</v>
      </c>
      <c r="FI235" s="191"/>
      <c r="FJ235" s="190"/>
      <c r="FK235" s="190"/>
      <c r="FL235" s="185"/>
      <c r="FM235" s="185"/>
      <c r="FN235" s="185"/>
      <c r="FO235" s="185"/>
      <c r="FP235" s="190"/>
      <c r="FQ235" s="190"/>
      <c r="FR235" s="190"/>
      <c r="FS235" s="185"/>
      <c r="FU235" s="185"/>
      <c r="FV235" s="185"/>
      <c r="FW235" s="186"/>
      <c r="FX235" s="36">
        <v>42477</v>
      </c>
      <c r="GD235" s="191"/>
      <c r="GE235" s="190"/>
      <c r="GF235" s="190"/>
      <c r="GG235" s="185"/>
      <c r="GH235" s="185"/>
      <c r="GI235" s="185"/>
      <c r="GJ235" s="185"/>
      <c r="GK235" s="190"/>
      <c r="GL235" s="190"/>
      <c r="GM235" s="190"/>
      <c r="GN235" s="185"/>
      <c r="GP235" s="185"/>
      <c r="GR235" s="186"/>
      <c r="GS235" s="36">
        <v>42477</v>
      </c>
      <c r="IO235" s="36">
        <v>42477</v>
      </c>
    </row>
    <row r="236" spans="1:249" x14ac:dyDescent="0.25">
      <c r="A236" s="95">
        <v>41381</v>
      </c>
      <c r="B236" s="36">
        <v>41381</v>
      </c>
      <c r="C236" s="346">
        <v>6.15</v>
      </c>
      <c r="D236" s="346">
        <v>10.350000000000001</v>
      </c>
      <c r="E236" s="346">
        <v>10.75</v>
      </c>
      <c r="F236" s="346">
        <v>12</v>
      </c>
      <c r="G236" s="346">
        <v>7.8</v>
      </c>
      <c r="H236" s="346">
        <v>8.6999999999999993</v>
      </c>
      <c r="I236" s="107"/>
      <c r="J236" s="106"/>
      <c r="P236" s="184">
        <v>42477</v>
      </c>
      <c r="Q236" s="346">
        <v>6.15</v>
      </c>
      <c r="R236" s="240"/>
      <c r="T236" s="346">
        <v>10.350000000000001</v>
      </c>
      <c r="U236" s="240"/>
      <c r="W236" s="346">
        <v>10.75</v>
      </c>
      <c r="X236" s="240"/>
      <c r="Z236" s="346">
        <v>12</v>
      </c>
      <c r="AA236" s="240"/>
      <c r="AC236" s="346">
        <v>7.8</v>
      </c>
      <c r="AD236" s="239"/>
      <c r="AF236" s="346">
        <v>8.6999999999999993</v>
      </c>
      <c r="AG236" s="216"/>
      <c r="AI236" s="107"/>
      <c r="AV236" s="36">
        <v>42478</v>
      </c>
      <c r="AW236" s="346">
        <v>6.8</v>
      </c>
      <c r="AY236" s="346">
        <v>10.15</v>
      </c>
      <c r="BA236" s="346">
        <v>12</v>
      </c>
      <c r="BC236" s="346">
        <v>14.45</v>
      </c>
      <c r="BE236" s="346">
        <v>10.649999999999999</v>
      </c>
      <c r="BG236" s="346">
        <v>7.1</v>
      </c>
      <c r="BJ236" s="190"/>
      <c r="BW236" s="36">
        <v>42478</v>
      </c>
      <c r="CC236" s="180"/>
      <c r="CD236" s="104"/>
      <c r="CE236" s="104"/>
      <c r="CF236" s="104"/>
      <c r="CG236" s="104"/>
      <c r="CH236" s="104"/>
      <c r="CI236" s="104"/>
      <c r="CJ236" s="104"/>
      <c r="CK236" s="104"/>
      <c r="CR236" s="36">
        <v>42478</v>
      </c>
      <c r="CX236" s="191"/>
      <c r="CY236" s="190"/>
      <c r="CZ236" s="190"/>
      <c r="DA236" s="190"/>
      <c r="DB236" s="190"/>
      <c r="DC236" s="190"/>
      <c r="DD236" s="190"/>
      <c r="DE236" s="190"/>
      <c r="DF236" s="190"/>
      <c r="DG236" s="190"/>
      <c r="DH236" s="190"/>
      <c r="DJ236" s="185"/>
      <c r="DK236" s="185"/>
      <c r="DL236" s="186"/>
      <c r="DM236" s="36">
        <v>42478</v>
      </c>
      <c r="DS236" s="191"/>
      <c r="DT236" s="190"/>
      <c r="DU236" s="190"/>
      <c r="DV236" s="190"/>
      <c r="DW236" s="190"/>
      <c r="DX236" s="190"/>
      <c r="DY236" s="190"/>
      <c r="DZ236" s="190"/>
      <c r="EA236" s="190"/>
      <c r="EB236" s="190"/>
      <c r="EC236" s="185"/>
      <c r="EE236" s="185"/>
      <c r="EF236" s="185"/>
      <c r="EG236" s="186"/>
      <c r="EH236" s="36">
        <v>42478</v>
      </c>
      <c r="EN236" s="191"/>
      <c r="EO236" s="190"/>
      <c r="EP236" s="190"/>
      <c r="EQ236" s="190"/>
      <c r="ER236" s="190"/>
      <c r="ES236" s="190"/>
      <c r="ET236" s="190"/>
      <c r="EU236" s="190"/>
      <c r="EV236" s="190"/>
      <c r="EW236" s="190"/>
      <c r="EX236" s="185"/>
      <c r="EZ236" s="185"/>
      <c r="FA236" s="185"/>
      <c r="FB236" s="186"/>
      <c r="FC236" s="36">
        <v>42478</v>
      </c>
      <c r="FI236" s="191"/>
      <c r="FJ236" s="190"/>
      <c r="FK236" s="190"/>
      <c r="FL236" s="190"/>
      <c r="FM236" s="190"/>
      <c r="FN236" s="190"/>
      <c r="FO236" s="190"/>
      <c r="FP236" s="190"/>
      <c r="FQ236" s="190"/>
      <c r="FR236" s="190"/>
      <c r="FS236" s="185"/>
      <c r="FU236" s="185"/>
      <c r="FV236" s="185"/>
      <c r="FW236" s="186"/>
      <c r="FX236" s="36">
        <v>42478</v>
      </c>
      <c r="GD236" s="191"/>
      <c r="GE236" s="190"/>
      <c r="GF236" s="190"/>
      <c r="GG236" s="190"/>
      <c r="GH236" s="190"/>
      <c r="GI236" s="190"/>
      <c r="GJ236" s="190"/>
      <c r="GK236" s="190"/>
      <c r="GL236" s="190"/>
      <c r="GM236" s="190"/>
      <c r="GN236" s="185"/>
      <c r="GP236" s="185"/>
      <c r="GR236" s="186"/>
      <c r="GS236" s="36">
        <v>42478</v>
      </c>
      <c r="HM236">
        <v>9864</v>
      </c>
      <c r="HN236">
        <v>9777</v>
      </c>
      <c r="HO236">
        <v>9733</v>
      </c>
      <c r="IO236" s="36">
        <v>42478</v>
      </c>
    </row>
    <row r="237" spans="1:249" x14ac:dyDescent="0.25">
      <c r="A237" s="95">
        <v>41382</v>
      </c>
      <c r="B237" s="36">
        <v>41382</v>
      </c>
      <c r="C237" s="346">
        <v>6.8</v>
      </c>
      <c r="D237" s="346">
        <v>10.15</v>
      </c>
      <c r="E237" s="346">
        <v>12</v>
      </c>
      <c r="F237" s="346">
        <v>14.45</v>
      </c>
      <c r="G237" s="346">
        <v>10.649999999999999</v>
      </c>
      <c r="H237" s="346">
        <v>7.1</v>
      </c>
      <c r="I237" s="107"/>
      <c r="J237" s="106"/>
      <c r="P237" s="184">
        <v>42478</v>
      </c>
      <c r="Q237" s="346">
        <v>6.8</v>
      </c>
      <c r="R237" s="240"/>
      <c r="T237" s="346">
        <v>10.15</v>
      </c>
      <c r="U237" s="240"/>
      <c r="W237" s="346">
        <v>12</v>
      </c>
      <c r="X237" s="240"/>
      <c r="Z237" s="346">
        <v>14.45</v>
      </c>
      <c r="AA237" s="240"/>
      <c r="AC237" s="346">
        <v>10.649999999999999</v>
      </c>
      <c r="AD237" s="239"/>
      <c r="AF237" s="346">
        <v>7.1</v>
      </c>
      <c r="AG237" s="216"/>
      <c r="AI237" s="107"/>
      <c r="AV237" s="36">
        <v>42479</v>
      </c>
      <c r="AW237" s="346">
        <v>10.45</v>
      </c>
      <c r="AY237" s="346">
        <v>7.75</v>
      </c>
      <c r="BA237" s="346">
        <v>11.350000000000001</v>
      </c>
      <c r="BC237" s="346">
        <v>15.950000000000001</v>
      </c>
      <c r="BE237" s="346">
        <v>9.1999999999999993</v>
      </c>
      <c r="BG237" s="346">
        <v>7.15</v>
      </c>
      <c r="BW237" s="36">
        <v>42479</v>
      </c>
      <c r="CC237" s="180"/>
      <c r="CD237" s="104"/>
      <c r="CE237" s="104"/>
      <c r="CF237" s="104"/>
      <c r="CG237" s="104"/>
      <c r="CH237" s="104"/>
      <c r="CI237" s="104"/>
      <c r="CJ237" s="104"/>
      <c r="CK237" s="104"/>
      <c r="CR237" s="36">
        <v>42479</v>
      </c>
      <c r="CX237" s="191"/>
      <c r="CY237" s="190"/>
      <c r="CZ237" s="190"/>
      <c r="DA237" s="190"/>
      <c r="DB237" s="190"/>
      <c r="DC237" s="190"/>
      <c r="DD237" s="190"/>
      <c r="DE237" s="190"/>
      <c r="DF237" s="190"/>
      <c r="DG237" s="190"/>
      <c r="DH237" s="190"/>
      <c r="DJ237" s="185"/>
      <c r="DK237" s="185"/>
      <c r="DL237" s="186"/>
      <c r="DM237" s="36">
        <v>42479</v>
      </c>
      <c r="DS237" s="191"/>
      <c r="DT237" s="190"/>
      <c r="DU237" s="190"/>
      <c r="DV237" s="190"/>
      <c r="DW237" s="190"/>
      <c r="DX237" s="190"/>
      <c r="DY237" s="190"/>
      <c r="DZ237" s="190"/>
      <c r="EA237" s="190"/>
      <c r="EB237" s="190"/>
      <c r="EC237" s="185"/>
      <c r="EE237" s="185"/>
      <c r="EF237" s="185"/>
      <c r="EG237" s="186"/>
      <c r="EH237" s="36">
        <v>42479</v>
      </c>
      <c r="EN237" s="191"/>
      <c r="EO237" s="190"/>
      <c r="EP237" s="190"/>
      <c r="EQ237" s="190"/>
      <c r="ER237" s="190"/>
      <c r="ES237" s="190"/>
      <c r="ET237" s="190"/>
      <c r="EU237" s="190"/>
      <c r="EV237" s="190"/>
      <c r="EW237" s="190"/>
      <c r="EX237" s="185"/>
      <c r="EZ237" s="185"/>
      <c r="FA237" s="185"/>
      <c r="FB237" s="186"/>
      <c r="FC237" s="36">
        <v>42479</v>
      </c>
      <c r="FI237" s="191"/>
      <c r="FJ237" s="190"/>
      <c r="FK237" s="190"/>
      <c r="FL237" s="190"/>
      <c r="FM237" s="190"/>
      <c r="FN237" s="190"/>
      <c r="FO237" s="190"/>
      <c r="FP237" s="190"/>
      <c r="FQ237" s="190"/>
      <c r="FR237" s="190"/>
      <c r="FS237" s="185"/>
      <c r="FU237" s="185"/>
      <c r="FV237" s="185"/>
      <c r="FW237" s="186"/>
      <c r="FX237" s="36">
        <v>42479</v>
      </c>
      <c r="GD237" s="191"/>
      <c r="GE237" s="190"/>
      <c r="GF237" s="190"/>
      <c r="GG237" s="190"/>
      <c r="GH237" s="190"/>
      <c r="GI237" s="190"/>
      <c r="GJ237" s="190"/>
      <c r="GK237" s="190"/>
      <c r="GL237" s="190"/>
      <c r="GM237" s="190"/>
      <c r="GN237" s="185"/>
      <c r="GP237" s="185"/>
      <c r="GR237" s="186"/>
      <c r="GS237" s="36">
        <v>42479</v>
      </c>
      <c r="HM237">
        <v>9889</v>
      </c>
      <c r="HN237">
        <v>9874</v>
      </c>
      <c r="HO237">
        <v>9877</v>
      </c>
      <c r="IO237" s="36">
        <v>42479</v>
      </c>
    </row>
    <row r="238" spans="1:249" x14ac:dyDescent="0.25">
      <c r="A238" s="95">
        <v>41383</v>
      </c>
      <c r="B238" s="36">
        <v>41383</v>
      </c>
      <c r="C238" s="346">
        <v>10.45</v>
      </c>
      <c r="D238" s="346">
        <v>7.75</v>
      </c>
      <c r="E238" s="346">
        <v>11.350000000000001</v>
      </c>
      <c r="F238" s="346">
        <v>15.950000000000001</v>
      </c>
      <c r="G238" s="346">
        <v>9.1999999999999993</v>
      </c>
      <c r="H238" s="346">
        <v>7.15</v>
      </c>
      <c r="I238" s="107"/>
      <c r="J238" s="106"/>
      <c r="P238" s="184">
        <v>42479</v>
      </c>
      <c r="Q238" s="346">
        <v>10.45</v>
      </c>
      <c r="R238" s="240"/>
      <c r="T238" s="346">
        <v>7.75</v>
      </c>
      <c r="U238" s="240"/>
      <c r="W238" s="346">
        <v>11.350000000000001</v>
      </c>
      <c r="X238" s="240"/>
      <c r="Z238" s="346">
        <v>15.950000000000001</v>
      </c>
      <c r="AA238" s="240"/>
      <c r="AC238" s="346">
        <v>9.1999999999999993</v>
      </c>
      <c r="AD238" s="239"/>
      <c r="AF238" s="346">
        <v>7.15</v>
      </c>
      <c r="AG238" s="216"/>
      <c r="AI238" s="107"/>
      <c r="AV238" s="36">
        <v>42480</v>
      </c>
      <c r="AW238" s="346">
        <v>11.45</v>
      </c>
      <c r="AY238" s="346">
        <v>8.6</v>
      </c>
      <c r="BA238" s="346">
        <v>11.7</v>
      </c>
      <c r="BC238" s="346">
        <v>16.5</v>
      </c>
      <c r="BE238" s="346">
        <v>9.15</v>
      </c>
      <c r="BG238" s="346">
        <v>9.5</v>
      </c>
      <c r="BW238" s="36">
        <v>42480</v>
      </c>
      <c r="CC238" s="177"/>
      <c r="CD238" s="104"/>
      <c r="CE238" s="104"/>
      <c r="CF238" s="104"/>
      <c r="CG238" s="104"/>
      <c r="CH238" s="104"/>
      <c r="CI238" s="104"/>
      <c r="CJ238" s="104"/>
      <c r="CK238" s="104"/>
      <c r="CR238" s="36">
        <v>42480</v>
      </c>
      <c r="CX238" s="191"/>
      <c r="CY238" s="190"/>
      <c r="CZ238" s="190"/>
      <c r="DA238" s="190"/>
      <c r="DB238" s="190"/>
      <c r="DC238" s="190"/>
      <c r="DD238" s="190"/>
      <c r="DE238" s="190"/>
      <c r="DF238" s="190"/>
      <c r="DG238" s="190"/>
      <c r="DH238" s="190"/>
      <c r="DJ238" s="185"/>
      <c r="DK238" s="185"/>
      <c r="DL238" s="186"/>
      <c r="DM238" s="36">
        <v>42480</v>
      </c>
      <c r="DS238" s="191"/>
      <c r="DT238" s="190"/>
      <c r="DU238" s="190"/>
      <c r="DV238" s="190"/>
      <c r="DW238" s="190"/>
      <c r="DX238" s="190"/>
      <c r="DY238" s="190"/>
      <c r="DZ238" s="190"/>
      <c r="EA238" s="190"/>
      <c r="EB238" s="190"/>
      <c r="EC238" s="185"/>
      <c r="EE238" s="185"/>
      <c r="EF238" s="185"/>
      <c r="EG238" s="186"/>
      <c r="EH238" s="36">
        <v>42480</v>
      </c>
      <c r="EN238" s="191"/>
      <c r="EO238" s="190"/>
      <c r="EP238" s="190"/>
      <c r="EQ238" s="190"/>
      <c r="ER238" s="190"/>
      <c r="ES238" s="190"/>
      <c r="ET238" s="190"/>
      <c r="EU238" s="190"/>
      <c r="EV238" s="190"/>
      <c r="EW238" s="190"/>
      <c r="EX238" s="185"/>
      <c r="EZ238" s="185"/>
      <c r="FA238" s="185"/>
      <c r="FB238" s="186"/>
      <c r="FC238" s="36">
        <v>42480</v>
      </c>
      <c r="FI238" s="191"/>
      <c r="FJ238" s="190"/>
      <c r="FK238" s="190"/>
      <c r="FL238" s="190"/>
      <c r="FM238" s="190"/>
      <c r="FN238" s="190"/>
      <c r="FO238" s="190"/>
      <c r="FP238" s="190"/>
      <c r="FQ238" s="190"/>
      <c r="FR238" s="190"/>
      <c r="FS238" s="185"/>
      <c r="FU238" s="185"/>
      <c r="FV238" s="185"/>
      <c r="FW238" s="186"/>
      <c r="FX238" s="36">
        <v>42480</v>
      </c>
      <c r="GD238" s="123"/>
      <c r="GE238" s="123"/>
      <c r="GF238" s="123"/>
      <c r="GG238" s="123"/>
      <c r="GH238" s="190"/>
      <c r="GI238" s="190"/>
      <c r="GJ238" s="190"/>
      <c r="GK238" s="190"/>
      <c r="GL238" s="190"/>
      <c r="GM238" s="190"/>
      <c r="GN238" s="185"/>
      <c r="GP238" s="185"/>
      <c r="GR238" s="186"/>
      <c r="GS238" s="36">
        <v>42480</v>
      </c>
      <c r="HM238">
        <v>9576</v>
      </c>
      <c r="HN238">
        <v>9736</v>
      </c>
      <c r="HO238">
        <v>9728</v>
      </c>
      <c r="IO238" s="36">
        <v>42480</v>
      </c>
    </row>
    <row r="239" spans="1:249" x14ac:dyDescent="0.25">
      <c r="A239" s="95">
        <v>41384</v>
      </c>
      <c r="B239" s="36">
        <v>41384</v>
      </c>
      <c r="C239" s="346">
        <v>11.45</v>
      </c>
      <c r="D239" s="346">
        <v>8.6</v>
      </c>
      <c r="E239" s="346">
        <v>11.7</v>
      </c>
      <c r="F239" s="346">
        <v>16.5</v>
      </c>
      <c r="G239" s="346">
        <v>9.15</v>
      </c>
      <c r="H239" s="346">
        <v>9.5</v>
      </c>
      <c r="I239" s="107"/>
      <c r="J239" s="106"/>
      <c r="P239" s="184">
        <v>42480</v>
      </c>
      <c r="Q239" s="346">
        <v>11.45</v>
      </c>
      <c r="R239" s="240"/>
      <c r="T239" s="346">
        <v>8.6</v>
      </c>
      <c r="U239" s="240"/>
      <c r="W239" s="346">
        <v>11.7</v>
      </c>
      <c r="X239" s="240"/>
      <c r="Z239" s="346">
        <v>16.5</v>
      </c>
      <c r="AA239" s="240"/>
      <c r="AC239" s="346">
        <v>9.15</v>
      </c>
      <c r="AD239" s="239"/>
      <c r="AF239" s="346">
        <v>9.5</v>
      </c>
      <c r="AG239" s="216"/>
      <c r="AI239" s="107"/>
      <c r="AV239" s="36">
        <v>42481</v>
      </c>
      <c r="AW239" s="346">
        <v>8.5500000000000007</v>
      </c>
      <c r="AY239" s="346">
        <v>10.5</v>
      </c>
      <c r="BA239" s="346">
        <v>13.5</v>
      </c>
      <c r="BC239" s="346">
        <v>17.149999999999999</v>
      </c>
      <c r="BE239" s="346">
        <v>10.55</v>
      </c>
      <c r="BG239" s="346">
        <v>10.95</v>
      </c>
      <c r="BW239" s="36">
        <v>42481</v>
      </c>
      <c r="CC239" s="177"/>
      <c r="CD239" s="104"/>
      <c r="CE239" s="104"/>
      <c r="CF239" s="104"/>
      <c r="CG239" s="104"/>
      <c r="CH239" s="104"/>
      <c r="CI239" s="104"/>
      <c r="CJ239" s="104"/>
      <c r="CK239" s="104"/>
      <c r="CR239" s="36">
        <v>42481</v>
      </c>
      <c r="CX239" s="191"/>
      <c r="CY239" s="190"/>
      <c r="CZ239" s="190"/>
      <c r="DA239" s="196" t="s">
        <v>50</v>
      </c>
      <c r="DB239" s="197">
        <f>SLOPE(DJ50:DJ222,DK50:DK222)</f>
        <v>0.95039330455028015</v>
      </c>
      <c r="DC239" s="190"/>
      <c r="DD239" s="190"/>
      <c r="DE239" s="190"/>
      <c r="DF239" s="190"/>
      <c r="DG239" s="190"/>
      <c r="DH239" s="190"/>
      <c r="DJ239" s="185"/>
      <c r="DK239" s="185"/>
      <c r="DL239" s="186"/>
      <c r="DM239" s="36">
        <v>42481</v>
      </c>
      <c r="DS239" s="191"/>
      <c r="DT239" s="190"/>
      <c r="DU239" s="190"/>
      <c r="DV239" s="190"/>
      <c r="DW239" s="190"/>
      <c r="DX239" s="190"/>
      <c r="DY239" s="190"/>
      <c r="DZ239" s="190"/>
      <c r="EA239" s="190"/>
      <c r="EB239" s="190"/>
      <c r="EC239" s="185"/>
      <c r="EE239" s="185"/>
      <c r="EF239" s="185"/>
      <c r="EG239" s="186"/>
      <c r="EH239" s="36">
        <v>42481</v>
      </c>
      <c r="EN239" s="191"/>
      <c r="EO239" s="190"/>
      <c r="EP239" s="190"/>
      <c r="EQ239" s="190"/>
      <c r="ER239" s="190"/>
      <c r="ES239" s="190"/>
      <c r="ET239" s="190"/>
      <c r="EU239" s="190"/>
      <c r="EV239" s="190"/>
      <c r="EW239" s="190"/>
      <c r="EX239" s="185"/>
      <c r="EZ239" s="185"/>
      <c r="FA239" s="185"/>
      <c r="FB239" s="186"/>
      <c r="FC239" s="36">
        <v>42481</v>
      </c>
      <c r="FI239" s="191"/>
      <c r="FJ239" s="190"/>
      <c r="FK239" s="190"/>
      <c r="FL239" s="190"/>
      <c r="FM239" s="190"/>
      <c r="FN239" s="190"/>
      <c r="FO239" s="190"/>
      <c r="FP239" s="190"/>
      <c r="FQ239" s="190"/>
      <c r="FR239" s="190"/>
      <c r="FS239" s="185"/>
      <c r="FU239" s="185"/>
      <c r="FV239" s="185"/>
      <c r="FW239" s="186"/>
      <c r="FX239" s="36">
        <v>42481</v>
      </c>
      <c r="GD239" s="123"/>
      <c r="GE239" s="123"/>
      <c r="GF239" s="123"/>
      <c r="GG239" s="123"/>
      <c r="GH239" s="190"/>
      <c r="GI239" s="190"/>
      <c r="GJ239" s="190"/>
      <c r="GK239" s="190"/>
      <c r="GL239" s="190"/>
      <c r="GM239" s="196"/>
      <c r="GN239" s="185"/>
      <c r="GP239" s="185"/>
      <c r="GR239" s="186"/>
      <c r="GS239" s="36">
        <v>42481</v>
      </c>
      <c r="HM239">
        <v>9755</v>
      </c>
      <c r="HN239">
        <v>9822</v>
      </c>
      <c r="HO239">
        <v>9804</v>
      </c>
      <c r="IO239" s="36">
        <v>42481</v>
      </c>
    </row>
    <row r="240" spans="1:249" x14ac:dyDescent="0.25">
      <c r="A240" s="95">
        <v>41385</v>
      </c>
      <c r="B240" s="36">
        <v>41385</v>
      </c>
      <c r="C240" s="346">
        <v>8.5500000000000007</v>
      </c>
      <c r="D240" s="346">
        <v>10.5</v>
      </c>
      <c r="E240" s="346">
        <v>13.5</v>
      </c>
      <c r="F240" s="346">
        <v>17.149999999999999</v>
      </c>
      <c r="G240" s="346">
        <v>10.55</v>
      </c>
      <c r="H240" s="346">
        <v>10.95</v>
      </c>
      <c r="I240" s="107"/>
      <c r="J240" s="106"/>
      <c r="P240" s="184">
        <v>42481</v>
      </c>
      <c r="Q240" s="346">
        <v>8.5500000000000007</v>
      </c>
      <c r="R240" s="240"/>
      <c r="T240" s="346">
        <v>10.5</v>
      </c>
      <c r="U240" s="240"/>
      <c r="W240" s="346">
        <v>13.5</v>
      </c>
      <c r="X240" s="240"/>
      <c r="Z240" s="346">
        <v>17.149999999999999</v>
      </c>
      <c r="AA240" s="240"/>
      <c r="AC240" s="346">
        <v>10.55</v>
      </c>
      <c r="AD240" s="239"/>
      <c r="AF240" s="346">
        <v>10.95</v>
      </c>
      <c r="AG240" s="216"/>
      <c r="AI240" s="107"/>
      <c r="AV240" s="36">
        <v>42482</v>
      </c>
      <c r="AW240" s="346">
        <v>6.4</v>
      </c>
      <c r="AY240" s="346">
        <v>8.9499999999999993</v>
      </c>
      <c r="BA240" s="346">
        <v>12.4</v>
      </c>
      <c r="BC240" s="346">
        <v>16.299999999999997</v>
      </c>
      <c r="BE240" s="346">
        <v>9.9499999999999993</v>
      </c>
      <c r="BG240" s="346">
        <v>9.6</v>
      </c>
      <c r="BW240" s="36">
        <v>42482</v>
      </c>
      <c r="CC240" s="177"/>
      <c r="CD240" s="104"/>
      <c r="CE240" s="104"/>
      <c r="CF240" s="104"/>
      <c r="CG240" s="104"/>
      <c r="CH240" s="104"/>
      <c r="CI240" s="104"/>
      <c r="CJ240" s="104"/>
      <c r="CK240" s="104"/>
      <c r="CR240" s="36">
        <v>42482</v>
      </c>
      <c r="CX240" s="191"/>
      <c r="CY240" s="190"/>
      <c r="CZ240" s="190"/>
      <c r="DA240" s="196" t="s">
        <v>111</v>
      </c>
      <c r="DB240" s="197">
        <f>AVERAGE(CX25:CX232)</f>
        <v>-1.0089562801932361</v>
      </c>
      <c r="DF240" s="190"/>
      <c r="DG240" s="190"/>
      <c r="DH240" s="190"/>
      <c r="DJ240" s="185"/>
      <c r="DK240" s="185"/>
      <c r="DL240" s="186"/>
      <c r="DM240" s="36">
        <v>42482</v>
      </c>
      <c r="DS240" s="191"/>
      <c r="DT240" s="190"/>
      <c r="DU240" s="190"/>
      <c r="DV240" s="196" t="s">
        <v>50</v>
      </c>
      <c r="DW240" s="197">
        <f>SLOPE(EE50:EE222,EF50:EF222)</f>
        <v>0.99172676777988955</v>
      </c>
      <c r="DX240" s="190"/>
      <c r="EA240" s="190"/>
      <c r="EB240" s="196"/>
      <c r="EC240" s="185"/>
      <c r="EE240" s="185"/>
      <c r="EF240" s="185"/>
      <c r="EG240" s="186"/>
      <c r="EH240" s="36">
        <v>42482</v>
      </c>
      <c r="EN240" s="191"/>
      <c r="EO240" s="190"/>
      <c r="EP240" s="190"/>
      <c r="EQ240" s="196" t="s">
        <v>50</v>
      </c>
      <c r="ER240" s="197">
        <f>SLOPE(EZ50:EZ222,FA50:FA222)</f>
        <v>1.1713626790302289</v>
      </c>
      <c r="ES240" s="190"/>
      <c r="EV240" s="190"/>
      <c r="EW240" s="196"/>
      <c r="EX240" s="185"/>
      <c r="EZ240" s="185"/>
      <c r="FA240" s="185"/>
      <c r="FB240" s="186"/>
      <c r="FC240" s="36">
        <v>42482</v>
      </c>
      <c r="FI240" s="191"/>
      <c r="FJ240" s="190"/>
      <c r="FK240" s="190"/>
      <c r="FL240" s="196" t="s">
        <v>50</v>
      </c>
      <c r="FM240" s="197">
        <f>SLOPE(FU50:FU222,FV50:FV222)</f>
        <v>0.97008499616314681</v>
      </c>
      <c r="FN240" s="190"/>
      <c r="FQ240" s="190"/>
      <c r="FR240" s="196"/>
      <c r="FS240" s="185"/>
      <c r="FU240" s="185"/>
      <c r="FV240" s="185"/>
      <c r="FW240" s="186"/>
      <c r="FX240" s="36">
        <v>42482</v>
      </c>
      <c r="GD240" s="123"/>
      <c r="GE240" s="123"/>
      <c r="GF240" s="123"/>
      <c r="GG240" s="196" t="s">
        <v>50</v>
      </c>
      <c r="GH240" s="197">
        <f>SLOPE(GP50:GP229,GQ50:GQ229)</f>
        <v>0.95814467169062734</v>
      </c>
      <c r="GI240" s="190"/>
      <c r="GL240" s="190"/>
      <c r="GM240" s="190"/>
      <c r="GN240" s="185"/>
      <c r="GP240" s="185"/>
      <c r="GR240" s="186"/>
      <c r="GS240" s="36">
        <v>42482</v>
      </c>
      <c r="HB240" s="196" t="s">
        <v>50</v>
      </c>
      <c r="HC240" s="197">
        <f>SLOPE(HK50:HK229,HL50:HL229)</f>
        <v>0.90228899782026672</v>
      </c>
      <c r="HM240">
        <v>9537</v>
      </c>
      <c r="HN240">
        <v>9654</v>
      </c>
      <c r="HO240">
        <v>9658</v>
      </c>
      <c r="IO240" s="36">
        <v>42482</v>
      </c>
    </row>
    <row r="241" spans="1:249" ht="15.75" thickBot="1" x14ac:dyDescent="0.3">
      <c r="A241" s="95">
        <v>41386</v>
      </c>
      <c r="B241" s="36">
        <v>41386</v>
      </c>
      <c r="C241" s="346">
        <v>6.4</v>
      </c>
      <c r="D241" s="346">
        <v>8.9499999999999993</v>
      </c>
      <c r="E241" s="346">
        <v>12.4</v>
      </c>
      <c r="F241" s="346">
        <v>16.299999999999997</v>
      </c>
      <c r="G241" s="346">
        <v>9.9499999999999993</v>
      </c>
      <c r="H241" s="346">
        <v>9.6</v>
      </c>
      <c r="I241" s="107"/>
      <c r="J241" s="106"/>
      <c r="P241" s="184">
        <v>42482</v>
      </c>
      <c r="Q241" s="346">
        <v>6.4</v>
      </c>
      <c r="R241" s="240"/>
      <c r="T241" s="346">
        <v>8.9499999999999993</v>
      </c>
      <c r="U241" s="240"/>
      <c r="W241" s="346">
        <v>12.4</v>
      </c>
      <c r="X241" s="240"/>
      <c r="Z241" s="346">
        <v>16.299999999999997</v>
      </c>
      <c r="AA241" s="240"/>
      <c r="AC241" s="346">
        <v>9.9499999999999993</v>
      </c>
      <c r="AD241" s="239"/>
      <c r="AF241" s="346">
        <v>9.6</v>
      </c>
      <c r="AG241" s="216"/>
      <c r="AI241" s="107"/>
      <c r="AV241" s="36">
        <v>42483</v>
      </c>
      <c r="AW241" s="346">
        <v>6.8</v>
      </c>
      <c r="AY241" s="346">
        <v>7</v>
      </c>
      <c r="BA241" s="346">
        <v>9.15</v>
      </c>
      <c r="BC241" s="346">
        <v>14.5</v>
      </c>
      <c r="BE241" s="346">
        <v>8.8500000000000014</v>
      </c>
      <c r="BG241" s="346">
        <v>8.0500000000000007</v>
      </c>
      <c r="BW241" s="36">
        <v>42483</v>
      </c>
      <c r="CC241" s="177"/>
      <c r="CD241" s="104"/>
      <c r="CE241" s="104"/>
      <c r="CF241" s="196" t="s">
        <v>50</v>
      </c>
      <c r="CG241" s="197">
        <f>SLOPE(CO51:CO223,CP51:CP223)</f>
        <v>1.1137843583837777</v>
      </c>
      <c r="CH241" s="104"/>
      <c r="CK241" s="104"/>
      <c r="CR241" s="36">
        <v>42483</v>
      </c>
      <c r="CX241" s="191"/>
      <c r="CY241" s="190"/>
      <c r="CZ241" s="190"/>
      <c r="DA241" s="190"/>
      <c r="DB241" s="190"/>
      <c r="DF241" s="190"/>
      <c r="DG241" s="190"/>
      <c r="DH241" s="190"/>
      <c r="DJ241" s="185"/>
      <c r="DK241" s="185"/>
      <c r="DL241" s="186"/>
      <c r="DM241" s="36">
        <v>42483</v>
      </c>
      <c r="DS241" s="191"/>
      <c r="DT241" s="190"/>
      <c r="DU241" s="190"/>
      <c r="DV241" s="196" t="s">
        <v>111</v>
      </c>
      <c r="DW241" s="197">
        <f>AVERAGE(DS25:DS232)</f>
        <v>1.7859712560386471</v>
      </c>
      <c r="DX241" s="190"/>
      <c r="EA241" s="190"/>
      <c r="EB241" s="190"/>
      <c r="EC241" s="185"/>
      <c r="EE241" s="185"/>
      <c r="EF241" s="185"/>
      <c r="EG241" s="186"/>
      <c r="EH241" s="36">
        <v>42483</v>
      </c>
      <c r="EN241" s="191"/>
      <c r="EO241" s="190"/>
      <c r="EP241" s="190"/>
      <c r="EQ241" s="196" t="s">
        <v>111</v>
      </c>
      <c r="ER241" s="197">
        <f>AVERAGE(EN18:EN232)</f>
        <v>1.2536859813084114</v>
      </c>
      <c r="ES241" s="190"/>
      <c r="EV241" s="190"/>
      <c r="EW241" s="190"/>
      <c r="EX241" s="185"/>
      <c r="EZ241" s="185"/>
      <c r="FA241" s="185"/>
      <c r="FB241" s="186"/>
      <c r="FC241" s="36">
        <v>42483</v>
      </c>
      <c r="FI241" s="191"/>
      <c r="FJ241" s="190"/>
      <c r="FK241" s="190"/>
      <c r="FL241" s="196" t="s">
        <v>111</v>
      </c>
      <c r="FM241" s="197">
        <f>AVERAGE(FI25:FI232)</f>
        <v>-0.71523647342995145</v>
      </c>
      <c r="FN241" s="190"/>
      <c r="FQ241" s="190"/>
      <c r="FR241" s="190"/>
      <c r="FS241" s="185"/>
      <c r="FU241" s="185"/>
      <c r="FV241" s="185"/>
      <c r="FW241" s="186"/>
      <c r="FX241" s="36">
        <v>42483</v>
      </c>
      <c r="GD241" s="123"/>
      <c r="GE241" s="123"/>
      <c r="GF241" s="123"/>
      <c r="GG241" s="196" t="s">
        <v>111</v>
      </c>
      <c r="GH241" s="197">
        <f>AVERAGE(GD25:GD232)</f>
        <v>-0.68625096618357473</v>
      </c>
      <c r="GI241" s="190"/>
      <c r="GL241" s="190"/>
      <c r="GM241" s="190"/>
      <c r="GN241" s="185"/>
      <c r="GP241" s="185"/>
      <c r="GR241" s="186"/>
      <c r="GS241" s="36">
        <v>42483</v>
      </c>
      <c r="HB241" s="196" t="s">
        <v>111</v>
      </c>
      <c r="HC241" s="197">
        <f>AVERAGE(GY25:GY232)</f>
        <v>-0.90485000000000015</v>
      </c>
      <c r="HM241" s="219">
        <v>9645</v>
      </c>
      <c r="HN241" s="438">
        <v>9538</v>
      </c>
      <c r="HO241" s="438">
        <v>9515</v>
      </c>
      <c r="IO241" s="36">
        <v>42483</v>
      </c>
    </row>
    <row r="242" spans="1:249" ht="15.75" thickBot="1" x14ac:dyDescent="0.3">
      <c r="A242" s="95">
        <v>41387</v>
      </c>
      <c r="B242" s="36">
        <v>41387</v>
      </c>
      <c r="C242" s="346">
        <v>6.8</v>
      </c>
      <c r="D242" s="346">
        <v>7</v>
      </c>
      <c r="E242" s="346">
        <v>9.15</v>
      </c>
      <c r="F242" s="346">
        <v>14.5</v>
      </c>
      <c r="G242" s="346">
        <v>8.8500000000000014</v>
      </c>
      <c r="H242" s="346">
        <v>8.0500000000000007</v>
      </c>
      <c r="I242" s="107"/>
      <c r="J242" s="106"/>
      <c r="P242" s="184">
        <v>42483</v>
      </c>
      <c r="Q242" s="346">
        <v>6.8</v>
      </c>
      <c r="R242" s="240"/>
      <c r="T242" s="346">
        <v>7</v>
      </c>
      <c r="U242" s="240"/>
      <c r="W242" s="346">
        <v>9.15</v>
      </c>
      <c r="X242" s="240"/>
      <c r="Z242" s="346">
        <v>14.5</v>
      </c>
      <c r="AA242" s="240"/>
      <c r="AC242" s="346">
        <v>8.8500000000000014</v>
      </c>
      <c r="AD242" s="239"/>
      <c r="AF242" s="346">
        <v>8.0500000000000007</v>
      </c>
      <c r="AG242" s="216"/>
      <c r="AI242" s="107"/>
      <c r="AV242" s="36">
        <v>42484</v>
      </c>
      <c r="AW242" s="346">
        <v>8.5</v>
      </c>
      <c r="AY242" s="346">
        <v>7.35</v>
      </c>
      <c r="BA242" s="346">
        <v>7.5</v>
      </c>
      <c r="BC242" s="346">
        <v>13.850000000000001</v>
      </c>
      <c r="BE242" s="346">
        <v>9.4499999999999993</v>
      </c>
      <c r="BG242" s="346">
        <v>9.5500000000000007</v>
      </c>
      <c r="BW242" s="36">
        <v>42484</v>
      </c>
      <c r="CC242" s="177"/>
      <c r="CD242" s="104"/>
      <c r="CE242" s="104"/>
      <c r="CF242" s="196" t="s">
        <v>111</v>
      </c>
      <c r="CG242" s="197">
        <f>AVERAGE(CC26:CC233)</f>
        <v>0.55305555555555574</v>
      </c>
      <c r="CH242" s="104"/>
      <c r="CK242" s="104"/>
      <c r="CR242" s="36">
        <v>42484</v>
      </c>
      <c r="CX242" s="191"/>
      <c r="CY242" s="190"/>
      <c r="CZ242" s="190"/>
      <c r="DA242" s="190"/>
      <c r="DB242" s="190"/>
      <c r="DC242" s="190"/>
      <c r="DD242" s="190"/>
      <c r="DE242" s="190"/>
      <c r="DF242" s="190"/>
      <c r="DG242" s="190"/>
      <c r="DH242" s="190"/>
      <c r="DJ242" s="185"/>
      <c r="DK242" s="185"/>
      <c r="DL242" s="186"/>
      <c r="DM242" s="36">
        <v>42484</v>
      </c>
      <c r="DS242" s="191"/>
      <c r="DT242" s="190"/>
      <c r="DU242" s="190"/>
      <c r="DV242" s="190"/>
      <c r="DW242" s="190"/>
      <c r="DX242" s="190"/>
      <c r="DY242" s="190"/>
      <c r="DZ242" s="190"/>
      <c r="EA242" s="190"/>
      <c r="EB242" s="190"/>
      <c r="EC242" s="185"/>
      <c r="EE242" s="185"/>
      <c r="EF242" s="185"/>
      <c r="EG242" s="186"/>
      <c r="EH242" s="36">
        <v>42484</v>
      </c>
      <c r="EN242" s="191"/>
      <c r="EO242" s="190"/>
      <c r="EP242" s="190"/>
      <c r="EQ242" s="190"/>
      <c r="ER242" s="190"/>
      <c r="ES242" s="190"/>
      <c r="ET242" s="190"/>
      <c r="EU242" s="190"/>
      <c r="EV242" s="190"/>
      <c r="EW242" s="190"/>
      <c r="EX242" s="185"/>
      <c r="EZ242" s="185"/>
      <c r="FA242" s="185"/>
      <c r="FB242" s="186"/>
      <c r="FC242" s="36">
        <v>42484</v>
      </c>
      <c r="FI242" s="191"/>
      <c r="FJ242" s="190"/>
      <c r="FK242" s="190"/>
      <c r="FL242" s="190"/>
      <c r="FM242" s="190"/>
      <c r="FN242" s="190"/>
      <c r="FO242" s="190"/>
      <c r="FP242" s="190"/>
      <c r="FQ242" s="190"/>
      <c r="FR242" s="190"/>
      <c r="FS242" s="185"/>
      <c r="FU242" s="185"/>
      <c r="FV242" s="185"/>
      <c r="FW242" s="186"/>
      <c r="FX242" s="36">
        <v>42484</v>
      </c>
      <c r="GD242" s="123"/>
      <c r="GE242" s="123"/>
      <c r="GF242" s="123"/>
      <c r="GG242" s="123"/>
      <c r="GH242" s="190"/>
      <c r="GI242" s="190"/>
      <c r="GJ242" s="190"/>
      <c r="GK242" s="190"/>
      <c r="GL242" s="190"/>
      <c r="GM242" s="190"/>
      <c r="GN242" s="185"/>
      <c r="GP242" s="185"/>
      <c r="GR242" s="186"/>
      <c r="GS242" s="36">
        <v>42484</v>
      </c>
      <c r="HM242" s="279">
        <f>AVERAGE(HM236:HM241)</f>
        <v>9711</v>
      </c>
      <c r="HN242" s="437">
        <v>9696</v>
      </c>
      <c r="HO242" s="437">
        <v>9712</v>
      </c>
      <c r="IO242" s="36">
        <v>42484</v>
      </c>
    </row>
    <row r="243" spans="1:249" x14ac:dyDescent="0.25">
      <c r="A243" s="95">
        <v>41388</v>
      </c>
      <c r="B243" s="36">
        <v>41388</v>
      </c>
      <c r="C243" s="346">
        <v>8.5</v>
      </c>
      <c r="D243" s="346">
        <v>7.35</v>
      </c>
      <c r="E243" s="346">
        <v>7.5</v>
      </c>
      <c r="F243" s="346">
        <v>13.850000000000001</v>
      </c>
      <c r="G243" s="346">
        <v>9.4499999999999993</v>
      </c>
      <c r="H243" s="346">
        <v>9.5500000000000007</v>
      </c>
      <c r="I243" s="107"/>
      <c r="J243" s="106"/>
      <c r="P243" s="184">
        <v>42484</v>
      </c>
      <c r="Q243" s="346">
        <v>8.5</v>
      </c>
      <c r="R243" s="240"/>
      <c r="T243" s="346">
        <v>7.35</v>
      </c>
      <c r="U243" s="240"/>
      <c r="W243" s="346">
        <v>7.5</v>
      </c>
      <c r="X243" s="240"/>
      <c r="Z243" s="346">
        <v>13.850000000000001</v>
      </c>
      <c r="AA243" s="240"/>
      <c r="AC243" s="346">
        <v>9.4499999999999993</v>
      </c>
      <c r="AD243" s="239"/>
      <c r="AF243" s="346">
        <v>9.5500000000000007</v>
      </c>
      <c r="AG243" s="216"/>
      <c r="AI243" s="107"/>
      <c r="AV243" s="36">
        <v>42485</v>
      </c>
      <c r="AW243" s="346">
        <v>10.5</v>
      </c>
      <c r="AY243" s="346">
        <v>8.3000000000000007</v>
      </c>
      <c r="BA243" s="346">
        <v>7.05</v>
      </c>
      <c r="BC243" s="346">
        <v>13.25</v>
      </c>
      <c r="BE243" s="346">
        <v>9.8000000000000007</v>
      </c>
      <c r="BG243" s="346">
        <v>12.2</v>
      </c>
      <c r="BW243" s="36">
        <v>42485</v>
      </c>
      <c r="CC243" s="177"/>
      <c r="CD243" s="104"/>
      <c r="CE243" s="104"/>
      <c r="CF243" s="104"/>
      <c r="CG243" s="104"/>
      <c r="CH243" s="104"/>
      <c r="CI243" s="104"/>
      <c r="CJ243" s="104"/>
      <c r="CK243" s="104"/>
      <c r="CL243" s="104"/>
      <c r="CR243" s="36">
        <v>42485</v>
      </c>
      <c r="CX243" s="191"/>
      <c r="CY243" s="190"/>
      <c r="CZ243" s="190"/>
      <c r="DA243" s="190"/>
      <c r="DB243" s="190"/>
      <c r="DC243" s="190"/>
      <c r="DD243" s="190"/>
      <c r="DE243" s="190"/>
      <c r="DF243" s="190"/>
      <c r="DG243" s="190"/>
      <c r="DH243" s="190"/>
      <c r="DJ243" s="185"/>
      <c r="DK243" s="185"/>
      <c r="DL243" s="186"/>
      <c r="DM243" s="36">
        <v>42485</v>
      </c>
      <c r="DS243" s="191"/>
      <c r="DT243" s="190"/>
      <c r="DU243" s="190"/>
      <c r="DV243" s="190"/>
      <c r="DW243" s="190"/>
      <c r="DX243" s="190"/>
      <c r="DY243" s="190"/>
      <c r="DZ243" s="190"/>
      <c r="EA243" s="190"/>
      <c r="EB243" s="190"/>
      <c r="EC243" s="185"/>
      <c r="EE243" s="185"/>
      <c r="EF243" s="185"/>
      <c r="EG243" s="186"/>
      <c r="EH243" s="36">
        <v>42485</v>
      </c>
      <c r="EN243" s="191"/>
      <c r="EO243" s="190"/>
      <c r="EP243" s="190"/>
      <c r="EQ243" s="190"/>
      <c r="ER243" s="190"/>
      <c r="ES243" s="190"/>
      <c r="ET243" s="190"/>
      <c r="EU243" s="190"/>
      <c r="EV243" s="190"/>
      <c r="EW243" s="190"/>
      <c r="EX243" s="185"/>
      <c r="EZ243" s="185"/>
      <c r="FA243" s="185"/>
      <c r="FB243" s="186"/>
      <c r="FC243" s="36">
        <v>42485</v>
      </c>
      <c r="FI243" s="191"/>
      <c r="FJ243" s="190"/>
      <c r="FK243" s="190"/>
      <c r="FL243" s="190"/>
      <c r="FM243" s="190"/>
      <c r="FN243" s="190"/>
      <c r="FO243" s="190"/>
      <c r="FP243" s="190"/>
      <c r="FQ243" s="190"/>
      <c r="FR243" s="190"/>
      <c r="FS243" s="185"/>
      <c r="FU243" s="185"/>
      <c r="FV243" s="185"/>
      <c r="FW243" s="186"/>
      <c r="FX243" s="36">
        <v>42485</v>
      </c>
      <c r="GD243" s="123"/>
      <c r="GE243" s="123"/>
      <c r="GF243" s="123"/>
      <c r="GG243" s="438"/>
      <c r="GH243" s="190"/>
      <c r="GI243" s="190"/>
      <c r="GJ243" s="190"/>
      <c r="GK243" s="190"/>
      <c r="GL243" s="190"/>
      <c r="GM243" s="190"/>
      <c r="GN243" s="185"/>
      <c r="GP243" s="185"/>
      <c r="GR243" s="186"/>
      <c r="GS243" s="36">
        <v>42485</v>
      </c>
      <c r="HM243" s="191"/>
      <c r="HN243" s="436">
        <f>AVERAGE(HN236:HN242)</f>
        <v>9728.1428571428569</v>
      </c>
      <c r="HO243" s="436">
        <f>AVERAGE(HO236:HO242)</f>
        <v>9718.1428571428569</v>
      </c>
      <c r="IO243" s="36">
        <v>42485</v>
      </c>
    </row>
    <row r="244" spans="1:249" x14ac:dyDescent="0.25">
      <c r="A244" s="95">
        <v>41389</v>
      </c>
      <c r="B244" s="36">
        <v>41389</v>
      </c>
      <c r="C244" s="346">
        <v>10.5</v>
      </c>
      <c r="D244" s="346">
        <v>8.3000000000000007</v>
      </c>
      <c r="E244" s="346">
        <v>7.05</v>
      </c>
      <c r="F244" s="346">
        <v>13.25</v>
      </c>
      <c r="G244" s="346">
        <v>9.8000000000000007</v>
      </c>
      <c r="H244" s="346">
        <v>12.2</v>
      </c>
      <c r="I244" s="107"/>
      <c r="J244" s="106"/>
      <c r="P244" s="184">
        <v>42485</v>
      </c>
      <c r="Q244" s="346">
        <v>10.5</v>
      </c>
      <c r="R244" s="240"/>
      <c r="T244" s="346">
        <v>8.3000000000000007</v>
      </c>
      <c r="U244" s="240"/>
      <c r="W244" s="346">
        <v>7.05</v>
      </c>
      <c r="X244" s="240"/>
      <c r="Z244" s="346">
        <v>13.25</v>
      </c>
      <c r="AA244" s="240"/>
      <c r="AC244" s="346">
        <v>9.8000000000000007</v>
      </c>
      <c r="AD244" s="239"/>
      <c r="AF244" s="346">
        <v>12.2</v>
      </c>
      <c r="AG244" s="216"/>
      <c r="AI244" s="107"/>
      <c r="AV244" s="36">
        <v>42486</v>
      </c>
      <c r="AW244" s="346">
        <v>13.5</v>
      </c>
      <c r="AY244" s="346">
        <v>9.25</v>
      </c>
      <c r="BA244" s="346">
        <v>8.5</v>
      </c>
      <c r="BC244" s="346">
        <v>11.85</v>
      </c>
      <c r="BE244" s="346">
        <v>10.55</v>
      </c>
      <c r="BG244" s="346">
        <v>12.85</v>
      </c>
      <c r="BW244" s="36">
        <v>42486</v>
      </c>
      <c r="CC244" s="177"/>
      <c r="CD244" s="104"/>
      <c r="CE244" s="104"/>
      <c r="CF244" s="104"/>
      <c r="CG244" s="104"/>
      <c r="CH244" s="104"/>
      <c r="CI244" s="104"/>
      <c r="CJ244" s="104"/>
      <c r="CK244" s="104"/>
      <c r="CL244" s="104"/>
      <c r="CR244" s="36">
        <v>42486</v>
      </c>
      <c r="CX244" s="191"/>
      <c r="CY244" s="190"/>
      <c r="CZ244" s="190"/>
      <c r="DA244" s="190"/>
      <c r="DB244" s="190"/>
      <c r="DC244" s="190"/>
      <c r="DD244" s="190"/>
      <c r="DE244" s="190"/>
      <c r="DF244" s="190"/>
      <c r="DG244" s="190"/>
      <c r="DH244" s="190"/>
      <c r="DI244" s="190"/>
      <c r="DJ244" s="185"/>
      <c r="DK244" s="185"/>
      <c r="DL244" s="186"/>
      <c r="DM244" s="36">
        <v>42486</v>
      </c>
      <c r="DS244" s="191"/>
      <c r="DT244" s="190"/>
      <c r="DU244" s="190"/>
      <c r="DV244" s="190"/>
      <c r="DW244" s="190"/>
      <c r="DX244" s="190"/>
      <c r="DY244" s="190"/>
      <c r="DZ244" s="190"/>
      <c r="EA244" s="190"/>
      <c r="EB244" s="190"/>
      <c r="EC244" s="185"/>
      <c r="EE244" s="185"/>
      <c r="EF244" s="185"/>
      <c r="EG244" s="186"/>
      <c r="EH244" s="36">
        <v>42486</v>
      </c>
      <c r="EN244" s="191"/>
      <c r="EO244" s="190"/>
      <c r="EP244" s="190"/>
      <c r="EQ244" s="190"/>
      <c r="ER244" s="190"/>
      <c r="ES244" s="190"/>
      <c r="ET244" s="190"/>
      <c r="EU244" s="190"/>
      <c r="EV244" s="190"/>
      <c r="EW244" s="190"/>
      <c r="EX244" s="185"/>
      <c r="EZ244" s="185"/>
      <c r="FA244" s="185"/>
      <c r="FB244" s="186"/>
      <c r="FC244" s="36">
        <v>42486</v>
      </c>
      <c r="FI244" s="191"/>
      <c r="FJ244" s="190"/>
      <c r="FK244" s="190"/>
      <c r="FL244" s="190"/>
      <c r="FM244" s="190"/>
      <c r="FN244" s="190"/>
      <c r="FO244" s="190"/>
      <c r="FP244" s="190"/>
      <c r="FQ244" s="190"/>
      <c r="FR244" s="190"/>
      <c r="FS244" s="185"/>
      <c r="FU244" s="185"/>
      <c r="FV244" s="185"/>
      <c r="FW244" s="186"/>
      <c r="FX244" s="36">
        <v>42486</v>
      </c>
      <c r="GD244" s="320"/>
      <c r="GE244" s="320"/>
      <c r="GF244" s="320"/>
      <c r="GG244" s="320"/>
      <c r="GH244" s="190"/>
      <c r="GI244" s="190"/>
      <c r="GJ244" s="190"/>
      <c r="GK244" s="190"/>
      <c r="GL244" s="190"/>
      <c r="GM244" s="190"/>
      <c r="GN244" s="185"/>
      <c r="GP244" s="185"/>
      <c r="GR244" s="186"/>
      <c r="GS244" s="36">
        <v>42486</v>
      </c>
      <c r="IO244" s="36">
        <v>42486</v>
      </c>
    </row>
    <row r="245" spans="1:249" x14ac:dyDescent="0.25">
      <c r="A245" s="95">
        <v>41390</v>
      </c>
      <c r="B245" s="36">
        <v>41390</v>
      </c>
      <c r="C245" s="346">
        <v>13.5</v>
      </c>
      <c r="D245" s="346">
        <v>9.25</v>
      </c>
      <c r="E245" s="346">
        <v>8.5</v>
      </c>
      <c r="F245" s="346">
        <v>11.85</v>
      </c>
      <c r="G245" s="346">
        <v>10.55</v>
      </c>
      <c r="H245" s="346">
        <v>12.85</v>
      </c>
      <c r="I245" s="107"/>
      <c r="J245" s="106"/>
      <c r="P245" s="184">
        <v>42486</v>
      </c>
      <c r="Q245" s="346">
        <v>13.5</v>
      </c>
      <c r="R245" s="240"/>
      <c r="T245" s="346">
        <v>9.25</v>
      </c>
      <c r="U245" s="240"/>
      <c r="W245" s="346">
        <v>8.5</v>
      </c>
      <c r="X245" s="240"/>
      <c r="Z245" s="346">
        <v>11.85</v>
      </c>
      <c r="AA245" s="240"/>
      <c r="AC245" s="346">
        <v>10.55</v>
      </c>
      <c r="AD245" s="239"/>
      <c r="AF245" s="346">
        <v>12.85</v>
      </c>
      <c r="AG245" s="216"/>
      <c r="AI245" s="107"/>
      <c r="AV245" s="36">
        <v>42487</v>
      </c>
      <c r="AW245" s="346">
        <v>13.95</v>
      </c>
      <c r="AY245" s="346">
        <v>8.6</v>
      </c>
      <c r="BA245" s="346">
        <v>12.75</v>
      </c>
      <c r="BC245" s="346">
        <v>12.75</v>
      </c>
      <c r="BE245" s="346">
        <v>10.85</v>
      </c>
      <c r="BG245" s="346">
        <v>13.15</v>
      </c>
      <c r="BW245" s="36">
        <v>42487</v>
      </c>
      <c r="CC245" s="177"/>
      <c r="CD245" s="104"/>
      <c r="CE245" s="104"/>
      <c r="CF245" s="104"/>
      <c r="CG245" s="104"/>
      <c r="CH245" s="104"/>
      <c r="CI245" s="104"/>
      <c r="CJ245" s="104"/>
      <c r="CK245" s="104"/>
      <c r="CL245" s="104"/>
      <c r="CR245" s="36">
        <v>42487</v>
      </c>
      <c r="CX245" s="191"/>
      <c r="CY245" s="190"/>
      <c r="CZ245" s="190"/>
      <c r="DA245" s="190"/>
      <c r="DB245" s="190"/>
      <c r="DC245" s="190"/>
      <c r="DD245" s="190"/>
      <c r="DE245" s="190"/>
      <c r="DF245" s="190"/>
      <c r="DG245" s="190"/>
      <c r="DH245" s="190"/>
      <c r="DI245" s="190"/>
      <c r="DJ245" s="185"/>
      <c r="DK245" s="185"/>
      <c r="DL245" s="186"/>
      <c r="DM245" s="36">
        <v>42487</v>
      </c>
      <c r="DS245" s="191"/>
      <c r="DT245" s="190"/>
      <c r="DU245" s="190"/>
      <c r="DV245" s="190"/>
      <c r="DW245" s="190"/>
      <c r="DX245" s="190"/>
      <c r="DY245" s="190"/>
      <c r="DZ245" s="190"/>
      <c r="EA245" s="190"/>
      <c r="EB245" s="190"/>
      <c r="EC245" s="185"/>
      <c r="EE245" s="185"/>
      <c r="EF245" s="185"/>
      <c r="EG245" s="186"/>
      <c r="EH245" s="36">
        <v>42487</v>
      </c>
      <c r="EN245" s="191"/>
      <c r="EO245" s="190"/>
      <c r="EP245" s="190"/>
      <c r="EQ245" s="190"/>
      <c r="ER245" s="190"/>
      <c r="ES245" s="190"/>
      <c r="ET245" s="190"/>
      <c r="EU245" s="190"/>
      <c r="EV245" s="190"/>
      <c r="EW245" s="190"/>
      <c r="EX245" s="190"/>
      <c r="EY245" s="185"/>
      <c r="EZ245" s="185"/>
      <c r="FA245" s="185"/>
      <c r="FB245" s="186"/>
      <c r="FC245" s="36">
        <v>42487</v>
      </c>
      <c r="FI245" s="191"/>
      <c r="FJ245" s="190"/>
      <c r="FK245" s="190"/>
      <c r="FL245" s="190"/>
      <c r="FM245" s="190"/>
      <c r="FN245" s="190"/>
      <c r="FO245" s="190"/>
      <c r="FP245" s="190"/>
      <c r="FQ245" s="190"/>
      <c r="FR245" s="190"/>
      <c r="FS245" s="185"/>
      <c r="FU245" s="185"/>
      <c r="FV245" s="185"/>
      <c r="FW245" s="186"/>
      <c r="FX245" s="36">
        <v>42487</v>
      </c>
      <c r="GD245" s="195"/>
      <c r="GE245" s="436"/>
      <c r="GF245" s="436"/>
      <c r="GG245" s="436"/>
      <c r="GH245" s="190"/>
      <c r="GI245" s="190"/>
      <c r="GJ245" s="190"/>
      <c r="GK245" s="190"/>
      <c r="GL245" s="190"/>
      <c r="GM245" s="190"/>
      <c r="GN245" s="185"/>
      <c r="GP245" s="185"/>
      <c r="GR245" s="186"/>
      <c r="GS245" s="36">
        <v>42487</v>
      </c>
      <c r="IO245" s="36">
        <v>42487</v>
      </c>
    </row>
    <row r="246" spans="1:249" x14ac:dyDescent="0.25">
      <c r="A246" s="95">
        <v>41391</v>
      </c>
      <c r="B246" s="36">
        <v>41391</v>
      </c>
      <c r="C246" s="346">
        <v>13.95</v>
      </c>
      <c r="D246" s="346">
        <v>8.6</v>
      </c>
      <c r="E246" s="346">
        <v>12.75</v>
      </c>
      <c r="F246" s="346">
        <v>12.75</v>
      </c>
      <c r="G246" s="346">
        <v>10.85</v>
      </c>
      <c r="H246" s="346">
        <v>13.15</v>
      </c>
      <c r="I246" s="107"/>
      <c r="J246" s="106"/>
      <c r="P246" s="184">
        <v>42487</v>
      </c>
      <c r="Q246" s="346">
        <v>13.95</v>
      </c>
      <c r="R246" s="240"/>
      <c r="T246" s="346">
        <v>8.6</v>
      </c>
      <c r="U246" s="240"/>
      <c r="W246" s="346">
        <v>12.75</v>
      </c>
      <c r="X246" s="240"/>
      <c r="Z246" s="346">
        <v>12.75</v>
      </c>
      <c r="AA246" s="240"/>
      <c r="AC246" s="346">
        <v>10.85</v>
      </c>
      <c r="AD246" s="239"/>
      <c r="AF246" s="346">
        <v>13.15</v>
      </c>
      <c r="AG246" s="216"/>
      <c r="AI246" s="107"/>
      <c r="AV246" s="36">
        <v>42488</v>
      </c>
      <c r="AW246" s="346">
        <v>11.35</v>
      </c>
      <c r="AY246" s="346">
        <v>7.4499999999999993</v>
      </c>
      <c r="BA246" s="346">
        <v>14.8</v>
      </c>
      <c r="BC246" s="346">
        <v>14.15</v>
      </c>
      <c r="BE246" s="346">
        <v>10.3</v>
      </c>
      <c r="BG246" s="346">
        <v>12.2</v>
      </c>
      <c r="BW246" s="36">
        <v>42488</v>
      </c>
      <c r="CC246" s="177"/>
      <c r="CD246" s="104"/>
      <c r="CE246" s="104"/>
      <c r="CF246" s="104"/>
      <c r="CG246" s="104"/>
      <c r="CH246" s="104"/>
      <c r="CI246" s="104"/>
      <c r="CJ246" s="104"/>
      <c r="CK246" s="104"/>
      <c r="CL246" s="104"/>
      <c r="CR246" s="36">
        <v>42488</v>
      </c>
      <c r="CX246" s="191"/>
      <c r="CY246" s="190"/>
      <c r="CZ246" s="190"/>
      <c r="DA246" s="190"/>
      <c r="DB246" s="190"/>
      <c r="DC246" s="190"/>
      <c r="DD246" s="190"/>
      <c r="DE246" s="190"/>
      <c r="DF246" s="190"/>
      <c r="DG246" s="190"/>
      <c r="DH246" s="190"/>
      <c r="DI246" s="190"/>
      <c r="DJ246" s="185"/>
      <c r="DK246" s="185"/>
      <c r="DL246" s="186"/>
      <c r="DM246" s="36">
        <v>42488</v>
      </c>
      <c r="DS246" s="191"/>
      <c r="DT246" s="190"/>
      <c r="DU246" s="190"/>
      <c r="DV246" s="190"/>
      <c r="DW246" s="190"/>
      <c r="DX246" s="190"/>
      <c r="DY246" s="190"/>
      <c r="DZ246" s="190"/>
      <c r="EA246" s="190"/>
      <c r="EB246" s="190"/>
      <c r="EC246" s="185"/>
      <c r="EE246" s="185"/>
      <c r="EF246" s="185"/>
      <c r="EG246" s="186"/>
      <c r="EH246" s="36">
        <v>42488</v>
      </c>
      <c r="EN246" s="191"/>
      <c r="EO246" s="190"/>
      <c r="EP246" s="190"/>
      <c r="EQ246" s="190"/>
      <c r="ER246" s="190"/>
      <c r="ES246" s="190"/>
      <c r="ET246" s="190"/>
      <c r="EU246" s="190"/>
      <c r="EV246" s="190"/>
      <c r="EW246" s="190"/>
      <c r="EX246" s="190"/>
      <c r="EY246" s="185"/>
      <c r="EZ246" s="185"/>
      <c r="FA246" s="185"/>
      <c r="FB246" s="186"/>
      <c r="FC246" s="36">
        <v>42488</v>
      </c>
      <c r="FI246" s="191"/>
      <c r="FJ246" s="190"/>
      <c r="FK246" s="190"/>
      <c r="FL246" s="190"/>
      <c r="FM246" s="190"/>
      <c r="FN246" s="190"/>
      <c r="FO246" s="190"/>
      <c r="FP246" s="190"/>
      <c r="FQ246" s="190"/>
      <c r="FR246" s="190"/>
      <c r="FS246" s="185"/>
      <c r="FU246" s="185"/>
      <c r="FV246" s="185"/>
      <c r="FW246" s="186"/>
      <c r="FX246" s="36">
        <v>42488</v>
      </c>
      <c r="GD246" s="191"/>
      <c r="GE246" s="190"/>
      <c r="GF246" s="190"/>
      <c r="GG246" s="190"/>
      <c r="GH246" s="190"/>
      <c r="GI246" s="190"/>
      <c r="GJ246" s="190"/>
      <c r="GK246" s="190"/>
      <c r="GL246" s="190"/>
      <c r="GM246" s="190"/>
      <c r="GN246" s="185"/>
      <c r="GP246" s="185"/>
      <c r="GR246" s="186"/>
      <c r="GS246" s="36">
        <v>42488</v>
      </c>
      <c r="IO246" s="36">
        <v>42488</v>
      </c>
    </row>
    <row r="247" spans="1:249" x14ac:dyDescent="0.25">
      <c r="A247" s="95">
        <v>41392</v>
      </c>
      <c r="B247" s="36">
        <v>41392</v>
      </c>
      <c r="C247" s="346">
        <v>11.35</v>
      </c>
      <c r="D247" s="346">
        <v>7.4499999999999993</v>
      </c>
      <c r="E247" s="346">
        <v>14.8</v>
      </c>
      <c r="F247" s="346">
        <v>14.15</v>
      </c>
      <c r="G247" s="346">
        <v>10.3</v>
      </c>
      <c r="H247" s="346">
        <v>12.2</v>
      </c>
      <c r="I247" s="107"/>
      <c r="J247" s="106"/>
      <c r="P247" s="184">
        <v>42488</v>
      </c>
      <c r="Q247" s="346">
        <v>11.35</v>
      </c>
      <c r="R247" s="240"/>
      <c r="T247" s="346">
        <v>7.4499999999999993</v>
      </c>
      <c r="U247" s="240"/>
      <c r="W247" s="346">
        <v>14.8</v>
      </c>
      <c r="X247" s="240"/>
      <c r="Z247" s="346">
        <v>14.15</v>
      </c>
      <c r="AA247" s="240"/>
      <c r="AC247" s="346">
        <v>10.3</v>
      </c>
      <c r="AD247" s="239"/>
      <c r="AF247" s="346">
        <v>12.2</v>
      </c>
      <c r="AG247" s="216"/>
      <c r="AI247" s="107"/>
      <c r="AV247" s="36">
        <v>42489</v>
      </c>
      <c r="AW247" s="346">
        <v>8.1999999999999993</v>
      </c>
      <c r="AY247" s="346">
        <v>8.5500000000000007</v>
      </c>
      <c r="BA247" s="346">
        <v>13.45</v>
      </c>
      <c r="BC247" s="346">
        <v>13</v>
      </c>
      <c r="BE247" s="346">
        <v>9.0500000000000007</v>
      </c>
      <c r="BG247" s="346">
        <v>11</v>
      </c>
      <c r="BW247" s="36">
        <v>42489</v>
      </c>
      <c r="CD247" s="104"/>
      <c r="CE247" s="104"/>
      <c r="CF247" s="104"/>
      <c r="CG247" s="104"/>
      <c r="CH247" s="104"/>
      <c r="CI247" s="104"/>
      <c r="CJ247" s="104"/>
      <c r="CK247" s="104"/>
      <c r="CL247" s="104"/>
      <c r="CR247" s="36">
        <v>42489</v>
      </c>
      <c r="CX247" s="191"/>
      <c r="CY247" s="190"/>
      <c r="CZ247" s="190"/>
      <c r="DA247" s="190"/>
      <c r="DB247" s="190"/>
      <c r="DC247" s="190"/>
      <c r="DD247" s="190"/>
      <c r="DE247" s="190"/>
      <c r="DF247" s="190"/>
      <c r="DG247" s="190"/>
      <c r="DH247" s="190"/>
      <c r="DI247" s="190"/>
      <c r="DJ247" s="185"/>
      <c r="DK247" s="185"/>
      <c r="DL247" s="186"/>
      <c r="DM247" s="36">
        <v>42489</v>
      </c>
      <c r="DS247" s="191"/>
      <c r="DT247" s="190"/>
      <c r="DU247" s="190"/>
      <c r="DV247" s="190"/>
      <c r="DW247" s="190"/>
      <c r="DX247" s="190"/>
      <c r="DY247" s="190"/>
      <c r="DZ247" s="190"/>
      <c r="EA247" s="190"/>
      <c r="EB247" s="190"/>
      <c r="EC247" s="190"/>
      <c r="ED247" s="185"/>
      <c r="EE247" s="185"/>
      <c r="EF247" s="185"/>
      <c r="EG247" s="186"/>
      <c r="EH247" s="36">
        <v>42489</v>
      </c>
      <c r="EN247" s="191"/>
      <c r="EO247" s="190"/>
      <c r="EP247" s="190"/>
      <c r="EQ247" s="190"/>
      <c r="ER247" s="190"/>
      <c r="ES247" s="190"/>
      <c r="ET247" s="190"/>
      <c r="EU247" s="190"/>
      <c r="EV247" s="190"/>
      <c r="EW247" s="190"/>
      <c r="EX247" s="190"/>
      <c r="EY247" s="185"/>
      <c r="EZ247" s="185"/>
      <c r="FA247" s="185"/>
      <c r="FB247" s="186"/>
      <c r="FC247" s="36">
        <v>42489</v>
      </c>
      <c r="FI247" s="191"/>
      <c r="FJ247" s="190"/>
      <c r="FK247" s="190"/>
      <c r="FL247" s="190"/>
      <c r="FM247" s="190"/>
      <c r="FN247" s="190"/>
      <c r="FO247" s="190"/>
      <c r="FP247" s="190"/>
      <c r="FQ247" s="190"/>
      <c r="FR247" s="190"/>
      <c r="FS247" s="190"/>
      <c r="FT247" s="185"/>
      <c r="FU247" s="185"/>
      <c r="FV247" s="185"/>
      <c r="FW247" s="186"/>
      <c r="FX247" s="36">
        <v>42489</v>
      </c>
      <c r="GD247" s="191"/>
      <c r="GE247" s="190"/>
      <c r="GF247" s="190"/>
      <c r="GG247" s="190"/>
      <c r="GH247" s="190"/>
      <c r="GI247" s="190"/>
      <c r="GJ247" s="190"/>
      <c r="GK247" s="190"/>
      <c r="GL247" s="190"/>
      <c r="GM247" s="190"/>
      <c r="GN247" s="185"/>
      <c r="GP247" s="185"/>
      <c r="GR247" s="186"/>
      <c r="GS247" s="36">
        <v>42489</v>
      </c>
      <c r="IO247" s="36">
        <v>42489</v>
      </c>
    </row>
    <row r="248" spans="1:249" x14ac:dyDescent="0.25">
      <c r="A248" s="95">
        <v>41393</v>
      </c>
      <c r="B248" s="36">
        <v>41393</v>
      </c>
      <c r="C248" s="346">
        <v>8.1999999999999993</v>
      </c>
      <c r="D248" s="346">
        <v>8.5500000000000007</v>
      </c>
      <c r="E248" s="346">
        <v>13.45</v>
      </c>
      <c r="F248" s="346">
        <v>13</v>
      </c>
      <c r="G248" s="346">
        <v>9.0500000000000007</v>
      </c>
      <c r="H248" s="346">
        <v>11</v>
      </c>
      <c r="I248" s="107"/>
      <c r="J248" s="106"/>
      <c r="P248" s="184">
        <v>42489</v>
      </c>
      <c r="Q248" s="346">
        <v>8.1999999999999993</v>
      </c>
      <c r="R248" s="240"/>
      <c r="T248" s="346">
        <v>8.5500000000000007</v>
      </c>
      <c r="U248" s="240"/>
      <c r="W248" s="346">
        <v>13.45</v>
      </c>
      <c r="X248" s="240"/>
      <c r="Z248" s="346">
        <v>13</v>
      </c>
      <c r="AA248" s="240"/>
      <c r="AC248" s="346">
        <v>9.0500000000000007</v>
      </c>
      <c r="AD248" s="239"/>
      <c r="AF248" s="346">
        <v>11</v>
      </c>
      <c r="AG248" s="216"/>
      <c r="AI248" s="107"/>
      <c r="AV248" s="36">
        <v>42490</v>
      </c>
      <c r="AW248" s="346">
        <v>6.4</v>
      </c>
      <c r="AY248" s="346">
        <v>11.25</v>
      </c>
      <c r="BA248" s="346">
        <v>11.350000000000001</v>
      </c>
      <c r="BC248" s="346">
        <v>13.3</v>
      </c>
      <c r="BE248" s="346">
        <v>8.8000000000000007</v>
      </c>
      <c r="BG248" s="346">
        <v>12.7</v>
      </c>
      <c r="BW248" s="36">
        <v>42490</v>
      </c>
      <c r="CD248" s="104"/>
      <c r="CE248" s="104"/>
      <c r="CF248" s="104"/>
      <c r="CG248" s="104"/>
      <c r="CH248" s="104"/>
      <c r="CI248" s="104"/>
      <c r="CJ248" s="104"/>
      <c r="CK248" s="104"/>
      <c r="CL248" s="104"/>
      <c r="CR248" s="36">
        <v>42490</v>
      </c>
      <c r="CX248" s="191"/>
      <c r="CY248" s="190"/>
      <c r="CZ248" s="190"/>
      <c r="DA248" s="190"/>
      <c r="DB248" s="190"/>
      <c r="DC248" s="190"/>
      <c r="DD248" s="190"/>
      <c r="DE248" s="190"/>
      <c r="DF248" s="190"/>
      <c r="DG248" s="190"/>
      <c r="DH248" s="190"/>
      <c r="DI248" s="190"/>
      <c r="DJ248" s="185"/>
      <c r="DK248" s="185"/>
      <c r="DL248" s="186"/>
      <c r="DM248" s="36">
        <v>42490</v>
      </c>
      <c r="DS248" s="191"/>
      <c r="DT248" s="190"/>
      <c r="DU248" s="190"/>
      <c r="DV248" s="190"/>
      <c r="DW248" s="190"/>
      <c r="DX248" s="190"/>
      <c r="DY248" s="190"/>
      <c r="DZ248" s="190"/>
      <c r="EA248" s="190"/>
      <c r="EB248" s="190"/>
      <c r="EC248" s="190"/>
      <c r="ED248" s="185"/>
      <c r="EE248" s="185"/>
      <c r="EF248" s="185"/>
      <c r="EG248" s="186"/>
      <c r="EH248" s="36">
        <v>42490</v>
      </c>
      <c r="EN248" s="191"/>
      <c r="EO248" s="190"/>
      <c r="EP248" s="190"/>
      <c r="EQ248" s="190"/>
      <c r="ER248" s="190"/>
      <c r="ES248" s="190"/>
      <c r="ET248" s="190"/>
      <c r="EU248" s="190"/>
      <c r="EV248" s="190"/>
      <c r="EW248" s="190"/>
      <c r="EX248" s="190"/>
      <c r="EY248" s="185"/>
      <c r="EZ248" s="185"/>
      <c r="FA248" s="185"/>
      <c r="FB248" s="186"/>
      <c r="FC248" s="36">
        <v>42490</v>
      </c>
      <c r="FI248" s="191"/>
      <c r="FJ248" s="190"/>
      <c r="FK248" s="190"/>
      <c r="FL248" s="190"/>
      <c r="FM248" s="190"/>
      <c r="FN248" s="190"/>
      <c r="FO248" s="190"/>
      <c r="FP248" s="190"/>
      <c r="FQ248" s="190"/>
      <c r="FR248" s="190"/>
      <c r="FS248" s="190"/>
      <c r="FT248" s="185"/>
      <c r="FU248" s="185"/>
      <c r="FV248" s="185"/>
      <c r="FW248" s="186"/>
      <c r="FX248" s="36">
        <v>42490</v>
      </c>
      <c r="GD248" s="191"/>
      <c r="GE248" s="190"/>
      <c r="GF248" s="190"/>
      <c r="GG248" s="190"/>
      <c r="GH248" s="190"/>
      <c r="GI248" s="190"/>
      <c r="GJ248" s="190"/>
      <c r="GK248" s="190"/>
      <c r="GP248" s="185"/>
      <c r="GR248" s="186"/>
      <c r="GS248" s="36">
        <v>42490</v>
      </c>
      <c r="IO248" s="36">
        <v>42490</v>
      </c>
    </row>
    <row r="249" spans="1:249" x14ac:dyDescent="0.25">
      <c r="A249" s="95">
        <v>41394</v>
      </c>
      <c r="B249" s="36">
        <v>41394</v>
      </c>
      <c r="C249" s="346">
        <v>6.4</v>
      </c>
      <c r="D249" s="346">
        <v>11.25</v>
      </c>
      <c r="E249" s="346">
        <v>11.350000000000001</v>
      </c>
      <c r="F249" s="346">
        <v>13.3</v>
      </c>
      <c r="G249" s="346">
        <v>8.8000000000000007</v>
      </c>
      <c r="H249" s="346">
        <v>12.7</v>
      </c>
      <c r="I249" s="107"/>
      <c r="J249" s="106"/>
      <c r="P249" s="184">
        <v>42490</v>
      </c>
      <c r="Q249" s="346">
        <v>6.4</v>
      </c>
      <c r="T249" s="346">
        <v>11.25</v>
      </c>
      <c r="U249" s="218"/>
      <c r="W249" s="346">
        <v>11.350000000000001</v>
      </c>
      <c r="X249" s="218"/>
      <c r="Z249" s="346">
        <v>13.3</v>
      </c>
      <c r="AA249" s="240"/>
      <c r="AC249" s="346">
        <v>8.8000000000000007</v>
      </c>
      <c r="AD249" s="216"/>
      <c r="AF249" s="346">
        <v>12.7</v>
      </c>
      <c r="AI249" s="107"/>
      <c r="AV249" s="36"/>
      <c r="CD249" s="104"/>
      <c r="CE249" s="104"/>
      <c r="CF249" s="104"/>
      <c r="CG249" s="104"/>
      <c r="CH249" s="104"/>
      <c r="CI249" s="104"/>
      <c r="CJ249" s="104"/>
      <c r="CK249" s="104"/>
      <c r="CL249" s="104"/>
    </row>
  </sheetData>
  <mergeCells count="40">
    <mergeCell ref="GO4:GP4"/>
    <mergeCell ref="FT4:FU4"/>
    <mergeCell ref="EH1:EM1"/>
    <mergeCell ref="FC1:FH1"/>
    <mergeCell ref="DN4:DO4"/>
    <mergeCell ref="ED4:EE4"/>
    <mergeCell ref="K19:L19"/>
    <mergeCell ref="CT7:CW12"/>
    <mergeCell ref="DO7:DR12"/>
    <mergeCell ref="EJ7:EM12"/>
    <mergeCell ref="BY7:CB13"/>
    <mergeCell ref="BX19:BY19"/>
    <mergeCell ref="FZ7:GC12"/>
    <mergeCell ref="DM1:DR1"/>
    <mergeCell ref="FE7:FH12"/>
    <mergeCell ref="EI4:EJ4"/>
    <mergeCell ref="EY4:EZ4"/>
    <mergeCell ref="FD4:FE4"/>
    <mergeCell ref="CD1:CJ1"/>
    <mergeCell ref="CO1:CP1"/>
    <mergeCell ref="CK1:CN1"/>
    <mergeCell ref="DI4:DJ4"/>
    <mergeCell ref="FX1:GC1"/>
    <mergeCell ref="FY4:FZ4"/>
    <mergeCell ref="IS192:IS193"/>
    <mergeCell ref="IR192:IR193"/>
    <mergeCell ref="IR191:IS191"/>
    <mergeCell ref="P1:AK1"/>
    <mergeCell ref="A1:I1"/>
    <mergeCell ref="K1:N1"/>
    <mergeCell ref="AM1:AT1"/>
    <mergeCell ref="BL5:BT5"/>
    <mergeCell ref="GS1:GX1"/>
    <mergeCell ref="GT4:GU4"/>
    <mergeCell ref="GU7:GX12"/>
    <mergeCell ref="C5:I5"/>
    <mergeCell ref="BX4:BY4"/>
    <mergeCell ref="CS4:CT4"/>
    <mergeCell ref="CR1:CW1"/>
    <mergeCell ref="BW1:CB1"/>
  </mergeCells>
  <conditionalFormatting sqref="DA224">
    <cfRule type="colorScale" priority="256">
      <colorScale>
        <cfvo type="min"/>
        <cfvo type="percentile" val="50"/>
        <cfvo type="max"/>
        <color rgb="FF5A8AC6"/>
        <color rgb="FFFCFCFF"/>
        <color rgb="FFF8696B"/>
      </colorScale>
    </cfRule>
  </conditionalFormatting>
  <conditionalFormatting sqref="CF224:CF225">
    <cfRule type="colorScale" priority="245">
      <colorScale>
        <cfvo type="min"/>
        <cfvo type="percentile" val="50"/>
        <cfvo type="max"/>
        <color rgb="FF5A8AC6"/>
        <color rgb="FFFCFCFF"/>
        <color rgb="FFF8696B"/>
      </colorScale>
    </cfRule>
  </conditionalFormatting>
  <conditionalFormatting sqref="DV224">
    <cfRule type="colorScale" priority="243">
      <colorScale>
        <cfvo type="min"/>
        <cfvo type="percentile" val="50"/>
        <cfvo type="max"/>
        <color rgb="FF5A8AC6"/>
        <color rgb="FFFCFCFF"/>
        <color rgb="FFF8696B"/>
      </colorScale>
    </cfRule>
  </conditionalFormatting>
  <conditionalFormatting sqref="EQ224">
    <cfRule type="colorScale" priority="241">
      <colorScale>
        <cfvo type="min"/>
        <cfvo type="percentile" val="50"/>
        <cfvo type="max"/>
        <color rgb="FF5A8AC6"/>
        <color rgb="FFFCFCFF"/>
        <color rgb="FFF8696B"/>
      </colorScale>
    </cfRule>
  </conditionalFormatting>
  <conditionalFormatting sqref="FL224">
    <cfRule type="colorScale" priority="239">
      <colorScale>
        <cfvo type="min"/>
        <cfvo type="percentile" val="50"/>
        <cfvo type="max"/>
        <color rgb="FF5A8AC6"/>
        <color rgb="FFFCFCFF"/>
        <color rgb="FFF8696B"/>
      </colorScale>
    </cfRule>
  </conditionalFormatting>
  <conditionalFormatting sqref="AD235">
    <cfRule type="colorScale" priority="211">
      <colorScale>
        <cfvo type="min"/>
        <cfvo type="percentile" val="50"/>
        <cfvo type="max"/>
        <color rgb="FF5A8AC6"/>
        <color rgb="FFFCFCFF"/>
        <color rgb="FFF8696B"/>
      </colorScale>
    </cfRule>
  </conditionalFormatting>
  <conditionalFormatting sqref="AD235 AA235 U235">
    <cfRule type="colorScale" priority="598">
      <colorScale>
        <cfvo type="min"/>
        <cfvo type="percentile" val="50"/>
        <cfvo type="max"/>
        <color rgb="FF5A8AC6"/>
        <color rgb="FFFCFCFF"/>
        <color rgb="FFF8696B"/>
      </colorScale>
    </cfRule>
  </conditionalFormatting>
  <conditionalFormatting sqref="R235">
    <cfRule type="colorScale" priority="648">
      <colorScale>
        <cfvo type="min"/>
        <cfvo type="percentile" val="50"/>
        <cfvo type="max"/>
        <color rgb="FF5A8AC6"/>
        <color rgb="FFFCFCFF"/>
        <color rgb="FFF8696B"/>
      </colorScale>
    </cfRule>
  </conditionalFormatting>
  <conditionalFormatting sqref="R235">
    <cfRule type="colorScale" priority="193">
      <colorScale>
        <cfvo type="min"/>
        <cfvo type="percentile" val="50"/>
        <cfvo type="max"/>
        <color rgb="FF5A8AC6"/>
        <color rgb="FFFCFCFF"/>
        <color rgb="FFF8696B"/>
      </colorScale>
    </cfRule>
  </conditionalFormatting>
  <conditionalFormatting sqref="U235">
    <cfRule type="colorScale" priority="658">
      <colorScale>
        <cfvo type="min"/>
        <cfvo type="percentile" val="50"/>
        <cfvo type="max"/>
        <color rgb="FF5A8AC6"/>
        <color rgb="FFFCFCFF"/>
        <color rgb="FFF8696B"/>
      </colorScale>
    </cfRule>
  </conditionalFormatting>
  <conditionalFormatting sqref="AA235">
    <cfRule type="colorScale" priority="689">
      <colorScale>
        <cfvo type="min"/>
        <cfvo type="percentile" val="50"/>
        <cfvo type="max"/>
        <color rgb="FF5A8AC6"/>
        <color rgb="FFFCFCFF"/>
        <color rgb="FFF8696B"/>
      </colorScale>
    </cfRule>
  </conditionalFormatting>
  <conditionalFormatting sqref="AD235">
    <cfRule type="colorScale" priority="710">
      <colorScale>
        <cfvo type="min"/>
        <cfvo type="percentile" val="50"/>
        <cfvo type="max"/>
        <color rgb="FF5A8AC6"/>
        <color rgb="FFFCFCFF"/>
        <color rgb="FFF8696B"/>
      </colorScale>
    </cfRule>
  </conditionalFormatting>
  <conditionalFormatting sqref="AD235 AA235">
    <cfRule type="colorScale" priority="741">
      <colorScale>
        <cfvo type="min"/>
        <cfvo type="percentile" val="50"/>
        <cfvo type="max"/>
        <color rgb="FF5A8AC6"/>
        <color rgb="FFFCFCFF"/>
        <color rgb="FFF8696B"/>
      </colorScale>
    </cfRule>
  </conditionalFormatting>
  <conditionalFormatting sqref="R235 U235 AA235 AD235">
    <cfRule type="colorScale" priority="747">
      <colorScale>
        <cfvo type="min"/>
        <cfvo type="percentile" val="50"/>
        <cfvo type="max"/>
        <color rgb="FF5A8AC6"/>
        <color rgb="FFFCFCFF"/>
        <color rgb="FFF8696B"/>
      </colorScale>
    </cfRule>
  </conditionalFormatting>
  <conditionalFormatting sqref="R235">
    <cfRule type="colorScale" priority="759">
      <colorScale>
        <cfvo type="min"/>
        <cfvo type="percentile" val="50"/>
        <cfvo type="max"/>
        <color rgb="FF5A8AC6"/>
        <color rgb="FFFCFCFF"/>
        <color rgb="FFF8696B"/>
      </colorScale>
    </cfRule>
  </conditionalFormatting>
  <conditionalFormatting sqref="U235">
    <cfRule type="colorScale" priority="185">
      <colorScale>
        <cfvo type="min"/>
        <cfvo type="percentile" val="50"/>
        <cfvo type="max"/>
        <color rgb="FF5A8AC6"/>
        <color rgb="FFFCFCFF"/>
        <color rgb="FFF8696B"/>
      </colorScale>
    </cfRule>
  </conditionalFormatting>
  <conditionalFormatting sqref="AA235">
    <cfRule type="colorScale" priority="183">
      <colorScale>
        <cfvo type="min"/>
        <cfvo type="percentile" val="50"/>
        <cfvo type="max"/>
        <color rgb="FF5A8AC6"/>
        <color rgb="FFFCFCFF"/>
        <color rgb="FFF8696B"/>
      </colorScale>
    </cfRule>
  </conditionalFormatting>
  <conditionalFormatting sqref="AD235">
    <cfRule type="colorScale" priority="182">
      <colorScale>
        <cfvo type="min"/>
        <cfvo type="percentile" val="50"/>
        <cfvo type="max"/>
        <color rgb="FF5A8AC6"/>
        <color rgb="FFFCFCFF"/>
        <color rgb="FFF8696B"/>
      </colorScale>
    </cfRule>
  </conditionalFormatting>
  <conditionalFormatting sqref="R20:R235">
    <cfRule type="colorScale" priority="121">
      <colorScale>
        <cfvo type="min"/>
        <cfvo type="percentile" val="50"/>
        <cfvo type="max"/>
        <color rgb="FF5A8AC6"/>
        <color rgb="FFFCFCFF"/>
        <color rgb="FFF8696B"/>
      </colorScale>
    </cfRule>
  </conditionalFormatting>
  <conditionalFormatting sqref="U20 AJ20 AG20 AD20 AA20 X20">
    <cfRule type="colorScale" priority="117">
      <colorScale>
        <cfvo type="min"/>
        <cfvo type="percentile" val="50"/>
        <cfvo type="max"/>
        <color rgb="FF5A8AC6"/>
        <color rgb="FFFCFCFF"/>
        <color rgb="FFF8696B"/>
      </colorScale>
    </cfRule>
  </conditionalFormatting>
  <conditionalFormatting sqref="U20">
    <cfRule type="colorScale" priority="118">
      <colorScale>
        <cfvo type="min"/>
        <cfvo type="percentile" val="50"/>
        <cfvo type="max"/>
        <color rgb="FF5A8AC6"/>
        <color rgb="FFFCFCFF"/>
        <color rgb="FFF8696B"/>
      </colorScale>
    </cfRule>
  </conditionalFormatting>
  <conditionalFormatting sqref="U20">
    <cfRule type="colorScale" priority="119">
      <colorScale>
        <cfvo type="min"/>
        <cfvo type="percentile" val="50"/>
        <cfvo type="max"/>
        <color rgb="FF5A8AC6"/>
        <color rgb="FFFCFCFF"/>
        <color rgb="FFF8696B"/>
      </colorScale>
    </cfRule>
  </conditionalFormatting>
  <conditionalFormatting sqref="U20">
    <cfRule type="colorScale" priority="120">
      <colorScale>
        <cfvo type="min"/>
        <cfvo type="percentile" val="50"/>
        <cfvo type="max"/>
        <color rgb="FF5A8AC6"/>
        <color rgb="FFFCFCFF"/>
        <color rgb="FFF8696B"/>
      </colorScale>
    </cfRule>
  </conditionalFormatting>
  <conditionalFormatting sqref="U20">
    <cfRule type="colorScale" priority="116">
      <colorScale>
        <cfvo type="min"/>
        <cfvo type="percentile" val="50"/>
        <cfvo type="max"/>
        <color rgb="FF5A8AC6"/>
        <color rgb="FFFCFCFF"/>
        <color rgb="FFF8696B"/>
      </colorScale>
    </cfRule>
  </conditionalFormatting>
  <conditionalFormatting sqref="AJ235 X235 AG235 AD235 AA235 U235">
    <cfRule type="colorScale" priority="113">
      <colorScale>
        <cfvo type="min"/>
        <cfvo type="percentile" val="50"/>
        <cfvo type="max"/>
        <color rgb="FF5A8AC6"/>
        <color rgb="FFFCFCFF"/>
        <color rgb="FFF8696B"/>
      </colorScale>
    </cfRule>
  </conditionalFormatting>
  <conditionalFormatting sqref="X235">
    <cfRule type="colorScale" priority="112">
      <colorScale>
        <cfvo type="min"/>
        <cfvo type="percentile" val="50"/>
        <cfvo type="max"/>
        <color rgb="FF5A8AC6"/>
        <color rgb="FFFCFCFF"/>
        <color rgb="FFF8696B"/>
      </colorScale>
    </cfRule>
  </conditionalFormatting>
  <conditionalFormatting sqref="AJ235 X235 AG235">
    <cfRule type="colorScale" priority="114">
      <colorScale>
        <cfvo type="min"/>
        <cfvo type="percentile" val="50"/>
        <cfvo type="max"/>
        <color rgb="FF5A8AC6"/>
        <color rgb="FFFCFCFF"/>
        <color rgb="FFF8696B"/>
      </colorScale>
    </cfRule>
  </conditionalFormatting>
  <conditionalFormatting sqref="X235">
    <cfRule type="colorScale" priority="115">
      <colorScale>
        <cfvo type="min"/>
        <cfvo type="percentile" val="50"/>
        <cfvo type="max"/>
        <color rgb="FF5A8AC6"/>
        <color rgb="FFFCFCFF"/>
        <color rgb="FFF8696B"/>
      </colorScale>
    </cfRule>
  </conditionalFormatting>
  <conditionalFormatting sqref="X235">
    <cfRule type="colorScale" priority="111">
      <colorScale>
        <cfvo type="min"/>
        <cfvo type="percentile" val="50"/>
        <cfvo type="max"/>
        <color rgb="FF5A8AC6"/>
        <color rgb="FFFCFCFF"/>
        <color rgb="FFF8696B"/>
      </colorScale>
    </cfRule>
  </conditionalFormatting>
  <conditionalFormatting sqref="U20:U235">
    <cfRule type="colorScale" priority="110">
      <colorScale>
        <cfvo type="min"/>
        <cfvo type="percentile" val="50"/>
        <cfvo type="max"/>
        <color rgb="FF5A8AC6"/>
        <color rgb="FFFCFCFF"/>
        <color rgb="FFF8696B"/>
      </colorScale>
    </cfRule>
  </conditionalFormatting>
  <conditionalFormatting sqref="X20:X235">
    <cfRule type="colorScale" priority="109">
      <colorScale>
        <cfvo type="min"/>
        <cfvo type="percentile" val="50"/>
        <cfvo type="max"/>
        <color rgb="FF5A8AC6"/>
        <color rgb="FFFCFCFF"/>
        <color rgb="FFF8696B"/>
      </colorScale>
    </cfRule>
  </conditionalFormatting>
  <conditionalFormatting sqref="AA20:AA235">
    <cfRule type="colorScale" priority="108">
      <colorScale>
        <cfvo type="min"/>
        <cfvo type="percentile" val="50"/>
        <cfvo type="max"/>
        <color rgb="FF5A8AC6"/>
        <color rgb="FFFCFCFF"/>
        <color rgb="FFF8696B"/>
      </colorScale>
    </cfRule>
  </conditionalFormatting>
  <conditionalFormatting sqref="AD20:AD235">
    <cfRule type="colorScale" priority="107">
      <colorScale>
        <cfvo type="min"/>
        <cfvo type="percentile" val="50"/>
        <cfvo type="max"/>
        <color rgb="FF5A8AC6"/>
        <color rgb="FFFCFCFF"/>
        <color rgb="FFF8696B"/>
      </colorScale>
    </cfRule>
  </conditionalFormatting>
  <conditionalFormatting sqref="AG20:AG235">
    <cfRule type="colorScale" priority="106">
      <colorScale>
        <cfvo type="min"/>
        <cfvo type="percentile" val="50"/>
        <cfvo type="max"/>
        <color rgb="FF5A8AC6"/>
        <color rgb="FFFCFCFF"/>
        <color rgb="FFF8696B"/>
      </colorScale>
    </cfRule>
  </conditionalFormatting>
  <conditionalFormatting sqref="AJ20:AJ235">
    <cfRule type="colorScale" priority="105">
      <colorScale>
        <cfvo type="min"/>
        <cfvo type="percentile" val="50"/>
        <cfvo type="max"/>
        <color rgb="FF5A8AC6"/>
        <color rgb="FFFCFCFF"/>
        <color rgb="FFF8696B"/>
      </colorScale>
    </cfRule>
  </conditionalFormatting>
  <conditionalFormatting sqref="CC234">
    <cfRule type="colorScale" priority="102">
      <colorScale>
        <cfvo type="min"/>
        <cfvo type="percentile" val="50"/>
        <cfvo type="max"/>
        <color rgb="FF5A8AC6"/>
        <color rgb="FFFCFCFF"/>
        <color rgb="FFF8696B"/>
      </colorScale>
    </cfRule>
  </conditionalFormatting>
  <conditionalFormatting sqref="CC234">
    <cfRule type="colorScale" priority="101">
      <colorScale>
        <cfvo type="min"/>
        <cfvo type="percentile" val="50"/>
        <cfvo type="max"/>
        <color rgb="FF5A8AC6"/>
        <color rgb="FFFCFCFF"/>
        <color rgb="FFF8696B"/>
      </colorScale>
    </cfRule>
  </conditionalFormatting>
  <conditionalFormatting sqref="CC234">
    <cfRule type="colorScale" priority="103">
      <colorScale>
        <cfvo type="min"/>
        <cfvo type="percentile" val="50"/>
        <cfvo type="max"/>
        <color rgb="FF5A8AC6"/>
        <color rgb="FFFCFCFF"/>
        <color rgb="FFF8696B"/>
      </colorScale>
    </cfRule>
  </conditionalFormatting>
  <conditionalFormatting sqref="CC234">
    <cfRule type="colorScale" priority="104">
      <colorScale>
        <cfvo type="min"/>
        <cfvo type="percentile" val="50"/>
        <cfvo type="max"/>
        <color rgb="FF5A8AC6"/>
        <color rgb="FFFCFCFF"/>
        <color rgb="FFF8696B"/>
      </colorScale>
    </cfRule>
  </conditionalFormatting>
  <conditionalFormatting sqref="CC19:CC234">
    <cfRule type="colorScale" priority="100">
      <colorScale>
        <cfvo type="min"/>
        <cfvo type="percentile" val="50"/>
        <cfvo type="max"/>
        <color rgb="FF5A8AC6"/>
        <color rgb="FFFCFCFF"/>
        <color rgb="FFF8696B"/>
      </colorScale>
    </cfRule>
  </conditionalFormatting>
  <conditionalFormatting sqref="CX234">
    <cfRule type="colorScale" priority="90">
      <colorScale>
        <cfvo type="min"/>
        <cfvo type="percentile" val="50"/>
        <cfvo type="max"/>
        <color rgb="FF5A8AC6"/>
        <color rgb="FFFCFCFF"/>
        <color rgb="FFF8696B"/>
      </colorScale>
    </cfRule>
  </conditionalFormatting>
  <conditionalFormatting sqref="CX234">
    <cfRule type="colorScale" priority="91">
      <colorScale>
        <cfvo type="min"/>
        <cfvo type="percentile" val="50"/>
        <cfvo type="max"/>
        <color rgb="FF5A8AC6"/>
        <color rgb="FFFCFCFF"/>
        <color rgb="FFF8696B"/>
      </colorScale>
    </cfRule>
  </conditionalFormatting>
  <conditionalFormatting sqref="CX234">
    <cfRule type="colorScale" priority="92">
      <colorScale>
        <cfvo type="min"/>
        <cfvo type="percentile" val="50"/>
        <cfvo type="max"/>
        <color rgb="FF5A8AC6"/>
        <color rgb="FFFCFCFF"/>
        <color rgb="FFF8696B"/>
      </colorScale>
    </cfRule>
  </conditionalFormatting>
  <conditionalFormatting sqref="CX234">
    <cfRule type="colorScale" priority="93">
      <colorScale>
        <cfvo type="min"/>
        <cfvo type="percentile" val="50"/>
        <cfvo type="max"/>
        <color rgb="FF5A8AC6"/>
        <color rgb="FFFCFCFF"/>
        <color rgb="FFF8696B"/>
      </colorScale>
    </cfRule>
  </conditionalFormatting>
  <conditionalFormatting sqref="CX234">
    <cfRule type="colorScale" priority="89">
      <colorScale>
        <cfvo type="min"/>
        <cfvo type="percentile" val="50"/>
        <cfvo type="max"/>
        <color rgb="FF5A8AC6"/>
        <color rgb="FFFCFCFF"/>
        <color rgb="FFF8696B"/>
      </colorScale>
    </cfRule>
  </conditionalFormatting>
  <conditionalFormatting sqref="CX19">
    <cfRule type="colorScale" priority="85">
      <colorScale>
        <cfvo type="min"/>
        <cfvo type="percentile" val="50"/>
        <cfvo type="max"/>
        <color rgb="FF5A8AC6"/>
        <color rgb="FFFCFCFF"/>
        <color rgb="FFF8696B"/>
      </colorScale>
    </cfRule>
  </conditionalFormatting>
  <conditionalFormatting sqref="CX19">
    <cfRule type="colorScale" priority="86">
      <colorScale>
        <cfvo type="min"/>
        <cfvo type="percentile" val="50"/>
        <cfvo type="max"/>
        <color rgb="FF5A8AC6"/>
        <color rgb="FFFCFCFF"/>
        <color rgb="FFF8696B"/>
      </colorScale>
    </cfRule>
  </conditionalFormatting>
  <conditionalFormatting sqref="CX19">
    <cfRule type="colorScale" priority="87">
      <colorScale>
        <cfvo type="min"/>
        <cfvo type="percentile" val="50"/>
        <cfvo type="max"/>
        <color rgb="FF5A8AC6"/>
        <color rgb="FFFCFCFF"/>
        <color rgb="FFF8696B"/>
      </colorScale>
    </cfRule>
  </conditionalFormatting>
  <conditionalFormatting sqref="CX19">
    <cfRule type="colorScale" priority="88">
      <colorScale>
        <cfvo type="min"/>
        <cfvo type="percentile" val="50"/>
        <cfvo type="max"/>
        <color rgb="FF5A8AC6"/>
        <color rgb="FFFCFCFF"/>
        <color rgb="FFF8696B"/>
      </colorScale>
    </cfRule>
  </conditionalFormatting>
  <conditionalFormatting sqref="CX19">
    <cfRule type="colorScale" priority="84">
      <colorScale>
        <cfvo type="min"/>
        <cfvo type="percentile" val="50"/>
        <cfvo type="max"/>
        <color rgb="FF5A8AC6"/>
        <color rgb="FFFCFCFF"/>
        <color rgb="FFF8696B"/>
      </colorScale>
    </cfRule>
  </conditionalFormatting>
  <conditionalFormatting sqref="CX234">
    <cfRule type="colorScale" priority="83">
      <colorScale>
        <cfvo type="min"/>
        <cfvo type="percentile" val="50"/>
        <cfvo type="max"/>
        <color rgb="FF5A8AC6"/>
        <color rgb="FFFCFCFF"/>
        <color rgb="FFF8696B"/>
      </colorScale>
    </cfRule>
  </conditionalFormatting>
  <conditionalFormatting sqref="CX234">
    <cfRule type="colorScale" priority="82">
      <colorScale>
        <cfvo type="min"/>
        <cfvo type="percentile" val="50"/>
        <cfvo type="max"/>
        <color rgb="FF5A8AC6"/>
        <color rgb="FFFCFCFF"/>
        <color rgb="FFF8696B"/>
      </colorScale>
    </cfRule>
  </conditionalFormatting>
  <conditionalFormatting sqref="CX234">
    <cfRule type="colorScale" priority="81">
      <colorScale>
        <cfvo type="min"/>
        <cfvo type="percentile" val="50"/>
        <cfvo type="max"/>
        <color rgb="FF5A8AC6"/>
        <color rgb="FFFCFCFF"/>
        <color rgb="FFF8696B"/>
      </colorScale>
    </cfRule>
  </conditionalFormatting>
  <conditionalFormatting sqref="CX19:CX234">
    <cfRule type="colorScale" priority="80">
      <colorScale>
        <cfvo type="min"/>
        <cfvo type="percentile" val="50"/>
        <cfvo type="max"/>
        <color rgb="FF5A8AC6"/>
        <color rgb="FFFCFCFF"/>
        <color rgb="FFF8696B"/>
      </colorScale>
    </cfRule>
  </conditionalFormatting>
  <conditionalFormatting sqref="DS19">
    <cfRule type="colorScale" priority="76">
      <colorScale>
        <cfvo type="min"/>
        <cfvo type="percentile" val="50"/>
        <cfvo type="max"/>
        <color rgb="FF5A8AC6"/>
        <color rgb="FFFCFCFF"/>
        <color rgb="FFF8696B"/>
      </colorScale>
    </cfRule>
  </conditionalFormatting>
  <conditionalFormatting sqref="DS19">
    <cfRule type="colorScale" priority="77">
      <colorScale>
        <cfvo type="min"/>
        <cfvo type="percentile" val="50"/>
        <cfvo type="max"/>
        <color rgb="FF5A8AC6"/>
        <color rgb="FFFCFCFF"/>
        <color rgb="FFF8696B"/>
      </colorScale>
    </cfRule>
  </conditionalFormatting>
  <conditionalFormatting sqref="DS19">
    <cfRule type="colorScale" priority="78">
      <colorScale>
        <cfvo type="min"/>
        <cfvo type="percentile" val="50"/>
        <cfvo type="max"/>
        <color rgb="FF5A8AC6"/>
        <color rgb="FFFCFCFF"/>
        <color rgb="FFF8696B"/>
      </colorScale>
    </cfRule>
  </conditionalFormatting>
  <conditionalFormatting sqref="DS19">
    <cfRule type="colorScale" priority="79">
      <colorScale>
        <cfvo type="min"/>
        <cfvo type="percentile" val="50"/>
        <cfvo type="max"/>
        <color rgb="FF5A8AC6"/>
        <color rgb="FFFCFCFF"/>
        <color rgb="FFF8696B"/>
      </colorScale>
    </cfRule>
  </conditionalFormatting>
  <conditionalFormatting sqref="DS19">
    <cfRule type="colorScale" priority="75">
      <colorScale>
        <cfvo type="min"/>
        <cfvo type="percentile" val="50"/>
        <cfvo type="max"/>
        <color rgb="FF5A8AC6"/>
        <color rgb="FFFCFCFF"/>
        <color rgb="FFF8696B"/>
      </colorScale>
    </cfRule>
  </conditionalFormatting>
  <conditionalFormatting sqref="DS234">
    <cfRule type="colorScale" priority="72">
      <colorScale>
        <cfvo type="min"/>
        <cfvo type="percentile" val="50"/>
        <cfvo type="max"/>
        <color rgb="FF5A8AC6"/>
        <color rgb="FFFCFCFF"/>
        <color rgb="FFF8696B"/>
      </colorScale>
    </cfRule>
  </conditionalFormatting>
  <conditionalFormatting sqref="DS234">
    <cfRule type="colorScale" priority="71">
      <colorScale>
        <cfvo type="min"/>
        <cfvo type="percentile" val="50"/>
        <cfvo type="max"/>
        <color rgb="FF5A8AC6"/>
        <color rgb="FFFCFCFF"/>
        <color rgb="FFF8696B"/>
      </colorScale>
    </cfRule>
  </conditionalFormatting>
  <conditionalFormatting sqref="DS234">
    <cfRule type="colorScale" priority="73">
      <colorScale>
        <cfvo type="min"/>
        <cfvo type="percentile" val="50"/>
        <cfvo type="max"/>
        <color rgb="FF5A8AC6"/>
        <color rgb="FFFCFCFF"/>
        <color rgb="FFF8696B"/>
      </colorScale>
    </cfRule>
  </conditionalFormatting>
  <conditionalFormatting sqref="DS234">
    <cfRule type="colorScale" priority="74">
      <colorScale>
        <cfvo type="min"/>
        <cfvo type="percentile" val="50"/>
        <cfvo type="max"/>
        <color rgb="FF5A8AC6"/>
        <color rgb="FFFCFCFF"/>
        <color rgb="FFF8696B"/>
      </colorScale>
    </cfRule>
  </conditionalFormatting>
  <conditionalFormatting sqref="DS234">
    <cfRule type="colorScale" priority="70">
      <colorScale>
        <cfvo type="min"/>
        <cfvo type="percentile" val="50"/>
        <cfvo type="max"/>
        <color rgb="FF5A8AC6"/>
        <color rgb="FFFCFCFF"/>
        <color rgb="FFF8696B"/>
      </colorScale>
    </cfRule>
  </conditionalFormatting>
  <conditionalFormatting sqref="DS19:DS234">
    <cfRule type="colorScale" priority="69">
      <colorScale>
        <cfvo type="min"/>
        <cfvo type="percentile" val="50"/>
        <cfvo type="max"/>
        <color rgb="FF5A8AC6"/>
        <color rgb="FFFCFCFF"/>
        <color rgb="FFF8696B"/>
      </colorScale>
    </cfRule>
  </conditionalFormatting>
  <conditionalFormatting sqref="EN234">
    <cfRule type="colorScale" priority="64">
      <colorScale>
        <cfvo type="min"/>
        <cfvo type="percentile" val="50"/>
        <cfvo type="max"/>
        <color rgb="FF5A8AC6"/>
        <color rgb="FFFCFCFF"/>
        <color rgb="FFF8696B"/>
      </colorScale>
    </cfRule>
  </conditionalFormatting>
  <conditionalFormatting sqref="EN234">
    <cfRule type="colorScale" priority="65">
      <colorScale>
        <cfvo type="min"/>
        <cfvo type="percentile" val="50"/>
        <cfvo type="max"/>
        <color rgb="FF5A8AC6"/>
        <color rgb="FFFCFCFF"/>
        <color rgb="FFF8696B"/>
      </colorScale>
    </cfRule>
  </conditionalFormatting>
  <conditionalFormatting sqref="EN234">
    <cfRule type="colorScale" priority="66">
      <colorScale>
        <cfvo type="min"/>
        <cfvo type="percentile" val="50"/>
        <cfvo type="max"/>
        <color rgb="FF5A8AC6"/>
        <color rgb="FFFCFCFF"/>
        <color rgb="FFF8696B"/>
      </colorScale>
    </cfRule>
  </conditionalFormatting>
  <conditionalFormatting sqref="EN234">
    <cfRule type="colorScale" priority="67">
      <colorScale>
        <cfvo type="min"/>
        <cfvo type="percentile" val="50"/>
        <cfvo type="max"/>
        <color rgb="FF5A8AC6"/>
        <color rgb="FFFCFCFF"/>
        <color rgb="FFF8696B"/>
      </colorScale>
    </cfRule>
  </conditionalFormatting>
  <conditionalFormatting sqref="EN234">
    <cfRule type="colorScale" priority="68">
      <colorScale>
        <cfvo type="min"/>
        <cfvo type="percentile" val="50"/>
        <cfvo type="max"/>
        <color rgb="FF5A8AC6"/>
        <color rgb="FFFCFCFF"/>
        <color rgb="FFF8696B"/>
      </colorScale>
    </cfRule>
  </conditionalFormatting>
  <conditionalFormatting sqref="EN234">
    <cfRule type="colorScale" priority="63">
      <colorScale>
        <cfvo type="min"/>
        <cfvo type="percentile" val="50"/>
        <cfvo type="max"/>
        <color rgb="FF5A8AC6"/>
        <color rgb="FFFCFCFF"/>
        <color rgb="FFF8696B"/>
      </colorScale>
    </cfRule>
  </conditionalFormatting>
  <conditionalFormatting sqref="EN19">
    <cfRule type="colorScale" priority="59">
      <colorScale>
        <cfvo type="min"/>
        <cfvo type="percentile" val="50"/>
        <cfvo type="max"/>
        <color rgb="FF5A8AC6"/>
        <color rgb="FFFCFCFF"/>
        <color rgb="FFF8696B"/>
      </colorScale>
    </cfRule>
  </conditionalFormatting>
  <conditionalFormatting sqref="EN19">
    <cfRule type="colorScale" priority="60">
      <colorScale>
        <cfvo type="min"/>
        <cfvo type="percentile" val="50"/>
        <cfvo type="max"/>
        <color rgb="FF5A8AC6"/>
        <color rgb="FFFCFCFF"/>
        <color rgb="FFF8696B"/>
      </colorScale>
    </cfRule>
  </conditionalFormatting>
  <conditionalFormatting sqref="EN19">
    <cfRule type="colorScale" priority="61">
      <colorScale>
        <cfvo type="min"/>
        <cfvo type="percentile" val="50"/>
        <cfvo type="max"/>
        <color rgb="FF5A8AC6"/>
        <color rgb="FFFCFCFF"/>
        <color rgb="FFF8696B"/>
      </colorScale>
    </cfRule>
  </conditionalFormatting>
  <conditionalFormatting sqref="EN19">
    <cfRule type="colorScale" priority="62">
      <colorScale>
        <cfvo type="min"/>
        <cfvo type="percentile" val="50"/>
        <cfvo type="max"/>
        <color rgb="FF5A8AC6"/>
        <color rgb="FFFCFCFF"/>
        <color rgb="FFF8696B"/>
      </colorScale>
    </cfRule>
  </conditionalFormatting>
  <conditionalFormatting sqref="EN19">
    <cfRule type="colorScale" priority="58">
      <colorScale>
        <cfvo type="min"/>
        <cfvo type="percentile" val="50"/>
        <cfvo type="max"/>
        <color rgb="FF5A8AC6"/>
        <color rgb="FFFCFCFF"/>
        <color rgb="FFF8696B"/>
      </colorScale>
    </cfRule>
  </conditionalFormatting>
  <conditionalFormatting sqref="EN234">
    <cfRule type="colorScale" priority="57">
      <colorScale>
        <cfvo type="min"/>
        <cfvo type="percentile" val="50"/>
        <cfvo type="max"/>
        <color rgb="FF5A8AC6"/>
        <color rgb="FFFCFCFF"/>
        <color rgb="FFF8696B"/>
      </colorScale>
    </cfRule>
  </conditionalFormatting>
  <conditionalFormatting sqref="EN234">
    <cfRule type="colorScale" priority="56">
      <colorScale>
        <cfvo type="min"/>
        <cfvo type="percentile" val="50"/>
        <cfvo type="max"/>
        <color rgb="FF5A8AC6"/>
        <color rgb="FFFCFCFF"/>
        <color rgb="FFF8696B"/>
      </colorScale>
    </cfRule>
  </conditionalFormatting>
  <conditionalFormatting sqref="EN234">
    <cfRule type="colorScale" priority="55">
      <colorScale>
        <cfvo type="min"/>
        <cfvo type="percentile" val="50"/>
        <cfvo type="max"/>
        <color rgb="FF5A8AC6"/>
        <color rgb="FFFCFCFF"/>
        <color rgb="FFF8696B"/>
      </colorScale>
    </cfRule>
  </conditionalFormatting>
  <conditionalFormatting sqref="EN19:EN234">
    <cfRule type="colorScale" priority="54">
      <colorScale>
        <cfvo type="min"/>
        <cfvo type="percentile" val="50"/>
        <cfvo type="max"/>
        <color rgb="FF5A8AC6"/>
        <color rgb="FFFCFCFF"/>
        <color rgb="FFF8696B"/>
      </colorScale>
    </cfRule>
  </conditionalFormatting>
  <conditionalFormatting sqref="FI234">
    <cfRule type="colorScale" priority="48">
      <colorScale>
        <cfvo type="min"/>
        <cfvo type="percentile" val="50"/>
        <cfvo type="max"/>
        <color rgb="FF5A8AC6"/>
        <color rgb="FFFCFCFF"/>
        <color rgb="FFF8696B"/>
      </colorScale>
    </cfRule>
  </conditionalFormatting>
  <conditionalFormatting sqref="FI234">
    <cfRule type="colorScale" priority="49">
      <colorScale>
        <cfvo type="min"/>
        <cfvo type="percentile" val="50"/>
        <cfvo type="max"/>
        <color rgb="FF5A8AC6"/>
        <color rgb="FFFCFCFF"/>
        <color rgb="FFF8696B"/>
      </colorScale>
    </cfRule>
  </conditionalFormatting>
  <conditionalFormatting sqref="FI234">
    <cfRule type="colorScale" priority="50">
      <colorScale>
        <cfvo type="min"/>
        <cfvo type="percentile" val="50"/>
        <cfvo type="max"/>
        <color rgb="FF5A8AC6"/>
        <color rgb="FFFCFCFF"/>
        <color rgb="FFF8696B"/>
      </colorScale>
    </cfRule>
  </conditionalFormatting>
  <conditionalFormatting sqref="FI234">
    <cfRule type="colorScale" priority="51">
      <colorScale>
        <cfvo type="min"/>
        <cfvo type="percentile" val="50"/>
        <cfvo type="max"/>
        <color rgb="FF5A8AC6"/>
        <color rgb="FFFCFCFF"/>
        <color rgb="FFF8696B"/>
      </colorScale>
    </cfRule>
  </conditionalFormatting>
  <conditionalFormatting sqref="FI234">
    <cfRule type="colorScale" priority="52">
      <colorScale>
        <cfvo type="min"/>
        <cfvo type="percentile" val="50"/>
        <cfvo type="max"/>
        <color rgb="FF5A8AC6"/>
        <color rgb="FFFCFCFF"/>
        <color rgb="FFF8696B"/>
      </colorScale>
    </cfRule>
  </conditionalFormatting>
  <conditionalFormatting sqref="FI234">
    <cfRule type="colorScale" priority="53">
      <colorScale>
        <cfvo type="min"/>
        <cfvo type="percentile" val="50"/>
        <cfvo type="max"/>
        <color rgb="FF5A8AC6"/>
        <color rgb="FFFCFCFF"/>
        <color rgb="FFF8696B"/>
      </colorScale>
    </cfRule>
  </conditionalFormatting>
  <conditionalFormatting sqref="FI234">
    <cfRule type="colorScale" priority="47">
      <colorScale>
        <cfvo type="min"/>
        <cfvo type="percentile" val="50"/>
        <cfvo type="max"/>
        <color rgb="FF5A8AC6"/>
        <color rgb="FFFCFCFF"/>
        <color rgb="FFF8696B"/>
      </colorScale>
    </cfRule>
  </conditionalFormatting>
  <conditionalFormatting sqref="FI19">
    <cfRule type="colorScale" priority="43">
      <colorScale>
        <cfvo type="min"/>
        <cfvo type="percentile" val="50"/>
        <cfvo type="max"/>
        <color rgb="FF5A8AC6"/>
        <color rgb="FFFCFCFF"/>
        <color rgb="FFF8696B"/>
      </colorScale>
    </cfRule>
  </conditionalFormatting>
  <conditionalFormatting sqref="FI19">
    <cfRule type="colorScale" priority="44">
      <colorScale>
        <cfvo type="min"/>
        <cfvo type="percentile" val="50"/>
        <cfvo type="max"/>
        <color rgb="FF5A8AC6"/>
        <color rgb="FFFCFCFF"/>
        <color rgb="FFF8696B"/>
      </colorScale>
    </cfRule>
  </conditionalFormatting>
  <conditionalFormatting sqref="FI19">
    <cfRule type="colorScale" priority="45">
      <colorScale>
        <cfvo type="min"/>
        <cfvo type="percentile" val="50"/>
        <cfvo type="max"/>
        <color rgb="FF5A8AC6"/>
        <color rgb="FFFCFCFF"/>
        <color rgb="FFF8696B"/>
      </colorScale>
    </cfRule>
  </conditionalFormatting>
  <conditionalFormatting sqref="FI19">
    <cfRule type="colorScale" priority="46">
      <colorScale>
        <cfvo type="min"/>
        <cfvo type="percentile" val="50"/>
        <cfvo type="max"/>
        <color rgb="FF5A8AC6"/>
        <color rgb="FFFCFCFF"/>
        <color rgb="FFF8696B"/>
      </colorScale>
    </cfRule>
  </conditionalFormatting>
  <conditionalFormatting sqref="FI19">
    <cfRule type="colorScale" priority="42">
      <colorScale>
        <cfvo type="min"/>
        <cfvo type="percentile" val="50"/>
        <cfvo type="max"/>
        <color rgb="FF5A8AC6"/>
        <color rgb="FFFCFCFF"/>
        <color rgb="FFF8696B"/>
      </colorScale>
    </cfRule>
  </conditionalFormatting>
  <conditionalFormatting sqref="FI234">
    <cfRule type="colorScale" priority="41">
      <colorScale>
        <cfvo type="min"/>
        <cfvo type="percentile" val="50"/>
        <cfvo type="max"/>
        <color rgb="FF5A8AC6"/>
        <color rgb="FFFCFCFF"/>
        <color rgb="FFF8696B"/>
      </colorScale>
    </cfRule>
  </conditionalFormatting>
  <conditionalFormatting sqref="FI234">
    <cfRule type="colorScale" priority="40">
      <colorScale>
        <cfvo type="min"/>
        <cfvo type="percentile" val="50"/>
        <cfvo type="max"/>
        <color rgb="FF5A8AC6"/>
        <color rgb="FFFCFCFF"/>
        <color rgb="FFF8696B"/>
      </colorScale>
    </cfRule>
  </conditionalFormatting>
  <conditionalFormatting sqref="FI234">
    <cfRule type="colorScale" priority="39">
      <colorScale>
        <cfvo type="min"/>
        <cfvo type="percentile" val="50"/>
        <cfvo type="max"/>
        <color rgb="FF5A8AC6"/>
        <color rgb="FFFCFCFF"/>
        <color rgb="FFF8696B"/>
      </colorScale>
    </cfRule>
  </conditionalFormatting>
  <conditionalFormatting sqref="FI19:FI234">
    <cfRule type="colorScale" priority="38">
      <colorScale>
        <cfvo type="min"/>
        <cfvo type="percentile" val="50"/>
        <cfvo type="max"/>
        <color rgb="FF5A8AC6"/>
        <color rgb="FFFCFCFF"/>
        <color rgb="FFF8696B"/>
      </colorScale>
    </cfRule>
  </conditionalFormatting>
  <conditionalFormatting sqref="GD19">
    <cfRule type="colorScale" priority="34">
      <colorScale>
        <cfvo type="min"/>
        <cfvo type="percentile" val="50"/>
        <cfvo type="max"/>
        <color rgb="FF5A8AC6"/>
        <color rgb="FFFCFCFF"/>
        <color rgb="FFF8696B"/>
      </colorScale>
    </cfRule>
  </conditionalFormatting>
  <conditionalFormatting sqref="GD19">
    <cfRule type="colorScale" priority="35">
      <colorScale>
        <cfvo type="min"/>
        <cfvo type="percentile" val="50"/>
        <cfvo type="max"/>
        <color rgb="FF5A8AC6"/>
        <color rgb="FFFCFCFF"/>
        <color rgb="FFF8696B"/>
      </colorScale>
    </cfRule>
  </conditionalFormatting>
  <conditionalFormatting sqref="GD19">
    <cfRule type="colorScale" priority="36">
      <colorScale>
        <cfvo type="min"/>
        <cfvo type="percentile" val="50"/>
        <cfvo type="max"/>
        <color rgb="FF5A8AC6"/>
        <color rgb="FFFCFCFF"/>
        <color rgb="FFF8696B"/>
      </colorScale>
    </cfRule>
  </conditionalFormatting>
  <conditionalFormatting sqref="GD19">
    <cfRule type="colorScale" priority="37">
      <colorScale>
        <cfvo type="min"/>
        <cfvo type="percentile" val="50"/>
        <cfvo type="max"/>
        <color rgb="FF5A8AC6"/>
        <color rgb="FFFCFCFF"/>
        <color rgb="FFF8696B"/>
      </colorScale>
    </cfRule>
  </conditionalFormatting>
  <conditionalFormatting sqref="GD19">
    <cfRule type="colorScale" priority="33">
      <colorScale>
        <cfvo type="min"/>
        <cfvo type="percentile" val="50"/>
        <cfvo type="max"/>
        <color rgb="FF5A8AC6"/>
        <color rgb="FFFCFCFF"/>
        <color rgb="FFF8696B"/>
      </colorScale>
    </cfRule>
  </conditionalFormatting>
  <conditionalFormatting sqref="GD234">
    <cfRule type="colorScale" priority="30">
      <colorScale>
        <cfvo type="min"/>
        <cfvo type="percentile" val="50"/>
        <cfvo type="max"/>
        <color rgb="FF5A8AC6"/>
        <color rgb="FFFCFCFF"/>
        <color rgb="FFF8696B"/>
      </colorScale>
    </cfRule>
  </conditionalFormatting>
  <conditionalFormatting sqref="GD234">
    <cfRule type="colorScale" priority="29">
      <colorScale>
        <cfvo type="min"/>
        <cfvo type="percentile" val="50"/>
        <cfvo type="max"/>
        <color rgb="FF5A8AC6"/>
        <color rgb="FFFCFCFF"/>
        <color rgb="FFF8696B"/>
      </colorScale>
    </cfRule>
  </conditionalFormatting>
  <conditionalFormatting sqref="GD234">
    <cfRule type="colorScale" priority="31">
      <colorScale>
        <cfvo type="min"/>
        <cfvo type="percentile" val="50"/>
        <cfvo type="max"/>
        <color rgb="FF5A8AC6"/>
        <color rgb="FFFCFCFF"/>
        <color rgb="FFF8696B"/>
      </colorScale>
    </cfRule>
  </conditionalFormatting>
  <conditionalFormatting sqref="GD234">
    <cfRule type="colorScale" priority="32">
      <colorScale>
        <cfvo type="min"/>
        <cfvo type="percentile" val="50"/>
        <cfvo type="max"/>
        <color rgb="FF5A8AC6"/>
        <color rgb="FFFCFCFF"/>
        <color rgb="FFF8696B"/>
      </colorScale>
    </cfRule>
  </conditionalFormatting>
  <conditionalFormatting sqref="GD234">
    <cfRule type="colorScale" priority="28">
      <colorScale>
        <cfvo type="min"/>
        <cfvo type="percentile" val="50"/>
        <cfvo type="max"/>
        <color rgb="FF5A8AC6"/>
        <color rgb="FFFCFCFF"/>
        <color rgb="FFF8696B"/>
      </colorScale>
    </cfRule>
  </conditionalFormatting>
  <conditionalFormatting sqref="GD19:GD234">
    <cfRule type="colorScale" priority="27">
      <colorScale>
        <cfvo type="min"/>
        <cfvo type="percentile" val="50"/>
        <cfvo type="max"/>
        <color rgb="FF5A8AC6"/>
        <color rgb="FFFCFCFF"/>
        <color rgb="FFF8696B"/>
      </colorScale>
    </cfRule>
  </conditionalFormatting>
  <conditionalFormatting sqref="GY19">
    <cfRule type="colorScale" priority="23">
      <colorScale>
        <cfvo type="min"/>
        <cfvo type="percentile" val="50"/>
        <cfvo type="max"/>
        <color rgb="FF5A8AC6"/>
        <color rgb="FFFCFCFF"/>
        <color rgb="FFF8696B"/>
      </colorScale>
    </cfRule>
  </conditionalFormatting>
  <conditionalFormatting sqref="GY19">
    <cfRule type="colorScale" priority="24">
      <colorScale>
        <cfvo type="min"/>
        <cfvo type="percentile" val="50"/>
        <cfvo type="max"/>
        <color rgb="FF5A8AC6"/>
        <color rgb="FFFCFCFF"/>
        <color rgb="FFF8696B"/>
      </colorScale>
    </cfRule>
  </conditionalFormatting>
  <conditionalFormatting sqref="GY19">
    <cfRule type="colorScale" priority="25">
      <colorScale>
        <cfvo type="min"/>
        <cfvo type="percentile" val="50"/>
        <cfvo type="max"/>
        <color rgb="FF5A8AC6"/>
        <color rgb="FFFCFCFF"/>
        <color rgb="FFF8696B"/>
      </colorScale>
    </cfRule>
  </conditionalFormatting>
  <conditionalFormatting sqref="GY19">
    <cfRule type="colorScale" priority="26">
      <colorScale>
        <cfvo type="min"/>
        <cfvo type="percentile" val="50"/>
        <cfvo type="max"/>
        <color rgb="FF5A8AC6"/>
        <color rgb="FFFCFCFF"/>
        <color rgb="FFF8696B"/>
      </colorScale>
    </cfRule>
  </conditionalFormatting>
  <conditionalFormatting sqref="GY19">
    <cfRule type="colorScale" priority="22">
      <colorScale>
        <cfvo type="min"/>
        <cfvo type="percentile" val="50"/>
        <cfvo type="max"/>
        <color rgb="FF5A8AC6"/>
        <color rgb="FFFCFCFF"/>
        <color rgb="FFF8696B"/>
      </colorScale>
    </cfRule>
  </conditionalFormatting>
  <conditionalFormatting sqref="GY234">
    <cfRule type="colorScale" priority="19">
      <colorScale>
        <cfvo type="min"/>
        <cfvo type="percentile" val="50"/>
        <cfvo type="max"/>
        <color rgb="FF5A8AC6"/>
        <color rgb="FFFCFCFF"/>
        <color rgb="FFF8696B"/>
      </colorScale>
    </cfRule>
  </conditionalFormatting>
  <conditionalFormatting sqref="GY234">
    <cfRule type="colorScale" priority="18">
      <colorScale>
        <cfvo type="min"/>
        <cfvo type="percentile" val="50"/>
        <cfvo type="max"/>
        <color rgb="FF5A8AC6"/>
        <color rgb="FFFCFCFF"/>
        <color rgb="FFF8696B"/>
      </colorScale>
    </cfRule>
  </conditionalFormatting>
  <conditionalFormatting sqref="GY234">
    <cfRule type="colorScale" priority="20">
      <colorScale>
        <cfvo type="min"/>
        <cfvo type="percentile" val="50"/>
        <cfvo type="max"/>
        <color rgb="FF5A8AC6"/>
        <color rgb="FFFCFCFF"/>
        <color rgb="FFF8696B"/>
      </colorScale>
    </cfRule>
  </conditionalFormatting>
  <conditionalFormatting sqref="GY234">
    <cfRule type="colorScale" priority="21">
      <colorScale>
        <cfvo type="min"/>
        <cfvo type="percentile" val="50"/>
        <cfvo type="max"/>
        <color rgb="FF5A8AC6"/>
        <color rgb="FFFCFCFF"/>
        <color rgb="FFF8696B"/>
      </colorScale>
    </cfRule>
  </conditionalFormatting>
  <conditionalFormatting sqref="GY234">
    <cfRule type="colorScale" priority="17">
      <colorScale>
        <cfvo type="min"/>
        <cfvo type="percentile" val="50"/>
        <cfvo type="max"/>
        <color rgb="FF5A8AC6"/>
        <color rgb="FFFCFCFF"/>
        <color rgb="FFF8696B"/>
      </colorScale>
    </cfRule>
  </conditionalFormatting>
  <conditionalFormatting sqref="GY19:GY199 GY234">
    <cfRule type="colorScale" priority="16">
      <colorScale>
        <cfvo type="min"/>
        <cfvo type="percentile" val="50"/>
        <cfvo type="max"/>
        <color rgb="FF5A8AC6"/>
        <color rgb="FFFCFCFF"/>
        <color rgb="FFF8696B"/>
      </colorScale>
    </cfRule>
  </conditionalFormatting>
  <conditionalFormatting sqref="HR2:HR18 HV2:HV18 HZ2:HZ18 ID2:ID18 IL2:IL18 HN2:HN4 IL235 IL244:IL1048576 IH2:IH18 HN6:HN18 IH235 IH244:IH1048576 ID235:ID1048576 HZ235:HZ1048576 HV235:HV1048576 HR235:HR1048576 HN235 HN244:HN1048576">
    <cfRule type="colorScale" priority="15">
      <colorScale>
        <cfvo type="min"/>
        <cfvo type="percentile" val="50"/>
        <cfvo type="max"/>
        <color rgb="FF5A8AC6"/>
        <color rgb="FFFCFCFF"/>
        <color rgb="FFF8696B"/>
      </colorScale>
    </cfRule>
  </conditionalFormatting>
  <conditionalFormatting sqref="GY200:GY233">
    <cfRule type="colorScale" priority="14">
      <colorScale>
        <cfvo type="min"/>
        <cfvo type="percentile" val="50"/>
        <cfvo type="max"/>
        <color rgb="FF5A8AC6"/>
        <color rgb="FFFCFCFF"/>
        <color rgb="FFF8696B"/>
      </colorScale>
    </cfRule>
  </conditionalFormatting>
  <conditionalFormatting sqref="HN19:HN234 HR19:HR234 HV19:HV234 HZ19:HZ234 ID19:ID234 IH19:IH234 IL19:IL234">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W249"/>
  <sheetViews>
    <sheetView topLeftCell="CB100" zoomScaleNormal="100" workbookViewId="0">
      <selection activeCell="BY245" sqref="BY245"/>
    </sheetView>
  </sheetViews>
  <sheetFormatPr defaultRowHeight="15" x14ac:dyDescent="0.25"/>
  <cols>
    <col min="1" max="1" width="14.7109375" customWidth="1"/>
    <col min="3" max="9" width="6.85546875" style="383" customWidth="1"/>
    <col min="10" max="10" width="1.85546875" style="133" customWidth="1"/>
    <col min="11" max="14" width="9.140625" style="133"/>
    <col min="15" max="15" width="3.7109375" style="288" customWidth="1"/>
    <col min="16" max="16" width="9.140625" style="133"/>
    <col min="17" max="17" width="6.85546875" style="383" customWidth="1"/>
    <col min="18" max="18" width="9" style="383" customWidth="1"/>
    <col min="19" max="19" width="9.140625" style="190"/>
    <col min="20" max="20" width="6.85546875" style="133" customWidth="1"/>
    <col min="21" max="21" width="8.5703125" style="133" customWidth="1"/>
    <col min="22" max="22" width="9.140625" style="190"/>
    <col min="23" max="23" width="6.85546875" style="133" customWidth="1"/>
    <col min="24" max="24" width="8.7109375" style="133" customWidth="1"/>
    <col min="25" max="25" width="9.140625" style="190"/>
    <col min="26" max="26" width="6.85546875" style="133" customWidth="1"/>
    <col min="27" max="27" width="8" style="133" customWidth="1"/>
    <col min="28" max="28" width="9.140625" style="190"/>
    <col min="29" max="29" width="6.85546875" style="182" customWidth="1"/>
    <col min="30" max="30" width="8" style="182" customWidth="1"/>
    <col min="31" max="31" width="9.140625" style="190"/>
    <col min="32" max="32" width="6.85546875" customWidth="1"/>
    <col min="33" max="33" width="8" customWidth="1"/>
    <col min="34" max="34" width="9.140625" style="104"/>
    <col min="35" max="35" width="7.140625" style="133" customWidth="1"/>
    <col min="36" max="36" width="7.5703125" style="133" customWidth="1"/>
    <col min="37" max="37" width="9.140625" style="190"/>
    <col min="38" max="38" width="2.42578125" customWidth="1"/>
    <col min="44" max="44" width="9.140625" customWidth="1"/>
    <col min="46" max="47" width="6.42578125" customWidth="1"/>
    <col min="49" max="49" width="7.5703125" customWidth="1"/>
    <col min="50" max="51" width="7.42578125" customWidth="1"/>
    <col min="52" max="52" width="2.28515625" customWidth="1"/>
    <col min="53" max="53" width="7.5703125" customWidth="1"/>
    <col min="54" max="55" width="7.42578125" customWidth="1"/>
    <col min="56" max="56" width="2.28515625" customWidth="1"/>
    <col min="57" max="57" width="7.5703125" customWidth="1"/>
    <col min="58" max="59" width="7.42578125" customWidth="1"/>
    <col min="60" max="60" width="2.28515625" customWidth="1"/>
    <col min="61" max="61" width="7.5703125" customWidth="1"/>
    <col min="62" max="63" width="7.42578125" customWidth="1"/>
    <col min="64" max="64" width="2.28515625" customWidth="1"/>
    <col min="65" max="65" width="7.5703125" customWidth="1"/>
    <col min="66" max="67" width="7.42578125" customWidth="1"/>
    <col min="68" max="68" width="2.28515625" customWidth="1"/>
    <col min="69" max="69" width="7.5703125" customWidth="1"/>
    <col min="70" max="71" width="7.42578125" customWidth="1"/>
    <col min="72" max="72" width="2.28515625" customWidth="1"/>
    <col min="73" max="73" width="7.5703125" customWidth="1"/>
    <col min="74" max="75" width="7.42578125" customWidth="1"/>
  </cols>
  <sheetData>
    <row r="1" spans="1:75" ht="75" customHeight="1" x14ac:dyDescent="0.25">
      <c r="A1" s="461" t="s">
        <v>152</v>
      </c>
      <c r="B1" s="461"/>
      <c r="C1" s="461"/>
      <c r="D1" s="461"/>
      <c r="E1" s="461"/>
      <c r="F1" s="461"/>
      <c r="G1" s="461"/>
      <c r="H1" s="461"/>
      <c r="I1" s="461"/>
      <c r="K1" s="461" t="s">
        <v>153</v>
      </c>
      <c r="L1" s="461"/>
      <c r="M1" s="461"/>
      <c r="N1" s="461"/>
      <c r="P1" s="460" t="s">
        <v>151</v>
      </c>
      <c r="Q1" s="460"/>
      <c r="R1" s="460"/>
      <c r="S1" s="460"/>
      <c r="T1" s="460"/>
      <c r="U1" s="460"/>
      <c r="V1" s="460"/>
      <c r="W1" s="460"/>
      <c r="X1" s="460"/>
      <c r="Y1" s="460"/>
      <c r="Z1" s="460"/>
      <c r="AA1" s="460"/>
      <c r="AB1" s="460"/>
      <c r="AC1" s="460"/>
      <c r="AD1" s="460"/>
      <c r="AE1" s="460"/>
      <c r="AF1" s="460"/>
      <c r="AG1" s="460"/>
      <c r="AH1" s="460"/>
      <c r="AI1" s="460"/>
      <c r="AJ1" s="460"/>
      <c r="AK1" s="460"/>
      <c r="AM1" s="461" t="s">
        <v>155</v>
      </c>
      <c r="AN1" s="461"/>
      <c r="AO1" s="461"/>
      <c r="AP1" s="461"/>
      <c r="AQ1" s="461"/>
      <c r="AR1" s="461"/>
      <c r="AS1" s="461"/>
      <c r="AT1" s="461"/>
      <c r="AX1" s="379"/>
      <c r="AY1" s="379"/>
      <c r="AZ1" s="379"/>
      <c r="BA1" s="379"/>
      <c r="BB1" s="379"/>
      <c r="BC1" s="379"/>
      <c r="BD1" s="379"/>
      <c r="BE1" s="379"/>
      <c r="BF1" s="379"/>
      <c r="BG1" s="379"/>
      <c r="BH1" s="379"/>
      <c r="BI1" s="379"/>
      <c r="BJ1" s="379"/>
      <c r="BK1" s="379"/>
      <c r="BL1" s="379"/>
      <c r="BM1" s="379"/>
      <c r="BN1" s="379"/>
      <c r="BO1" s="379"/>
      <c r="BP1" s="379"/>
      <c r="BQ1" s="379"/>
      <c r="BR1" s="379"/>
      <c r="BS1" s="379"/>
      <c r="BT1" s="379"/>
      <c r="BU1" s="379"/>
      <c r="BV1" s="379"/>
      <c r="BW1" s="379"/>
    </row>
    <row r="2" spans="1:75" ht="18.75" x14ac:dyDescent="0.3">
      <c r="A2" s="102"/>
      <c r="Q2" s="111"/>
      <c r="R2" s="111"/>
      <c r="S2" s="166"/>
      <c r="T2" s="112"/>
      <c r="U2" s="112"/>
      <c r="V2" s="166"/>
      <c r="Y2" s="166"/>
      <c r="AB2" s="166"/>
      <c r="AL2" s="111"/>
      <c r="AM2" s="114"/>
      <c r="AN2" s="381"/>
      <c r="AO2" s="381"/>
      <c r="AQ2" s="111"/>
      <c r="AR2" s="111"/>
      <c r="AS2" s="111"/>
      <c r="AT2" s="111"/>
      <c r="AU2" s="111"/>
      <c r="AW2" s="165"/>
      <c r="AX2" s="165"/>
      <c r="AY2" s="165"/>
      <c r="BA2" s="165"/>
      <c r="BB2" s="165"/>
      <c r="BC2" s="165"/>
      <c r="BE2" s="165"/>
      <c r="BF2" s="165"/>
      <c r="BG2" s="165"/>
      <c r="BI2" s="165"/>
      <c r="BJ2" s="165"/>
      <c r="BK2" s="165"/>
      <c r="BM2" s="165"/>
      <c r="BN2" s="165"/>
      <c r="BO2" s="165"/>
      <c r="BQ2" s="165"/>
      <c r="BR2" s="165"/>
      <c r="BS2" s="165"/>
      <c r="BU2" s="165"/>
      <c r="BV2" s="165"/>
      <c r="BW2" s="165"/>
    </row>
    <row r="3" spans="1:75" s="2" customFormat="1" ht="18.75" x14ac:dyDescent="0.3">
      <c r="A3" s="362"/>
      <c r="B3" s="341"/>
      <c r="C3" s="342"/>
      <c r="D3" s="342"/>
      <c r="E3" s="342"/>
      <c r="F3" s="343"/>
      <c r="G3" s="343"/>
      <c r="H3" s="343"/>
      <c r="I3" s="343"/>
      <c r="J3" s="344"/>
      <c r="K3" s="288"/>
      <c r="L3" s="288"/>
      <c r="M3" s="288"/>
      <c r="N3" s="288"/>
      <c r="O3" s="288"/>
      <c r="P3" s="288"/>
      <c r="Q3" s="290"/>
      <c r="R3" s="290"/>
      <c r="S3" s="191"/>
      <c r="T3" s="288"/>
      <c r="U3" s="288"/>
      <c r="V3" s="191"/>
      <c r="W3" s="288"/>
      <c r="X3" s="288"/>
      <c r="Y3" s="191"/>
      <c r="Z3" s="288"/>
      <c r="AA3" s="288"/>
      <c r="AB3" s="191"/>
      <c r="AC3" s="182"/>
      <c r="AD3" s="182"/>
      <c r="AE3" s="190"/>
      <c r="AH3" s="175"/>
      <c r="AI3" s="133"/>
      <c r="AJ3" s="133"/>
      <c r="AK3" s="190"/>
      <c r="AM3" s="114"/>
      <c r="AN3" s="381"/>
      <c r="AO3" s="381"/>
      <c r="AP3"/>
      <c r="AQ3" s="103"/>
      <c r="AR3" s="103"/>
      <c r="AS3" s="103"/>
      <c r="AT3" s="103"/>
      <c r="AU3" s="103"/>
      <c r="AW3" s="165"/>
      <c r="AX3" s="165"/>
      <c r="AY3" s="165"/>
      <c r="BA3" s="165"/>
      <c r="BB3" s="165"/>
      <c r="BC3" s="165"/>
      <c r="BE3" s="165"/>
      <c r="BF3" s="165"/>
      <c r="BG3" s="165"/>
      <c r="BI3" s="165"/>
      <c r="BJ3" s="165"/>
      <c r="BK3" s="165"/>
      <c r="BM3" s="165"/>
      <c r="BN3" s="165"/>
      <c r="BO3" s="165"/>
      <c r="BQ3" s="165"/>
      <c r="BR3" s="165"/>
      <c r="BS3" s="165"/>
      <c r="BU3" s="165"/>
      <c r="BV3" s="165"/>
      <c r="BW3" s="165"/>
    </row>
    <row r="4" spans="1:75" x14ac:dyDescent="0.25">
      <c r="P4" s="111" t="s">
        <v>43</v>
      </c>
      <c r="Q4" s="111">
        <v>1333</v>
      </c>
      <c r="R4" s="111"/>
      <c r="T4" s="111">
        <v>1415</v>
      </c>
      <c r="U4" s="111"/>
      <c r="W4" s="111">
        <v>1389</v>
      </c>
      <c r="X4" s="111"/>
      <c r="Z4" s="111">
        <v>1520</v>
      </c>
      <c r="AA4" s="111"/>
      <c r="AC4" s="111">
        <v>1363</v>
      </c>
      <c r="AD4" s="111"/>
      <c r="AF4" s="111">
        <v>1416</v>
      </c>
      <c r="AG4" s="111"/>
      <c r="AI4" s="111">
        <v>1333</v>
      </c>
      <c r="AJ4" s="111"/>
      <c r="AK4" s="104"/>
      <c r="AM4" s="114"/>
      <c r="AN4" s="381"/>
      <c r="AO4" s="381"/>
      <c r="AW4" s="165"/>
      <c r="AX4" s="165"/>
      <c r="AY4" s="165"/>
      <c r="BA4" s="165"/>
      <c r="BB4" s="165"/>
      <c r="BC4" s="165"/>
      <c r="BE4" s="165"/>
      <c r="BF4" s="165"/>
      <c r="BG4" s="165"/>
      <c r="BI4" s="165"/>
      <c r="BJ4" s="165"/>
      <c r="BK4" s="165"/>
      <c r="BM4" s="165"/>
      <c r="BN4" s="165"/>
      <c r="BO4" s="165"/>
      <c r="BQ4" s="165"/>
      <c r="BR4" s="165"/>
      <c r="BS4" s="165"/>
      <c r="BU4" s="165"/>
      <c r="BV4" s="165"/>
      <c r="BW4" s="165"/>
    </row>
    <row r="5" spans="1:75" ht="31.5" customHeight="1" thickBot="1" x14ac:dyDescent="0.3">
      <c r="C5" s="466" t="s">
        <v>134</v>
      </c>
      <c r="D5" s="466"/>
      <c r="E5" s="466"/>
      <c r="F5" s="466"/>
      <c r="G5" s="466"/>
      <c r="H5" s="466"/>
      <c r="I5" s="466"/>
      <c r="L5" s="189"/>
      <c r="P5" s="111"/>
      <c r="Q5" s="241" t="s">
        <v>136</v>
      </c>
      <c r="R5" s="241" t="s">
        <v>150</v>
      </c>
      <c r="T5" s="241" t="s">
        <v>136</v>
      </c>
      <c r="U5" s="241" t="s">
        <v>140</v>
      </c>
      <c r="W5" s="241" t="s">
        <v>136</v>
      </c>
      <c r="X5" s="241" t="s">
        <v>141</v>
      </c>
      <c r="Z5" s="241" t="s">
        <v>136</v>
      </c>
      <c r="AA5" s="241" t="s">
        <v>142</v>
      </c>
      <c r="AC5" s="241" t="s">
        <v>136</v>
      </c>
      <c r="AD5" s="241" t="s">
        <v>143</v>
      </c>
      <c r="AF5" s="241" t="s">
        <v>136</v>
      </c>
      <c r="AG5" s="241" t="s">
        <v>144</v>
      </c>
      <c r="AI5" s="241" t="s">
        <v>136</v>
      </c>
      <c r="AJ5" s="241" t="s">
        <v>196</v>
      </c>
      <c r="AK5" s="104"/>
      <c r="AX5" s="165"/>
      <c r="AY5" s="165"/>
      <c r="BA5" s="165"/>
      <c r="BB5" s="165"/>
      <c r="BC5" s="165"/>
      <c r="BE5" s="165"/>
      <c r="BF5" s="165"/>
      <c r="BG5" s="165"/>
      <c r="BI5" s="165"/>
      <c r="BJ5" s="165"/>
      <c r="BK5" s="165"/>
      <c r="BM5" s="165"/>
      <c r="BN5" s="165"/>
      <c r="BO5" s="165"/>
      <c r="BQ5" s="165"/>
      <c r="BR5" s="165"/>
      <c r="BS5" s="165"/>
      <c r="BU5" s="165"/>
      <c r="BV5" s="165"/>
      <c r="BW5" s="165"/>
    </row>
    <row r="6" spans="1:75" x14ac:dyDescent="0.25">
      <c r="C6" s="345" t="s">
        <v>34</v>
      </c>
      <c r="D6" s="345" t="s">
        <v>35</v>
      </c>
      <c r="E6" s="345" t="s">
        <v>36</v>
      </c>
      <c r="F6" s="345" t="s">
        <v>37</v>
      </c>
      <c r="G6" s="345" t="s">
        <v>44</v>
      </c>
      <c r="H6" s="171" t="s">
        <v>65</v>
      </c>
      <c r="I6" s="170" t="s">
        <v>81</v>
      </c>
      <c r="Q6" s="383" t="s">
        <v>34</v>
      </c>
      <c r="S6" s="190" t="s">
        <v>38</v>
      </c>
      <c r="T6" s="383" t="s">
        <v>35</v>
      </c>
      <c r="U6" s="383"/>
      <c r="V6" s="190" t="s">
        <v>39</v>
      </c>
      <c r="W6" s="383" t="s">
        <v>36</v>
      </c>
      <c r="X6" s="383"/>
      <c r="Y6" s="190" t="s">
        <v>40</v>
      </c>
      <c r="Z6" s="383" t="s">
        <v>37</v>
      </c>
      <c r="AA6" s="383"/>
      <c r="AB6" s="190" t="s">
        <v>41</v>
      </c>
      <c r="AC6" s="383" t="s">
        <v>44</v>
      </c>
      <c r="AD6" s="383"/>
      <c r="AE6" s="190" t="s">
        <v>45</v>
      </c>
      <c r="AF6" s="383" t="s">
        <v>65</v>
      </c>
      <c r="AG6" s="381"/>
      <c r="AH6" s="104" t="s">
        <v>66</v>
      </c>
      <c r="AI6" s="383" t="s">
        <v>81</v>
      </c>
      <c r="AJ6" s="381"/>
      <c r="AK6" s="104" t="s">
        <v>112</v>
      </c>
      <c r="AW6" s="165"/>
      <c r="AX6" s="165"/>
      <c r="AY6" s="165"/>
      <c r="BA6" s="165"/>
      <c r="BB6" s="165"/>
      <c r="BC6" s="165"/>
      <c r="BE6" s="165"/>
      <c r="BF6" s="165"/>
      <c r="BG6" s="165"/>
      <c r="BI6" s="165"/>
      <c r="BJ6" s="165"/>
      <c r="BK6" s="165"/>
      <c r="BM6" s="165"/>
      <c r="BN6" s="165"/>
      <c r="BO6" s="165"/>
      <c r="BQ6" s="165"/>
      <c r="BR6" s="165"/>
      <c r="BS6" s="165"/>
      <c r="BU6" s="165"/>
      <c r="BV6" s="165"/>
      <c r="BW6" s="165"/>
    </row>
    <row r="7" spans="1:75" ht="15" customHeight="1" x14ac:dyDescent="0.25">
      <c r="A7" s="95">
        <v>41153</v>
      </c>
      <c r="B7" s="36">
        <v>41153</v>
      </c>
      <c r="C7" s="346">
        <v>17.8</v>
      </c>
      <c r="D7" s="346">
        <v>18.399999999999999</v>
      </c>
      <c r="E7" s="346">
        <v>16.5</v>
      </c>
      <c r="F7" s="346">
        <v>17.8</v>
      </c>
      <c r="G7" s="346">
        <v>19.350000000000001</v>
      </c>
      <c r="H7" s="346">
        <v>20.85</v>
      </c>
      <c r="I7" s="346">
        <v>15.850000000000001</v>
      </c>
      <c r="J7" s="105"/>
      <c r="P7" s="184">
        <v>42248</v>
      </c>
      <c r="Q7" s="346">
        <v>17.8</v>
      </c>
      <c r="R7" s="240"/>
      <c r="T7" s="346">
        <v>18.399999999999999</v>
      </c>
      <c r="U7" s="240"/>
      <c r="W7" s="346">
        <v>16.5</v>
      </c>
      <c r="X7" s="240"/>
      <c r="Z7" s="346">
        <v>17.8</v>
      </c>
      <c r="AA7" s="240"/>
      <c r="AC7" s="346">
        <v>19.350000000000001</v>
      </c>
      <c r="AD7" s="239"/>
      <c r="AF7" s="346">
        <v>20.85</v>
      </c>
      <c r="AG7" s="239"/>
      <c r="AI7" s="346">
        <v>15.850000000000001</v>
      </c>
      <c r="AJ7" s="239"/>
      <c r="AW7" s="165"/>
      <c r="AX7" s="165"/>
      <c r="AY7" s="165"/>
      <c r="BA7" s="165"/>
      <c r="BB7" s="165"/>
      <c r="BC7" s="165"/>
      <c r="BE7" s="165"/>
      <c r="BF7" s="165"/>
      <c r="BG7" s="165"/>
      <c r="BI7" s="165"/>
      <c r="BJ7" s="165"/>
      <c r="BK7" s="165"/>
      <c r="BM7" s="165"/>
      <c r="BN7" s="165"/>
      <c r="BO7" s="165"/>
      <c r="BQ7" s="165"/>
      <c r="BR7" s="165"/>
      <c r="BS7" s="165"/>
      <c r="BU7" s="165"/>
      <c r="BV7" s="165"/>
      <c r="BW7" s="165"/>
    </row>
    <row r="8" spans="1:75" x14ac:dyDescent="0.25">
      <c r="A8" s="95">
        <v>41154</v>
      </c>
      <c r="B8" s="36">
        <v>41154</v>
      </c>
      <c r="C8" s="346">
        <v>16.8</v>
      </c>
      <c r="D8" s="346">
        <v>20.149999999999999</v>
      </c>
      <c r="E8" s="346">
        <v>16.2</v>
      </c>
      <c r="F8" s="346">
        <v>17.25</v>
      </c>
      <c r="G8" s="346">
        <v>16.7</v>
      </c>
      <c r="H8" s="346">
        <v>21.7</v>
      </c>
      <c r="I8" s="346">
        <v>16.200000000000003</v>
      </c>
      <c r="J8" s="105"/>
      <c r="P8" s="184">
        <v>42249</v>
      </c>
      <c r="Q8" s="346">
        <v>16.8</v>
      </c>
      <c r="R8" s="240"/>
      <c r="T8" s="346">
        <v>20.149999999999999</v>
      </c>
      <c r="U8" s="240"/>
      <c r="W8" s="346">
        <v>16.2</v>
      </c>
      <c r="X8" s="240"/>
      <c r="Z8" s="346">
        <v>17.25</v>
      </c>
      <c r="AA8" s="240"/>
      <c r="AC8" s="346">
        <v>16.7</v>
      </c>
      <c r="AD8" s="239"/>
      <c r="AF8" s="346">
        <v>21.7</v>
      </c>
      <c r="AG8" s="239"/>
      <c r="AI8" s="346">
        <v>16.200000000000003</v>
      </c>
      <c r="AJ8" s="239"/>
      <c r="AW8" s="165"/>
      <c r="AX8" s="165"/>
      <c r="AY8" s="165"/>
      <c r="BA8" s="165"/>
      <c r="BB8" s="165"/>
      <c r="BC8" s="165"/>
      <c r="BE8" s="165"/>
      <c r="BF8" s="165"/>
      <c r="BG8" s="165"/>
      <c r="BI8" s="165"/>
      <c r="BJ8" s="165"/>
      <c r="BK8" s="165"/>
      <c r="BM8" s="165"/>
      <c r="BN8" s="165"/>
      <c r="BO8" s="165"/>
      <c r="BQ8" s="165"/>
      <c r="BR8" s="165"/>
      <c r="BS8" s="165"/>
      <c r="BU8" s="165"/>
      <c r="BV8" s="165"/>
      <c r="BW8" s="165"/>
    </row>
    <row r="9" spans="1:75" x14ac:dyDescent="0.25">
      <c r="A9" s="95">
        <v>41155</v>
      </c>
      <c r="B9" s="36">
        <v>41155</v>
      </c>
      <c r="C9" s="346">
        <v>15.95</v>
      </c>
      <c r="D9" s="346">
        <v>21.9</v>
      </c>
      <c r="E9" s="346">
        <v>15.899999999999999</v>
      </c>
      <c r="F9" s="346">
        <v>15.3</v>
      </c>
      <c r="G9" s="346">
        <v>14.75</v>
      </c>
      <c r="H9" s="346">
        <v>22.65</v>
      </c>
      <c r="I9" s="346">
        <v>16.8</v>
      </c>
      <c r="J9" s="105"/>
      <c r="P9" s="184">
        <v>42250</v>
      </c>
      <c r="Q9" s="346">
        <v>15.95</v>
      </c>
      <c r="R9" s="240"/>
      <c r="T9" s="346">
        <v>21.9</v>
      </c>
      <c r="U9" s="240"/>
      <c r="W9" s="346">
        <v>15.899999999999999</v>
      </c>
      <c r="X9" s="240"/>
      <c r="Z9" s="346">
        <v>15.3</v>
      </c>
      <c r="AA9" s="240"/>
      <c r="AC9" s="346">
        <v>14.75</v>
      </c>
      <c r="AD9" s="239"/>
      <c r="AF9" s="346">
        <v>22.65</v>
      </c>
      <c r="AG9" s="239"/>
      <c r="AI9" s="346">
        <v>16.8</v>
      </c>
      <c r="AJ9" s="239"/>
      <c r="AW9" s="165"/>
      <c r="AX9" s="165"/>
      <c r="AY9" s="165"/>
      <c r="BA9" s="165"/>
      <c r="BB9" s="165"/>
      <c r="BC9" s="165"/>
      <c r="BE9" s="165"/>
      <c r="BF9" s="165"/>
      <c r="BG9" s="165"/>
      <c r="BI9" s="165"/>
      <c r="BJ9" s="165"/>
      <c r="BK9" s="165"/>
      <c r="BM9" s="165"/>
      <c r="BN9" s="165"/>
      <c r="BO9" s="165"/>
      <c r="BQ9" s="165"/>
      <c r="BR9" s="165"/>
      <c r="BS9" s="165"/>
      <c r="BU9" s="165"/>
      <c r="BV9" s="165"/>
      <c r="BW9" s="165"/>
    </row>
    <row r="10" spans="1:75" ht="16.5" customHeight="1" x14ac:dyDescent="0.25">
      <c r="A10" s="95">
        <v>41156</v>
      </c>
      <c r="B10" s="36">
        <v>41156</v>
      </c>
      <c r="C10" s="346">
        <v>17.899999999999999</v>
      </c>
      <c r="D10" s="346">
        <v>20.5</v>
      </c>
      <c r="E10" s="346">
        <v>15</v>
      </c>
      <c r="F10" s="346">
        <v>14.1</v>
      </c>
      <c r="G10" s="346">
        <v>14.7</v>
      </c>
      <c r="H10" s="346">
        <v>23.35</v>
      </c>
      <c r="I10" s="346">
        <v>16</v>
      </c>
      <c r="J10" s="105"/>
      <c r="P10" s="184">
        <v>42251</v>
      </c>
      <c r="Q10" s="346">
        <v>17.899999999999999</v>
      </c>
      <c r="R10" s="240"/>
      <c r="T10" s="346">
        <v>20.5</v>
      </c>
      <c r="U10" s="240"/>
      <c r="W10" s="346">
        <v>15</v>
      </c>
      <c r="X10" s="240"/>
      <c r="Z10" s="346">
        <v>14.1</v>
      </c>
      <c r="AA10" s="240"/>
      <c r="AC10" s="346">
        <v>14.7</v>
      </c>
      <c r="AD10" s="239"/>
      <c r="AF10" s="346">
        <v>23.35</v>
      </c>
      <c r="AG10" s="239"/>
      <c r="AI10" s="346">
        <v>16</v>
      </c>
      <c r="AJ10" s="239"/>
      <c r="AW10" s="165"/>
      <c r="AX10" s="165"/>
      <c r="AY10" s="165"/>
      <c r="BA10" s="165"/>
      <c r="BB10" s="165"/>
      <c r="BC10" s="165"/>
      <c r="BE10" s="165"/>
      <c r="BF10" s="165"/>
      <c r="BG10" s="165"/>
      <c r="BI10" s="165"/>
      <c r="BJ10" s="165"/>
      <c r="BK10" s="165"/>
      <c r="BM10" s="165"/>
      <c r="BN10" s="165"/>
      <c r="BO10" s="165"/>
      <c r="BQ10" s="165"/>
      <c r="BR10" s="165"/>
      <c r="BS10" s="165"/>
      <c r="BU10" s="165"/>
      <c r="BV10" s="165"/>
      <c r="BW10" s="165"/>
    </row>
    <row r="11" spans="1:75" ht="15" customHeight="1" x14ac:dyDescent="0.25">
      <c r="A11" s="95">
        <v>41157</v>
      </c>
      <c r="B11" s="36">
        <v>41157</v>
      </c>
      <c r="C11" s="346">
        <v>17.350000000000001</v>
      </c>
      <c r="D11" s="346">
        <v>19.100000000000001</v>
      </c>
      <c r="E11" s="346">
        <v>15.350000000000001</v>
      </c>
      <c r="F11" s="346">
        <v>14.05</v>
      </c>
      <c r="G11" s="346">
        <v>14.5</v>
      </c>
      <c r="H11" s="346">
        <v>21.6</v>
      </c>
      <c r="I11" s="346">
        <v>15.1</v>
      </c>
      <c r="J11" s="105"/>
      <c r="P11" s="184">
        <v>42252</v>
      </c>
      <c r="Q11" s="346">
        <v>17.350000000000001</v>
      </c>
      <c r="R11" s="240"/>
      <c r="T11" s="346">
        <v>19.100000000000001</v>
      </c>
      <c r="U11" s="240"/>
      <c r="W11" s="346">
        <v>15.350000000000001</v>
      </c>
      <c r="X11" s="240"/>
      <c r="Z11" s="346">
        <v>14.05</v>
      </c>
      <c r="AA11" s="240"/>
      <c r="AC11" s="346">
        <v>14.5</v>
      </c>
      <c r="AD11" s="239"/>
      <c r="AF11" s="346">
        <v>21.6</v>
      </c>
      <c r="AG11" s="239"/>
      <c r="AI11" s="346">
        <v>15.1</v>
      </c>
      <c r="AJ11" s="239"/>
      <c r="AW11" s="165"/>
      <c r="AX11" s="165"/>
      <c r="AY11" s="165"/>
      <c r="BA11" s="165"/>
      <c r="BB11" s="165"/>
      <c r="BC11" s="165"/>
      <c r="BE11" s="165"/>
      <c r="BF11" s="165"/>
      <c r="BG11" s="165"/>
      <c r="BI11" s="165"/>
      <c r="BJ11" s="165"/>
      <c r="BK11" s="165"/>
      <c r="BM11" s="165"/>
      <c r="BN11" s="165"/>
      <c r="BO11" s="165"/>
      <c r="BQ11" s="165"/>
      <c r="BR11" s="165"/>
      <c r="BS11" s="165"/>
      <c r="BU11" s="165"/>
      <c r="BV11" s="165"/>
      <c r="BW11" s="165"/>
    </row>
    <row r="12" spans="1:75" x14ac:dyDescent="0.25">
      <c r="A12" s="95">
        <v>41158</v>
      </c>
      <c r="B12" s="36">
        <v>41158</v>
      </c>
      <c r="C12" s="346">
        <v>15.5</v>
      </c>
      <c r="D12" s="346">
        <v>18.399999999999999</v>
      </c>
      <c r="E12" s="346">
        <v>16.850000000000001</v>
      </c>
      <c r="F12" s="346">
        <v>12.95</v>
      </c>
      <c r="G12" s="346">
        <v>14.2</v>
      </c>
      <c r="H12" s="346">
        <v>19.899999999999999</v>
      </c>
      <c r="I12" s="346">
        <v>15.9</v>
      </c>
      <c r="J12" s="105"/>
      <c r="P12" s="184">
        <v>42253</v>
      </c>
      <c r="Q12" s="346">
        <v>15.5</v>
      </c>
      <c r="R12" s="240"/>
      <c r="T12" s="346">
        <v>18.399999999999999</v>
      </c>
      <c r="U12" s="240"/>
      <c r="W12" s="346">
        <v>16.850000000000001</v>
      </c>
      <c r="X12" s="240"/>
      <c r="Z12" s="346">
        <v>12.95</v>
      </c>
      <c r="AA12" s="240"/>
      <c r="AC12" s="346">
        <v>14.2</v>
      </c>
      <c r="AD12" s="239"/>
      <c r="AF12" s="346">
        <v>19.899999999999999</v>
      </c>
      <c r="AG12" s="239"/>
      <c r="AI12" s="346">
        <v>15.9</v>
      </c>
      <c r="AJ12" s="239"/>
      <c r="AW12" s="165"/>
      <c r="AX12" s="165"/>
      <c r="AY12" s="165"/>
      <c r="BA12" s="165"/>
      <c r="BB12" s="165"/>
      <c r="BC12" s="165"/>
      <c r="BE12" s="165"/>
      <c r="BF12" s="165"/>
      <c r="BG12" s="165"/>
      <c r="BI12" s="165"/>
      <c r="BJ12" s="165"/>
      <c r="BK12" s="165"/>
      <c r="BM12" s="165"/>
      <c r="BN12" s="165"/>
      <c r="BO12" s="165"/>
      <c r="BQ12" s="165"/>
      <c r="BR12" s="165"/>
      <c r="BS12" s="165"/>
      <c r="BU12" s="165"/>
      <c r="BV12" s="165"/>
      <c r="BW12" s="165"/>
    </row>
    <row r="13" spans="1:75" x14ac:dyDescent="0.25">
      <c r="A13" s="95">
        <v>41159</v>
      </c>
      <c r="B13" s="36">
        <v>41159</v>
      </c>
      <c r="C13" s="346">
        <v>15.9</v>
      </c>
      <c r="D13" s="346">
        <v>16.850000000000001</v>
      </c>
      <c r="E13" s="346">
        <v>18.399999999999999</v>
      </c>
      <c r="F13" s="346">
        <v>13.2</v>
      </c>
      <c r="G13" s="346">
        <v>15.350000000000001</v>
      </c>
      <c r="H13" s="346">
        <v>19.95</v>
      </c>
      <c r="I13" s="346">
        <v>17.149999999999999</v>
      </c>
      <c r="J13" s="105"/>
      <c r="P13" s="184">
        <v>42254</v>
      </c>
      <c r="Q13" s="346">
        <v>15.9</v>
      </c>
      <c r="R13" s="240"/>
      <c r="T13" s="346">
        <v>16.850000000000001</v>
      </c>
      <c r="U13" s="240"/>
      <c r="W13" s="346">
        <v>18.399999999999999</v>
      </c>
      <c r="X13" s="240"/>
      <c r="Z13" s="346">
        <v>13.2</v>
      </c>
      <c r="AA13" s="240"/>
      <c r="AC13" s="346">
        <v>15.350000000000001</v>
      </c>
      <c r="AD13" s="239"/>
      <c r="AF13" s="346">
        <v>19.95</v>
      </c>
      <c r="AG13" s="239"/>
      <c r="AI13" s="346">
        <v>17.149999999999999</v>
      </c>
      <c r="AJ13" s="239"/>
      <c r="AW13" s="165"/>
      <c r="AX13" s="165"/>
      <c r="AY13" s="165"/>
      <c r="BA13" s="165"/>
      <c r="BB13" s="165"/>
      <c r="BC13" s="165"/>
      <c r="BE13" s="165"/>
      <c r="BF13" s="165"/>
      <c r="BG13" s="165"/>
      <c r="BI13" s="165"/>
      <c r="BJ13" s="165"/>
      <c r="BK13" s="165"/>
      <c r="BM13" s="165"/>
      <c r="BN13" s="165"/>
      <c r="BO13" s="165"/>
      <c r="BQ13" s="165"/>
      <c r="BR13" s="165"/>
      <c r="BS13" s="165"/>
      <c r="BU13" s="165"/>
      <c r="BV13" s="165"/>
      <c r="BW13" s="165"/>
    </row>
    <row r="14" spans="1:75" x14ac:dyDescent="0.25">
      <c r="A14" s="95">
        <v>41160</v>
      </c>
      <c r="B14" s="36">
        <v>41160</v>
      </c>
      <c r="C14" s="346">
        <v>17.05</v>
      </c>
      <c r="D14" s="346">
        <v>17.649999999999999</v>
      </c>
      <c r="E14" s="346">
        <v>20.75</v>
      </c>
      <c r="F14" s="346">
        <v>15.35</v>
      </c>
      <c r="G14" s="346">
        <v>15.5</v>
      </c>
      <c r="H14" s="346">
        <v>20.6</v>
      </c>
      <c r="I14" s="346">
        <v>17.549999999999997</v>
      </c>
      <c r="J14" s="105"/>
      <c r="P14" s="184">
        <v>42255</v>
      </c>
      <c r="Q14" s="346">
        <v>17.05</v>
      </c>
      <c r="R14" s="240"/>
      <c r="T14" s="346">
        <v>17.649999999999999</v>
      </c>
      <c r="U14" s="240"/>
      <c r="W14" s="346">
        <v>20.75</v>
      </c>
      <c r="X14" s="240"/>
      <c r="Z14" s="346">
        <v>15.35</v>
      </c>
      <c r="AA14" s="240"/>
      <c r="AC14" s="346">
        <v>15.5</v>
      </c>
      <c r="AD14" s="239"/>
      <c r="AF14" s="346">
        <v>20.6</v>
      </c>
      <c r="AG14" s="239"/>
      <c r="AI14" s="346">
        <v>17.549999999999997</v>
      </c>
      <c r="AJ14" s="239"/>
      <c r="AW14" s="165"/>
      <c r="AX14" s="165"/>
      <c r="AY14" s="165"/>
      <c r="BA14" s="165"/>
      <c r="BB14" s="165"/>
      <c r="BC14" s="165"/>
      <c r="BE14" s="165"/>
      <c r="BF14" s="165"/>
      <c r="BG14" s="165"/>
      <c r="BI14" s="165"/>
      <c r="BJ14" s="165"/>
      <c r="BK14" s="165"/>
      <c r="BM14" s="165"/>
      <c r="BN14" s="165"/>
      <c r="BO14" s="165"/>
      <c r="BQ14" s="165"/>
      <c r="BR14" s="165"/>
      <c r="BS14" s="165"/>
      <c r="BU14" s="165"/>
      <c r="BV14" s="165"/>
      <c r="BW14" s="165"/>
    </row>
    <row r="15" spans="1:75" x14ac:dyDescent="0.25">
      <c r="A15" s="95">
        <v>41161</v>
      </c>
      <c r="B15" s="36">
        <v>41161</v>
      </c>
      <c r="C15" s="346">
        <v>20.05</v>
      </c>
      <c r="D15" s="346">
        <v>18.75</v>
      </c>
      <c r="E15" s="346">
        <v>19.05</v>
      </c>
      <c r="F15" s="346">
        <v>16.45</v>
      </c>
      <c r="G15" s="346">
        <v>14.649999999999999</v>
      </c>
      <c r="H15" s="346">
        <v>21.1</v>
      </c>
      <c r="I15" s="346">
        <v>17.95</v>
      </c>
      <c r="J15" s="105"/>
      <c r="P15" s="184">
        <v>42256</v>
      </c>
      <c r="Q15" s="346">
        <v>20.05</v>
      </c>
      <c r="R15" s="240"/>
      <c r="T15" s="346">
        <v>18.75</v>
      </c>
      <c r="U15" s="240"/>
      <c r="W15" s="346">
        <v>19.05</v>
      </c>
      <c r="X15" s="240"/>
      <c r="Z15" s="346">
        <v>16.45</v>
      </c>
      <c r="AA15" s="240"/>
      <c r="AC15" s="346">
        <v>14.649999999999999</v>
      </c>
      <c r="AD15" s="239"/>
      <c r="AF15" s="346">
        <v>21.1</v>
      </c>
      <c r="AG15" s="239"/>
      <c r="AI15" s="346">
        <v>17.95</v>
      </c>
      <c r="AJ15" s="239"/>
      <c r="AW15" s="380" t="s">
        <v>161</v>
      </c>
      <c r="AX15" s="126"/>
      <c r="AY15" s="126"/>
      <c r="AZ15" s="99"/>
      <c r="BA15" s="126"/>
      <c r="BB15" s="126"/>
      <c r="BC15" s="126"/>
      <c r="BD15" s="99"/>
      <c r="BE15" s="126"/>
      <c r="BF15" s="126"/>
      <c r="BG15" s="126"/>
      <c r="BH15" s="99"/>
      <c r="BI15" s="126"/>
      <c r="BJ15" s="126"/>
      <c r="BK15" s="126"/>
      <c r="BL15" s="99"/>
      <c r="BM15" s="126"/>
      <c r="BN15" s="126"/>
      <c r="BO15" s="126"/>
      <c r="BP15" s="99"/>
      <c r="BQ15" s="126"/>
      <c r="BR15" s="126"/>
      <c r="BS15" s="126"/>
      <c r="BT15" s="99"/>
      <c r="BU15" s="126"/>
      <c r="BV15" s="126"/>
      <c r="BW15" s="126"/>
    </row>
    <row r="16" spans="1:75" x14ac:dyDescent="0.25">
      <c r="A16" s="95">
        <v>41162</v>
      </c>
      <c r="B16" s="36">
        <v>41162</v>
      </c>
      <c r="C16" s="346">
        <v>18.75</v>
      </c>
      <c r="D16" s="346">
        <v>19.3</v>
      </c>
      <c r="E16" s="346">
        <v>15</v>
      </c>
      <c r="F16" s="346">
        <v>16.899999999999999</v>
      </c>
      <c r="G16" s="346">
        <v>17.75</v>
      </c>
      <c r="H16" s="346">
        <v>18.7</v>
      </c>
      <c r="I16" s="346">
        <v>17.899999999999999</v>
      </c>
      <c r="J16" s="105"/>
      <c r="P16" s="184">
        <v>42257</v>
      </c>
      <c r="Q16" s="346">
        <v>18.75</v>
      </c>
      <c r="R16" s="240"/>
      <c r="T16" s="346">
        <v>19.3</v>
      </c>
      <c r="U16" s="240"/>
      <c r="W16" s="346">
        <v>15</v>
      </c>
      <c r="X16" s="240"/>
      <c r="Z16" s="346">
        <v>16.899999999999999</v>
      </c>
      <c r="AA16" s="240"/>
      <c r="AC16" s="346">
        <v>17.75</v>
      </c>
      <c r="AD16" s="239"/>
      <c r="AF16" s="346">
        <v>18.7</v>
      </c>
      <c r="AG16" s="239"/>
      <c r="AI16" s="346">
        <v>17.899999999999999</v>
      </c>
      <c r="AJ16" s="239"/>
      <c r="AW16" s="165"/>
      <c r="AX16" s="378" t="s">
        <v>164</v>
      </c>
      <c r="AY16" s="165"/>
      <c r="BA16" s="165"/>
      <c r="BB16" s="378" t="s">
        <v>164</v>
      </c>
      <c r="BC16" s="165"/>
      <c r="BE16" s="165"/>
      <c r="BF16" s="378" t="s">
        <v>164</v>
      </c>
      <c r="BG16" s="165"/>
      <c r="BI16" s="165"/>
      <c r="BJ16" s="378" t="s">
        <v>164</v>
      </c>
      <c r="BK16" s="165"/>
      <c r="BM16" s="165"/>
      <c r="BN16" s="378" t="s">
        <v>164</v>
      </c>
      <c r="BO16" s="165"/>
      <c r="BQ16" s="165"/>
      <c r="BR16" s="378" t="s">
        <v>164</v>
      </c>
      <c r="BS16" s="165"/>
      <c r="BU16" s="165"/>
      <c r="BV16" s="378" t="s">
        <v>164</v>
      </c>
      <c r="BW16" s="165"/>
    </row>
    <row r="17" spans="1:75" x14ac:dyDescent="0.25">
      <c r="A17" s="95">
        <v>41163</v>
      </c>
      <c r="B17" s="36">
        <v>41163</v>
      </c>
      <c r="C17" s="346">
        <v>13.600000000000001</v>
      </c>
      <c r="D17" s="346">
        <v>19.55</v>
      </c>
      <c r="E17" s="346">
        <v>12.7</v>
      </c>
      <c r="F17" s="346">
        <v>17.649999999999999</v>
      </c>
      <c r="G17" s="346">
        <v>18.95</v>
      </c>
      <c r="H17" s="346">
        <v>17.25</v>
      </c>
      <c r="I17" s="346">
        <v>15.8</v>
      </c>
      <c r="J17" s="105"/>
      <c r="P17" s="184">
        <v>42258</v>
      </c>
      <c r="Q17" s="346">
        <v>13.600000000000001</v>
      </c>
      <c r="R17" s="240"/>
      <c r="T17" s="346">
        <v>19.55</v>
      </c>
      <c r="U17" s="240"/>
      <c r="W17" s="346">
        <v>12.7</v>
      </c>
      <c r="X17" s="240"/>
      <c r="Z17" s="346">
        <v>17.649999999999999</v>
      </c>
      <c r="AA17" s="240"/>
      <c r="AC17" s="346">
        <v>18.95</v>
      </c>
      <c r="AD17" s="239"/>
      <c r="AF17" s="346">
        <v>17.25</v>
      </c>
      <c r="AG17" s="239"/>
      <c r="AI17" s="346">
        <v>15.8</v>
      </c>
      <c r="AJ17" s="239"/>
      <c r="AW17" s="165" t="s">
        <v>59</v>
      </c>
      <c r="AX17" s="378" t="s">
        <v>160</v>
      </c>
      <c r="AY17" s="165"/>
      <c r="BA17" s="165" t="s">
        <v>60</v>
      </c>
      <c r="BB17" s="378" t="s">
        <v>160</v>
      </c>
      <c r="BC17" s="165"/>
      <c r="BE17" s="165" t="s">
        <v>61</v>
      </c>
      <c r="BF17" s="378" t="s">
        <v>160</v>
      </c>
      <c r="BG17" s="165"/>
      <c r="BI17" s="165" t="s">
        <v>62</v>
      </c>
      <c r="BJ17" s="378" t="s">
        <v>160</v>
      </c>
      <c r="BK17" s="165"/>
      <c r="BM17" s="165" t="s">
        <v>63</v>
      </c>
      <c r="BN17" s="378" t="s">
        <v>160</v>
      </c>
      <c r="BO17" s="165"/>
      <c r="BQ17" s="165" t="s">
        <v>67</v>
      </c>
      <c r="BR17" s="378" t="s">
        <v>160</v>
      </c>
      <c r="BS17" s="165"/>
      <c r="BU17" s="165" t="s">
        <v>113</v>
      </c>
      <c r="BV17" s="378" t="s">
        <v>160</v>
      </c>
      <c r="BW17" s="165"/>
    </row>
    <row r="18" spans="1:75" x14ac:dyDescent="0.25">
      <c r="A18" s="95">
        <v>41164</v>
      </c>
      <c r="B18" s="36">
        <v>41164</v>
      </c>
      <c r="C18" s="346">
        <v>11.350000000000001</v>
      </c>
      <c r="D18" s="346">
        <v>19.75</v>
      </c>
      <c r="E18" s="346">
        <v>10.8</v>
      </c>
      <c r="F18" s="346">
        <v>18.75</v>
      </c>
      <c r="G18" s="346">
        <v>15.55</v>
      </c>
      <c r="H18" s="346">
        <v>16.899999999999999</v>
      </c>
      <c r="I18" s="346">
        <v>13.55</v>
      </c>
      <c r="J18" s="105"/>
      <c r="P18" s="184">
        <v>42259</v>
      </c>
      <c r="Q18" s="346">
        <v>11.350000000000001</v>
      </c>
      <c r="R18" s="240"/>
      <c r="T18" s="346">
        <v>19.75</v>
      </c>
      <c r="U18" s="240"/>
      <c r="W18" s="346">
        <v>10.8</v>
      </c>
      <c r="X18" s="240"/>
      <c r="Z18" s="346">
        <v>18.75</v>
      </c>
      <c r="AA18" s="240"/>
      <c r="AC18" s="346">
        <v>15.55</v>
      </c>
      <c r="AD18" s="239"/>
      <c r="AF18" s="346">
        <v>16.899999999999999</v>
      </c>
      <c r="AG18" s="239"/>
      <c r="AI18" s="346">
        <v>13.55</v>
      </c>
      <c r="AJ18" s="239"/>
      <c r="AW18" s="165" t="s">
        <v>139</v>
      </c>
      <c r="AX18" s="104" t="s">
        <v>46</v>
      </c>
      <c r="AY18" s="252"/>
      <c r="BA18" s="165" t="s">
        <v>139</v>
      </c>
      <c r="BB18" s="104" t="s">
        <v>46</v>
      </c>
      <c r="BC18" s="252"/>
      <c r="BE18" s="165" t="s">
        <v>139</v>
      </c>
      <c r="BF18" s="104" t="s">
        <v>46</v>
      </c>
      <c r="BG18" s="252"/>
      <c r="BI18" s="165" t="s">
        <v>139</v>
      </c>
      <c r="BJ18" s="104" t="s">
        <v>46</v>
      </c>
      <c r="BK18" s="252"/>
      <c r="BM18" s="165" t="s">
        <v>139</v>
      </c>
      <c r="BN18" s="104" t="s">
        <v>46</v>
      </c>
      <c r="BO18" s="252"/>
      <c r="BQ18" s="165" t="s">
        <v>139</v>
      </c>
      <c r="BR18" s="104" t="s">
        <v>46</v>
      </c>
      <c r="BS18" s="252"/>
      <c r="BU18" s="165" t="s">
        <v>139</v>
      </c>
      <c r="BV18" s="104" t="s">
        <v>46</v>
      </c>
      <c r="BW18" s="252"/>
    </row>
    <row r="19" spans="1:75" x14ac:dyDescent="0.25">
      <c r="A19" s="95">
        <v>41165</v>
      </c>
      <c r="B19" s="36">
        <v>41165</v>
      </c>
      <c r="C19" s="346">
        <v>12.4</v>
      </c>
      <c r="D19" s="346">
        <v>20.6</v>
      </c>
      <c r="E19" s="346">
        <v>12.65</v>
      </c>
      <c r="F19" s="346">
        <v>19.950000000000003</v>
      </c>
      <c r="G19" s="346">
        <v>14.149999999999999</v>
      </c>
      <c r="H19" s="346">
        <v>16.649999999999999</v>
      </c>
      <c r="I19" s="346">
        <v>12.100000000000001</v>
      </c>
      <c r="J19" s="105"/>
      <c r="K19" s="464" t="s">
        <v>56</v>
      </c>
      <c r="L19" s="464"/>
      <c r="M19" s="183"/>
      <c r="N19" s="183"/>
      <c r="P19" s="184">
        <v>42260</v>
      </c>
      <c r="Q19" s="346">
        <v>12.4</v>
      </c>
      <c r="R19" s="240"/>
      <c r="T19" s="346">
        <v>20.6</v>
      </c>
      <c r="U19" s="240"/>
      <c r="W19" s="346">
        <v>12.65</v>
      </c>
      <c r="X19" s="240"/>
      <c r="Z19" s="346">
        <v>19.950000000000003</v>
      </c>
      <c r="AA19" s="240"/>
      <c r="AC19" s="346">
        <v>14.149999999999999</v>
      </c>
      <c r="AD19" s="239"/>
      <c r="AF19" s="346">
        <v>16.649999999999999</v>
      </c>
      <c r="AG19" s="239"/>
      <c r="AI19" s="346">
        <v>12.100000000000001</v>
      </c>
      <c r="AJ19" s="239"/>
      <c r="AW19" s="165">
        <v>12</v>
      </c>
      <c r="AX19" s="165"/>
      <c r="AY19" s="165"/>
      <c r="BA19" s="165">
        <v>12</v>
      </c>
      <c r="BB19" s="165"/>
      <c r="BC19" s="165"/>
      <c r="BE19" s="165">
        <v>12</v>
      </c>
      <c r="BF19" s="165"/>
      <c r="BG19" s="165"/>
      <c r="BI19" s="165">
        <v>12</v>
      </c>
      <c r="BJ19" s="165"/>
      <c r="BK19" s="165"/>
      <c r="BM19" s="165">
        <v>12</v>
      </c>
      <c r="BN19" s="165"/>
      <c r="BO19" s="165"/>
      <c r="BQ19" s="165">
        <v>12</v>
      </c>
      <c r="BR19" s="165"/>
      <c r="BS19" s="165"/>
      <c r="BU19" s="165">
        <v>12</v>
      </c>
      <c r="BV19" s="165"/>
      <c r="BW19" s="165"/>
    </row>
    <row r="20" spans="1:75" x14ac:dyDescent="0.25">
      <c r="A20" s="95">
        <v>41166</v>
      </c>
      <c r="B20" s="36">
        <v>41166</v>
      </c>
      <c r="C20" s="346">
        <v>14.7</v>
      </c>
      <c r="D20" s="346">
        <v>20.65</v>
      </c>
      <c r="E20" s="346">
        <v>15</v>
      </c>
      <c r="F20" s="346">
        <v>16.8</v>
      </c>
      <c r="G20" s="346">
        <v>14.6</v>
      </c>
      <c r="H20" s="346">
        <v>15.55</v>
      </c>
      <c r="I20" s="346">
        <v>12.05</v>
      </c>
      <c r="J20" s="105"/>
      <c r="K20" s="183"/>
      <c r="L20" s="382" t="s">
        <v>68</v>
      </c>
      <c r="M20" s="382" t="s">
        <v>135</v>
      </c>
      <c r="N20" s="382" t="s">
        <v>69</v>
      </c>
      <c r="O20" s="364"/>
      <c r="P20" s="184">
        <v>42261</v>
      </c>
      <c r="Q20" s="346">
        <v>14.7</v>
      </c>
      <c r="R20" s="240">
        <v>12</v>
      </c>
      <c r="T20" s="346">
        <v>20.65</v>
      </c>
      <c r="U20" s="242">
        <v>12</v>
      </c>
      <c r="W20" s="346">
        <v>15</v>
      </c>
      <c r="X20" s="242">
        <v>12</v>
      </c>
      <c r="Z20" s="346">
        <v>16.8</v>
      </c>
      <c r="AA20" s="242">
        <v>12</v>
      </c>
      <c r="AC20" s="346">
        <v>14.6</v>
      </c>
      <c r="AD20" s="242">
        <v>12</v>
      </c>
      <c r="AF20" s="346">
        <v>15.55</v>
      </c>
      <c r="AG20" s="242">
        <v>12</v>
      </c>
      <c r="AI20" s="346">
        <v>12.05</v>
      </c>
      <c r="AJ20" s="242">
        <v>12</v>
      </c>
      <c r="AV20" s="36">
        <v>42262</v>
      </c>
      <c r="AW20" s="165">
        <v>0.40000000000000036</v>
      </c>
      <c r="AX20" s="165"/>
      <c r="AY20" s="165"/>
      <c r="BA20" s="165">
        <v>4.9499999999999993</v>
      </c>
      <c r="BB20" s="165"/>
      <c r="BC20" s="165"/>
      <c r="BE20" s="165">
        <v>-0.19999999999999929</v>
      </c>
      <c r="BF20" s="165"/>
      <c r="BG20" s="165"/>
      <c r="BI20" s="165">
        <v>-2.6499999999999986</v>
      </c>
      <c r="BJ20" s="165"/>
      <c r="BK20" s="165"/>
      <c r="BM20" s="165">
        <v>0.5</v>
      </c>
      <c r="BN20" s="165"/>
      <c r="BO20" s="165"/>
      <c r="BQ20" s="165">
        <v>-0.84999999999999787</v>
      </c>
      <c r="BR20" s="165"/>
      <c r="BS20" s="165"/>
      <c r="BU20" s="165">
        <v>-2.75</v>
      </c>
      <c r="BV20" s="165"/>
      <c r="BW20" s="165"/>
    </row>
    <row r="21" spans="1:75" x14ac:dyDescent="0.25">
      <c r="A21" s="95">
        <v>41167</v>
      </c>
      <c r="B21" s="36">
        <v>41167</v>
      </c>
      <c r="C21" s="346">
        <v>15.6</v>
      </c>
      <c r="D21" s="346">
        <v>20.149999999999999</v>
      </c>
      <c r="E21" s="346">
        <v>15</v>
      </c>
      <c r="F21" s="346">
        <v>12.55</v>
      </c>
      <c r="G21" s="346">
        <v>15.7</v>
      </c>
      <c r="H21" s="346">
        <v>14.350000000000001</v>
      </c>
      <c r="I21" s="346">
        <v>12.45</v>
      </c>
      <c r="J21" s="105"/>
      <c r="K21" s="36">
        <v>42262</v>
      </c>
      <c r="L21" s="109">
        <v>15.112399999999999</v>
      </c>
      <c r="M21">
        <v>15.2</v>
      </c>
      <c r="N21" s="109"/>
      <c r="O21" s="291"/>
      <c r="P21" s="184">
        <v>42262</v>
      </c>
      <c r="Q21" s="346">
        <v>15.6</v>
      </c>
      <c r="R21" s="240">
        <v>0.40000000000000036</v>
      </c>
      <c r="T21" s="346">
        <v>20.149999999999999</v>
      </c>
      <c r="U21" s="240">
        <v>4.9499999999999993</v>
      </c>
      <c r="W21" s="346">
        <v>15</v>
      </c>
      <c r="X21" s="240">
        <v>-0.19999999999999929</v>
      </c>
      <c r="Z21" s="346">
        <v>12.55</v>
      </c>
      <c r="AA21" s="240">
        <v>-2.6499999999999986</v>
      </c>
      <c r="AC21" s="346">
        <v>15.7</v>
      </c>
      <c r="AD21" s="239">
        <v>0.5</v>
      </c>
      <c r="AF21" s="346">
        <v>14.350000000000001</v>
      </c>
      <c r="AG21" s="239">
        <v>-0.84999999999999787</v>
      </c>
      <c r="AI21" s="346">
        <v>12.45</v>
      </c>
      <c r="AJ21" s="239">
        <v>-2.75</v>
      </c>
      <c r="AV21" s="36">
        <v>42263</v>
      </c>
      <c r="AW21" s="165">
        <v>1.5513999999999974</v>
      </c>
      <c r="AX21" s="165"/>
      <c r="AY21" s="165"/>
      <c r="BA21" s="165">
        <v>4.4013999999999989</v>
      </c>
      <c r="BB21" s="165"/>
      <c r="BC21" s="165"/>
      <c r="BE21" s="165">
        <v>0.20139999999999958</v>
      </c>
      <c r="BF21" s="165"/>
      <c r="BG21" s="165"/>
      <c r="BI21" s="165">
        <v>-2.448599999999999</v>
      </c>
      <c r="BJ21" s="165"/>
      <c r="BK21" s="165"/>
      <c r="BM21" s="165">
        <v>1.5014000000000003</v>
      </c>
      <c r="BN21" s="165"/>
      <c r="BO21" s="165"/>
      <c r="BQ21" s="165">
        <v>-0.59859999999999935</v>
      </c>
      <c r="BR21" s="165"/>
      <c r="BS21" s="165"/>
      <c r="BU21" s="165">
        <v>-2.2986000000000004</v>
      </c>
      <c r="BV21" s="165"/>
      <c r="BW21" s="165"/>
    </row>
    <row r="22" spans="1:75" x14ac:dyDescent="0.25">
      <c r="A22" s="95">
        <v>41168</v>
      </c>
      <c r="B22" s="36">
        <v>41168</v>
      </c>
      <c r="C22" s="346">
        <v>16.549999999999997</v>
      </c>
      <c r="D22" s="346">
        <v>19.399999999999999</v>
      </c>
      <c r="E22" s="346">
        <v>15.2</v>
      </c>
      <c r="F22" s="346">
        <v>12.55</v>
      </c>
      <c r="G22" s="346">
        <v>16.5</v>
      </c>
      <c r="H22" s="346">
        <v>14.4</v>
      </c>
      <c r="I22" s="346">
        <v>12.7</v>
      </c>
      <c r="J22" s="105"/>
      <c r="K22" s="36">
        <v>42263</v>
      </c>
      <c r="L22" s="109">
        <v>14.884799999999998</v>
      </c>
      <c r="M22" s="98">
        <f>AVERAGE(L21:L22)</f>
        <v>14.9986</v>
      </c>
      <c r="N22" s="109"/>
      <c r="O22" s="291"/>
      <c r="P22" s="184">
        <v>42263</v>
      </c>
      <c r="Q22" s="346">
        <v>16.549999999999997</v>
      </c>
      <c r="R22" s="240">
        <v>1.5513999999999974</v>
      </c>
      <c r="T22" s="346">
        <v>19.399999999999999</v>
      </c>
      <c r="U22" s="240">
        <v>4.4013999999999989</v>
      </c>
      <c r="W22" s="346">
        <v>15.2</v>
      </c>
      <c r="X22" s="240">
        <v>0.20139999999999958</v>
      </c>
      <c r="Z22" s="346">
        <v>12.55</v>
      </c>
      <c r="AA22" s="240">
        <v>-2.448599999999999</v>
      </c>
      <c r="AC22" s="346">
        <v>16.5</v>
      </c>
      <c r="AD22" s="239">
        <v>1.5014000000000003</v>
      </c>
      <c r="AF22" s="346">
        <v>14.4</v>
      </c>
      <c r="AG22" s="239">
        <v>-0.59859999999999935</v>
      </c>
      <c r="AI22" s="346">
        <v>12.7</v>
      </c>
      <c r="AJ22" s="239">
        <v>-2.2986000000000004</v>
      </c>
      <c r="AV22" s="36">
        <v>42264</v>
      </c>
      <c r="AW22" s="165">
        <v>1.9284999999999997</v>
      </c>
      <c r="AX22" s="165"/>
      <c r="AY22" s="165"/>
      <c r="BA22" s="165">
        <v>3.0285000000000011</v>
      </c>
      <c r="BB22" s="165"/>
      <c r="BC22" s="165"/>
      <c r="BE22" s="165">
        <v>0.97850000000000037</v>
      </c>
      <c r="BF22" s="165"/>
      <c r="BG22" s="165"/>
      <c r="BI22" s="165">
        <v>-2.4714999999999989</v>
      </c>
      <c r="BJ22" s="165"/>
      <c r="BK22" s="165"/>
      <c r="BM22" s="165">
        <v>2.1785000000000032</v>
      </c>
      <c r="BN22" s="165"/>
      <c r="BO22" s="165"/>
      <c r="BQ22" s="165">
        <v>-0.82150000000000034</v>
      </c>
      <c r="BR22" s="165"/>
      <c r="BS22" s="165"/>
      <c r="BU22" s="165">
        <v>-2.7714999999999996</v>
      </c>
      <c r="BV22" s="165"/>
      <c r="BW22" s="165"/>
    </row>
    <row r="23" spans="1:75" x14ac:dyDescent="0.25">
      <c r="A23" s="95">
        <v>41169</v>
      </c>
      <c r="B23" s="36">
        <v>41169</v>
      </c>
      <c r="C23" s="346">
        <v>16.7</v>
      </c>
      <c r="D23" s="346">
        <v>17.8</v>
      </c>
      <c r="E23" s="346">
        <v>15.75</v>
      </c>
      <c r="F23" s="346">
        <v>12.3</v>
      </c>
      <c r="G23" s="346">
        <v>16.950000000000003</v>
      </c>
      <c r="H23" s="346">
        <v>13.95</v>
      </c>
      <c r="I23" s="346">
        <v>12</v>
      </c>
      <c r="J23" s="105"/>
      <c r="K23" s="36">
        <v>42264</v>
      </c>
      <c r="L23" s="109">
        <v>14.658199999999999</v>
      </c>
      <c r="M23" s="98">
        <f t="shared" ref="M23:M86" si="0">AVERAGE(L22:L23)</f>
        <v>14.7715</v>
      </c>
      <c r="N23" s="109">
        <f>AVERAGE(L21:L23)</f>
        <v>14.885133333333334</v>
      </c>
      <c r="O23" s="291"/>
      <c r="P23" s="184">
        <v>42264</v>
      </c>
      <c r="Q23" s="346">
        <v>16.7</v>
      </c>
      <c r="R23" s="240">
        <v>1.9284999999999997</v>
      </c>
      <c r="T23" s="346">
        <v>17.8</v>
      </c>
      <c r="U23" s="240">
        <v>3.0285000000000011</v>
      </c>
      <c r="W23" s="346">
        <v>15.75</v>
      </c>
      <c r="X23" s="240">
        <v>0.97850000000000037</v>
      </c>
      <c r="Z23" s="346">
        <v>12.3</v>
      </c>
      <c r="AA23" s="240">
        <v>-2.4714999999999989</v>
      </c>
      <c r="AC23" s="346">
        <v>16.950000000000003</v>
      </c>
      <c r="AD23" s="239">
        <v>2.1785000000000032</v>
      </c>
      <c r="AF23" s="346">
        <v>13.95</v>
      </c>
      <c r="AG23" s="239">
        <v>-0.82150000000000034</v>
      </c>
      <c r="AI23" s="346">
        <v>12</v>
      </c>
      <c r="AJ23" s="239">
        <v>-2.7714999999999996</v>
      </c>
      <c r="AV23" s="36">
        <v>42265</v>
      </c>
      <c r="AW23" s="165">
        <v>0.50460000000000171</v>
      </c>
      <c r="AX23" s="165"/>
      <c r="AY23" s="165"/>
      <c r="BA23" s="165">
        <v>1.9046000000000038</v>
      </c>
      <c r="BB23" s="165"/>
      <c r="BC23" s="165"/>
      <c r="BE23" s="165">
        <v>2.6045999999999996</v>
      </c>
      <c r="BF23" s="165"/>
      <c r="BG23" s="165"/>
      <c r="BI23" s="165">
        <v>-0.84539999999999971</v>
      </c>
      <c r="BJ23" s="165"/>
      <c r="BK23" s="165"/>
      <c r="BM23" s="165">
        <v>3.4046000000000038</v>
      </c>
      <c r="BN23" s="165"/>
      <c r="BO23" s="165"/>
      <c r="BQ23" s="165">
        <v>-1.5953999999999997</v>
      </c>
      <c r="BR23" s="165"/>
      <c r="BS23" s="165"/>
      <c r="BU23" s="165">
        <v>-2.295399999999999</v>
      </c>
      <c r="BV23" s="165"/>
      <c r="BW23" s="165"/>
    </row>
    <row r="24" spans="1:75" x14ac:dyDescent="0.25">
      <c r="A24" s="95">
        <v>41170</v>
      </c>
      <c r="B24" s="36">
        <v>41170</v>
      </c>
      <c r="C24" s="346">
        <v>15.05</v>
      </c>
      <c r="D24" s="346">
        <v>16.450000000000003</v>
      </c>
      <c r="E24" s="346">
        <v>17.149999999999999</v>
      </c>
      <c r="F24" s="346">
        <v>13.7</v>
      </c>
      <c r="G24" s="346">
        <v>17.950000000000003</v>
      </c>
      <c r="H24" s="346">
        <v>12.95</v>
      </c>
      <c r="I24" s="346">
        <v>12.25</v>
      </c>
      <c r="J24" s="105"/>
      <c r="K24" s="36">
        <v>42265</v>
      </c>
      <c r="L24" s="109">
        <v>14.432599999999999</v>
      </c>
      <c r="M24" s="98">
        <f t="shared" si="0"/>
        <v>14.545399999999999</v>
      </c>
      <c r="N24" s="109">
        <f t="shared" ref="N24:N87" si="1">AVERAGE(L22:L24)</f>
        <v>14.658533333333333</v>
      </c>
      <c r="O24" s="291"/>
      <c r="P24" s="184">
        <v>42265</v>
      </c>
      <c r="Q24" s="346">
        <v>15.05</v>
      </c>
      <c r="R24" s="240">
        <v>0.50460000000000171</v>
      </c>
      <c r="T24" s="346">
        <v>16.450000000000003</v>
      </c>
      <c r="U24" s="240">
        <v>1.9046000000000038</v>
      </c>
      <c r="W24" s="346">
        <v>17.149999999999999</v>
      </c>
      <c r="X24" s="240">
        <v>2.6045999999999996</v>
      </c>
      <c r="Z24" s="346">
        <v>13.7</v>
      </c>
      <c r="AA24" s="240">
        <v>-0.84539999999999971</v>
      </c>
      <c r="AC24" s="346">
        <v>17.950000000000003</v>
      </c>
      <c r="AD24" s="239">
        <v>3.4046000000000038</v>
      </c>
      <c r="AF24" s="346">
        <v>12.95</v>
      </c>
      <c r="AG24" s="239">
        <v>-1.5953999999999997</v>
      </c>
      <c r="AI24" s="346">
        <v>12.25</v>
      </c>
      <c r="AJ24" s="239">
        <v>-2.295399999999999</v>
      </c>
      <c r="AV24" s="36">
        <v>42266</v>
      </c>
      <c r="AW24" s="165">
        <v>1.0297000000000018</v>
      </c>
      <c r="AX24" s="165"/>
      <c r="AY24" s="165"/>
      <c r="BA24" s="165">
        <v>0.22970000000000113</v>
      </c>
      <c r="BB24" s="165"/>
      <c r="BC24" s="165"/>
      <c r="BE24" s="165">
        <v>4.829699999999999</v>
      </c>
      <c r="BF24" s="165"/>
      <c r="BG24" s="165"/>
      <c r="BI24" s="165">
        <v>2.6297000000000033</v>
      </c>
      <c r="BJ24" s="165"/>
      <c r="BK24" s="165"/>
      <c r="BM24" s="165">
        <v>2.329699999999999</v>
      </c>
      <c r="BN24" s="165"/>
      <c r="BO24" s="165"/>
      <c r="BQ24" s="165">
        <v>-3.1203000000000003</v>
      </c>
      <c r="BR24" s="165"/>
      <c r="BS24" s="165"/>
      <c r="BU24" s="165">
        <v>-1.3703000000000003</v>
      </c>
      <c r="BV24" s="165"/>
      <c r="BW24" s="165"/>
    </row>
    <row r="25" spans="1:75" x14ac:dyDescent="0.25">
      <c r="A25" s="95">
        <v>41171</v>
      </c>
      <c r="B25" s="36">
        <v>41171</v>
      </c>
      <c r="C25" s="346">
        <v>15.350000000000001</v>
      </c>
      <c r="D25" s="346">
        <v>14.55</v>
      </c>
      <c r="E25" s="346">
        <v>19.149999999999999</v>
      </c>
      <c r="F25" s="346">
        <v>16.950000000000003</v>
      </c>
      <c r="G25" s="346">
        <v>16.649999999999999</v>
      </c>
      <c r="H25" s="346">
        <v>11.2</v>
      </c>
      <c r="I25" s="346">
        <v>12.95</v>
      </c>
      <c r="J25" s="105"/>
      <c r="K25" s="36">
        <v>42266</v>
      </c>
      <c r="L25" s="109">
        <v>14.207999999999998</v>
      </c>
      <c r="M25" s="98">
        <f t="shared" si="0"/>
        <v>14.3203</v>
      </c>
      <c r="N25" s="109">
        <f t="shared" si="1"/>
        <v>14.432933333333333</v>
      </c>
      <c r="O25" s="291"/>
      <c r="P25" s="184">
        <v>42266</v>
      </c>
      <c r="Q25" s="346">
        <v>15.350000000000001</v>
      </c>
      <c r="R25" s="240">
        <v>1.0297000000000018</v>
      </c>
      <c r="T25" s="346">
        <v>14.55</v>
      </c>
      <c r="U25" s="240">
        <v>0.22970000000000113</v>
      </c>
      <c r="W25" s="346">
        <v>19.149999999999999</v>
      </c>
      <c r="X25" s="240">
        <v>4.829699999999999</v>
      </c>
      <c r="Z25" s="346">
        <v>16.950000000000003</v>
      </c>
      <c r="AA25" s="240">
        <v>2.6297000000000033</v>
      </c>
      <c r="AC25" s="346">
        <v>16.649999999999999</v>
      </c>
      <c r="AD25" s="239">
        <v>2.329699999999999</v>
      </c>
      <c r="AF25" s="346">
        <v>11.2</v>
      </c>
      <c r="AG25" s="239">
        <v>-3.1203000000000003</v>
      </c>
      <c r="AI25" s="346">
        <v>12.95</v>
      </c>
      <c r="AJ25" s="239">
        <v>-1.3703000000000003</v>
      </c>
      <c r="AV25" s="36">
        <v>42267</v>
      </c>
      <c r="AW25" s="165">
        <v>2.9038000000000004</v>
      </c>
      <c r="AX25" s="165">
        <v>0.3</v>
      </c>
      <c r="AY25" s="165"/>
      <c r="BA25" s="165">
        <v>-1.0961999999999996</v>
      </c>
      <c r="BB25" s="165">
        <v>-0.2</v>
      </c>
      <c r="BC25" s="165"/>
      <c r="BE25" s="165">
        <v>4.3537999999999997</v>
      </c>
      <c r="BF25" s="165">
        <v>0</v>
      </c>
      <c r="BG25" s="165"/>
      <c r="BI25" s="165">
        <v>6.2038000000000011</v>
      </c>
      <c r="BJ25" s="165">
        <v>-1.2</v>
      </c>
      <c r="BK25" s="165"/>
      <c r="BM25" s="165">
        <v>-0.99619999999999997</v>
      </c>
      <c r="BN25" s="165">
        <v>0.2</v>
      </c>
      <c r="BO25" s="165"/>
      <c r="BQ25" s="165">
        <v>-4.2961999999999989</v>
      </c>
      <c r="BR25" s="165">
        <v>-0.2</v>
      </c>
      <c r="BS25" s="165"/>
      <c r="BU25" s="165">
        <v>-1.5461999999999989</v>
      </c>
      <c r="BV25" s="165">
        <v>0.3</v>
      </c>
      <c r="BW25" s="165"/>
    </row>
    <row r="26" spans="1:75" x14ac:dyDescent="0.25">
      <c r="A26" s="95">
        <v>41172</v>
      </c>
      <c r="B26" s="36">
        <v>41172</v>
      </c>
      <c r="C26" s="346">
        <v>17</v>
      </c>
      <c r="D26" s="346">
        <v>13</v>
      </c>
      <c r="E26" s="346">
        <v>18.45</v>
      </c>
      <c r="F26" s="346">
        <v>20.3</v>
      </c>
      <c r="G26" s="346">
        <v>13.1</v>
      </c>
      <c r="H26" s="346">
        <v>9.8000000000000007</v>
      </c>
      <c r="I26" s="346">
        <v>12.55</v>
      </c>
      <c r="J26" s="105"/>
      <c r="K26" s="36">
        <v>42267</v>
      </c>
      <c r="L26" s="109">
        <v>13.984399999999999</v>
      </c>
      <c r="M26" s="98">
        <f t="shared" si="0"/>
        <v>14.0962</v>
      </c>
      <c r="N26" s="109">
        <f t="shared" si="1"/>
        <v>14.208333333333334</v>
      </c>
      <c r="O26" s="291"/>
      <c r="P26" s="184">
        <v>42267</v>
      </c>
      <c r="Q26" s="346">
        <v>17</v>
      </c>
      <c r="R26" s="240">
        <v>2.9038000000000004</v>
      </c>
      <c r="T26" s="346">
        <v>13</v>
      </c>
      <c r="U26" s="240">
        <v>-1.0961999999999996</v>
      </c>
      <c r="W26" s="346">
        <v>18.45</v>
      </c>
      <c r="X26" s="240">
        <v>4.3537999999999997</v>
      </c>
      <c r="Z26" s="346">
        <v>20.3</v>
      </c>
      <c r="AA26" s="240">
        <v>6.2038000000000011</v>
      </c>
      <c r="AC26" s="346">
        <v>13.1</v>
      </c>
      <c r="AD26" s="239">
        <v>-0.99619999999999997</v>
      </c>
      <c r="AF26" s="346">
        <v>9.8000000000000007</v>
      </c>
      <c r="AG26" s="239">
        <v>-4.2961999999999989</v>
      </c>
      <c r="AI26" s="346">
        <v>12.55</v>
      </c>
      <c r="AJ26" s="239">
        <v>-1.5461999999999989</v>
      </c>
      <c r="AV26" s="36">
        <v>42268</v>
      </c>
      <c r="AW26" s="165">
        <v>2.7269000000000023</v>
      </c>
      <c r="AX26" s="165">
        <v>0.15864</v>
      </c>
      <c r="AY26" s="165"/>
      <c r="BA26" s="165">
        <v>0.32690000000000019</v>
      </c>
      <c r="BB26" s="165">
        <v>-0.3488</v>
      </c>
      <c r="BC26" s="165"/>
      <c r="BE26" s="165">
        <v>2.8769000000000009</v>
      </c>
      <c r="BF26" s="165">
        <v>-0.14135999999999999</v>
      </c>
      <c r="BG26" s="165"/>
      <c r="BI26" s="165">
        <v>4.2269000000000023</v>
      </c>
      <c r="BJ26" s="165">
        <v>-1.3264799999999999</v>
      </c>
      <c r="BK26" s="165"/>
      <c r="BM26" s="165">
        <v>-0.1230999999999991</v>
      </c>
      <c r="BN26" s="165">
        <v>5.1200000000000023E-2</v>
      </c>
      <c r="BO26" s="165"/>
      <c r="BQ26" s="165">
        <v>-3.5730999999999984</v>
      </c>
      <c r="BR26" s="165">
        <v>-0.37856000000000001</v>
      </c>
      <c r="BS26" s="165"/>
      <c r="BU26" s="165">
        <v>-0.6230999999999991</v>
      </c>
      <c r="BV26" s="165">
        <v>0.1512</v>
      </c>
      <c r="BW26" s="165"/>
    </row>
    <row r="27" spans="1:75" x14ac:dyDescent="0.25">
      <c r="A27" s="95">
        <v>41173</v>
      </c>
      <c r="B27" s="36">
        <v>41173</v>
      </c>
      <c r="C27" s="346">
        <v>16.600000000000001</v>
      </c>
      <c r="D27" s="346">
        <v>14.2</v>
      </c>
      <c r="E27" s="346">
        <v>16.75</v>
      </c>
      <c r="F27" s="346">
        <v>18.100000000000001</v>
      </c>
      <c r="G27" s="346">
        <v>13.75</v>
      </c>
      <c r="H27" s="346">
        <v>10.3</v>
      </c>
      <c r="I27" s="346">
        <v>13.25</v>
      </c>
      <c r="J27" s="105"/>
      <c r="K27" s="36">
        <v>42268</v>
      </c>
      <c r="L27" s="109">
        <v>13.761799999999999</v>
      </c>
      <c r="M27" s="98">
        <f t="shared" si="0"/>
        <v>13.873099999999999</v>
      </c>
      <c r="N27" s="109">
        <f t="shared" si="1"/>
        <v>13.984733333333333</v>
      </c>
      <c r="O27" s="291"/>
      <c r="P27" s="184">
        <v>42268</v>
      </c>
      <c r="Q27" s="346">
        <v>16.600000000000001</v>
      </c>
      <c r="R27" s="240">
        <v>2.7269000000000023</v>
      </c>
      <c r="T27" s="346">
        <v>14.2</v>
      </c>
      <c r="U27" s="240">
        <v>0.32690000000000019</v>
      </c>
      <c r="W27" s="346">
        <v>16.75</v>
      </c>
      <c r="X27" s="240">
        <v>2.8769000000000009</v>
      </c>
      <c r="Z27" s="346">
        <v>18.100000000000001</v>
      </c>
      <c r="AA27" s="240">
        <v>4.2269000000000023</v>
      </c>
      <c r="AC27" s="346">
        <v>13.75</v>
      </c>
      <c r="AD27" s="239">
        <v>-0.1230999999999991</v>
      </c>
      <c r="AF27" s="346">
        <v>10.3</v>
      </c>
      <c r="AG27" s="239">
        <v>-3.5730999999999984</v>
      </c>
      <c r="AI27" s="346">
        <v>13.25</v>
      </c>
      <c r="AJ27" s="239">
        <v>-0.6230999999999991</v>
      </c>
      <c r="AV27" s="36">
        <v>42269</v>
      </c>
      <c r="AW27" s="165">
        <v>2.2990000000000013</v>
      </c>
      <c r="AX27" s="165">
        <v>-4.9499999999999822E-3</v>
      </c>
      <c r="AY27" s="165"/>
      <c r="BA27" s="165">
        <v>-0.1509999999999998</v>
      </c>
      <c r="BB27" s="165">
        <v>-0.52100000000000002</v>
      </c>
      <c r="BC27" s="165"/>
      <c r="BE27" s="165">
        <v>2.0990000000000002</v>
      </c>
      <c r="BF27" s="165">
        <v>-0.30494999999999994</v>
      </c>
      <c r="BG27" s="165"/>
      <c r="BI27" s="165">
        <v>-1.1509999999999998</v>
      </c>
      <c r="BJ27" s="165">
        <v>-1.4986799999999998</v>
      </c>
      <c r="BK27" s="165"/>
      <c r="BM27" s="165">
        <v>2.1989999999999998</v>
      </c>
      <c r="BN27" s="165">
        <v>-0.11238999999999996</v>
      </c>
      <c r="BO27" s="165"/>
      <c r="BQ27" s="165">
        <v>-2.0510000000000002</v>
      </c>
      <c r="BR27" s="165">
        <v>-0.56798000000000004</v>
      </c>
      <c r="BS27" s="165"/>
      <c r="BU27" s="165">
        <v>0.29899999999999949</v>
      </c>
      <c r="BV27" s="165">
        <v>-2.0999999999999991E-2</v>
      </c>
      <c r="BW27" s="165"/>
    </row>
    <row r="28" spans="1:75" x14ac:dyDescent="0.25">
      <c r="A28" s="95">
        <v>41174</v>
      </c>
      <c r="B28" s="36">
        <v>41174</v>
      </c>
      <c r="C28" s="346">
        <v>15.950000000000001</v>
      </c>
      <c r="D28" s="346">
        <v>13.5</v>
      </c>
      <c r="E28" s="346">
        <v>15.75</v>
      </c>
      <c r="F28" s="346">
        <v>12.5</v>
      </c>
      <c r="G28" s="346">
        <v>15.85</v>
      </c>
      <c r="H28" s="346">
        <v>11.6</v>
      </c>
      <c r="I28" s="346">
        <v>13.95</v>
      </c>
      <c r="J28" s="105"/>
      <c r="K28" s="36">
        <v>42269</v>
      </c>
      <c r="L28" s="109">
        <v>13.540199999999999</v>
      </c>
      <c r="M28" s="98">
        <f t="shared" si="0"/>
        <v>13.651</v>
      </c>
      <c r="N28" s="109">
        <f t="shared" si="1"/>
        <v>13.762133333333333</v>
      </c>
      <c r="O28" s="291"/>
      <c r="P28" s="184">
        <v>42269</v>
      </c>
      <c r="Q28" s="346">
        <v>15.950000000000001</v>
      </c>
      <c r="R28" s="240">
        <v>2.2990000000000013</v>
      </c>
      <c r="T28" s="346">
        <v>13.5</v>
      </c>
      <c r="U28" s="240">
        <v>-0.1509999999999998</v>
      </c>
      <c r="W28" s="346">
        <v>15.75</v>
      </c>
      <c r="X28" s="240">
        <v>2.0990000000000002</v>
      </c>
      <c r="Z28" s="346">
        <v>12.5</v>
      </c>
      <c r="AA28" s="240">
        <v>-1.1509999999999998</v>
      </c>
      <c r="AC28" s="346">
        <v>15.85</v>
      </c>
      <c r="AD28" s="239">
        <v>2.1989999999999998</v>
      </c>
      <c r="AF28" s="346">
        <v>11.6</v>
      </c>
      <c r="AG28" s="239">
        <v>-2.0510000000000002</v>
      </c>
      <c r="AI28" s="346">
        <v>13.95</v>
      </c>
      <c r="AJ28" s="239">
        <v>0.29899999999999949</v>
      </c>
      <c r="AV28" s="36">
        <v>42270</v>
      </c>
      <c r="AW28" s="165">
        <v>2.6201000000000008</v>
      </c>
      <c r="AX28" s="165">
        <v>-0.19038999999999995</v>
      </c>
      <c r="AY28" s="165"/>
      <c r="BA28" s="165">
        <v>-1.0299000000000014</v>
      </c>
      <c r="BB28" s="165">
        <v>-0.71619999999999995</v>
      </c>
      <c r="BC28" s="165"/>
      <c r="BE28" s="165">
        <v>2.0200999999999993</v>
      </c>
      <c r="BF28" s="165">
        <v>-0.49038999999999988</v>
      </c>
      <c r="BG28" s="165"/>
      <c r="BI28" s="165">
        <v>-1.3798999999999992</v>
      </c>
      <c r="BJ28" s="165">
        <v>-1.6938799999999998</v>
      </c>
      <c r="BK28" s="165"/>
      <c r="BM28" s="165">
        <v>1.2200999999999986</v>
      </c>
      <c r="BN28" s="165">
        <v>-0.30368599999999996</v>
      </c>
      <c r="BO28" s="165"/>
      <c r="BQ28" s="165">
        <v>-0.52990000000000137</v>
      </c>
      <c r="BR28" s="165">
        <v>-0.76317999999999997</v>
      </c>
      <c r="BS28" s="165"/>
      <c r="BU28" s="165">
        <v>0.22010000000000041</v>
      </c>
      <c r="BV28" s="165">
        <v>-0.21619999999999998</v>
      </c>
      <c r="BW28" s="165"/>
    </row>
    <row r="29" spans="1:75" x14ac:dyDescent="0.25">
      <c r="A29" s="95">
        <v>41175</v>
      </c>
      <c r="B29" s="36">
        <v>41175</v>
      </c>
      <c r="C29" s="346">
        <v>16.05</v>
      </c>
      <c r="D29" s="346">
        <v>12.399999999999999</v>
      </c>
      <c r="E29" s="346">
        <v>15.45</v>
      </c>
      <c r="F29" s="346">
        <v>12.05</v>
      </c>
      <c r="G29" s="346">
        <v>14.649999999999999</v>
      </c>
      <c r="H29" s="346">
        <v>12.899999999999999</v>
      </c>
      <c r="I29" s="346">
        <v>13.65</v>
      </c>
      <c r="J29" s="105"/>
      <c r="K29" s="36">
        <v>42270</v>
      </c>
      <c r="L29" s="109">
        <v>13.319599999999999</v>
      </c>
      <c r="M29" s="98">
        <f t="shared" si="0"/>
        <v>13.4299</v>
      </c>
      <c r="N29" s="109">
        <f t="shared" si="1"/>
        <v>13.540533333333334</v>
      </c>
      <c r="O29" s="291"/>
      <c r="P29" s="184">
        <v>42270</v>
      </c>
      <c r="Q29" s="346">
        <v>16.05</v>
      </c>
      <c r="R29" s="240">
        <v>2.6201000000000008</v>
      </c>
      <c r="T29" s="346">
        <v>12.399999999999999</v>
      </c>
      <c r="U29" s="240">
        <v>-1.0299000000000014</v>
      </c>
      <c r="W29" s="346">
        <v>15.45</v>
      </c>
      <c r="X29" s="240">
        <v>2.0200999999999993</v>
      </c>
      <c r="Z29" s="346">
        <v>12.05</v>
      </c>
      <c r="AA29" s="240">
        <v>-1.3798999999999992</v>
      </c>
      <c r="AC29" s="346">
        <v>14.649999999999999</v>
      </c>
      <c r="AD29" s="239">
        <v>1.2200999999999986</v>
      </c>
      <c r="AF29" s="346">
        <v>12.899999999999999</v>
      </c>
      <c r="AG29" s="239">
        <v>-0.52990000000000137</v>
      </c>
      <c r="AI29" s="346">
        <v>13.65</v>
      </c>
      <c r="AJ29" s="239">
        <v>0.22010000000000041</v>
      </c>
      <c r="AV29" s="36">
        <v>42271</v>
      </c>
      <c r="AW29" s="165">
        <v>2.7902000000000005</v>
      </c>
      <c r="AX29" s="165">
        <v>-0.39729999999999993</v>
      </c>
      <c r="AY29" s="165"/>
      <c r="BA29" s="165">
        <v>-1.1097999999999999</v>
      </c>
      <c r="BB29" s="165">
        <v>-0.93399999999999994</v>
      </c>
      <c r="BC29" s="165"/>
      <c r="BE29" s="165">
        <v>3.8402000000000012</v>
      </c>
      <c r="BF29" s="165">
        <v>-0.68640999999999985</v>
      </c>
      <c r="BG29" s="165"/>
      <c r="BI29" s="165">
        <v>0.39020000000000188</v>
      </c>
      <c r="BJ29" s="165">
        <v>-1.9116799999999998</v>
      </c>
      <c r="BK29" s="165"/>
      <c r="BM29" s="165">
        <v>1.190199999999999</v>
      </c>
      <c r="BN29" s="165">
        <v>-0.51712999999999998</v>
      </c>
      <c r="BO29" s="165"/>
      <c r="BQ29" s="165">
        <v>-0.75980000000000025</v>
      </c>
      <c r="BR29" s="165">
        <v>-0.98097999999999996</v>
      </c>
      <c r="BS29" s="165"/>
      <c r="BU29" s="165">
        <v>0.54020000000000046</v>
      </c>
      <c r="BV29" s="165">
        <v>-0.43399999999999994</v>
      </c>
      <c r="BW29" s="165"/>
    </row>
    <row r="30" spans="1:75" x14ac:dyDescent="0.25">
      <c r="A30" s="95">
        <v>41176</v>
      </c>
      <c r="B30" s="36">
        <v>41176</v>
      </c>
      <c r="C30" s="346">
        <v>16</v>
      </c>
      <c r="D30" s="346">
        <v>12.1</v>
      </c>
      <c r="E30" s="346">
        <v>17.05</v>
      </c>
      <c r="F30" s="346">
        <v>13.600000000000001</v>
      </c>
      <c r="G30" s="346">
        <v>14.399999999999999</v>
      </c>
      <c r="H30" s="346">
        <v>12.45</v>
      </c>
      <c r="I30" s="346">
        <v>13.75</v>
      </c>
      <c r="J30" s="105"/>
      <c r="K30" s="36">
        <v>42271</v>
      </c>
      <c r="L30" s="109">
        <v>13.1</v>
      </c>
      <c r="M30" s="98">
        <f t="shared" si="0"/>
        <v>13.2098</v>
      </c>
      <c r="N30" s="109">
        <f t="shared" si="1"/>
        <v>13.319933333333333</v>
      </c>
      <c r="O30" s="291"/>
      <c r="P30" s="184">
        <v>42271</v>
      </c>
      <c r="Q30" s="346">
        <v>16</v>
      </c>
      <c r="R30" s="240">
        <v>2.7902000000000005</v>
      </c>
      <c r="T30" s="346">
        <v>12.1</v>
      </c>
      <c r="U30" s="240">
        <v>-1.1097999999999999</v>
      </c>
      <c r="W30" s="346">
        <v>17.05</v>
      </c>
      <c r="X30" s="240">
        <v>3.8402000000000012</v>
      </c>
      <c r="Z30" s="346">
        <v>13.600000000000001</v>
      </c>
      <c r="AA30" s="240">
        <v>0.39020000000000188</v>
      </c>
      <c r="AC30" s="346">
        <v>14.399999999999999</v>
      </c>
      <c r="AD30" s="239">
        <v>1.190199999999999</v>
      </c>
      <c r="AF30" s="346">
        <v>12.45</v>
      </c>
      <c r="AG30" s="239">
        <v>-0.75980000000000025</v>
      </c>
      <c r="AI30" s="346">
        <v>13.75</v>
      </c>
      <c r="AJ30" s="239">
        <v>0.54020000000000046</v>
      </c>
      <c r="AV30" s="36">
        <v>42272</v>
      </c>
      <c r="AW30" s="165">
        <v>4.4092999999999982</v>
      </c>
      <c r="AX30" s="165">
        <v>-0.60129999999999995</v>
      </c>
      <c r="AY30" s="165"/>
      <c r="BA30" s="165">
        <v>-1.9406999999999996</v>
      </c>
      <c r="BB30" s="165">
        <v>-1.1739999999999999</v>
      </c>
      <c r="BC30" s="165"/>
      <c r="BE30" s="165">
        <v>4.1592999999999982</v>
      </c>
      <c r="BF30" s="165">
        <v>-0.89040999999999992</v>
      </c>
      <c r="BG30" s="165"/>
      <c r="BI30" s="165">
        <v>2.4092999999999982</v>
      </c>
      <c r="BJ30" s="165">
        <v>-2.1396799999999998</v>
      </c>
      <c r="BK30" s="165"/>
      <c r="BM30" s="165">
        <v>2.7592999999999996</v>
      </c>
      <c r="BN30" s="165">
        <v>-0.74512999999999996</v>
      </c>
      <c r="BO30" s="165"/>
      <c r="BQ30" s="165">
        <v>-1.5407000000000011</v>
      </c>
      <c r="BR30" s="165">
        <v>-1.22098</v>
      </c>
      <c r="BS30" s="165"/>
      <c r="BU30" s="165">
        <v>0.20929999999999893</v>
      </c>
      <c r="BV30" s="165">
        <v>-0.67399999999999993</v>
      </c>
      <c r="BW30" s="165"/>
    </row>
    <row r="31" spans="1:75" x14ac:dyDescent="0.25">
      <c r="A31" s="95">
        <v>41177</v>
      </c>
      <c r="B31" s="36">
        <v>41177</v>
      </c>
      <c r="C31" s="346">
        <v>17.399999999999999</v>
      </c>
      <c r="D31" s="346">
        <v>11.05</v>
      </c>
      <c r="E31" s="346">
        <v>17.149999999999999</v>
      </c>
      <c r="F31" s="346">
        <v>15.399999999999999</v>
      </c>
      <c r="G31" s="346">
        <v>15.75</v>
      </c>
      <c r="H31" s="346">
        <v>11.45</v>
      </c>
      <c r="I31" s="346">
        <v>13.2</v>
      </c>
      <c r="J31" s="105"/>
      <c r="K31" s="36">
        <v>42272</v>
      </c>
      <c r="L31" s="109">
        <v>12.881399999999999</v>
      </c>
      <c r="M31" s="98">
        <f t="shared" si="0"/>
        <v>12.9907</v>
      </c>
      <c r="N31" s="109">
        <f t="shared" si="1"/>
        <v>13.100333333333333</v>
      </c>
      <c r="O31" s="291"/>
      <c r="P31" s="184">
        <v>42272</v>
      </c>
      <c r="Q31" s="346">
        <v>17.399999999999999</v>
      </c>
      <c r="R31" s="240">
        <v>4.4092999999999982</v>
      </c>
      <c r="T31" s="346">
        <v>11.05</v>
      </c>
      <c r="U31" s="240">
        <v>-1.9406999999999996</v>
      </c>
      <c r="W31" s="346">
        <v>17.149999999999999</v>
      </c>
      <c r="X31" s="240">
        <v>4.1592999999999982</v>
      </c>
      <c r="Z31" s="346">
        <v>15.399999999999999</v>
      </c>
      <c r="AA31" s="240">
        <v>2.4092999999999982</v>
      </c>
      <c r="AC31" s="346">
        <v>15.75</v>
      </c>
      <c r="AD31" s="239">
        <v>2.7592999999999996</v>
      </c>
      <c r="AF31" s="346">
        <v>11.45</v>
      </c>
      <c r="AG31" s="239">
        <v>-1.5407000000000011</v>
      </c>
      <c r="AI31" s="346">
        <v>13.2</v>
      </c>
      <c r="AJ31" s="239">
        <v>0.20929999999999893</v>
      </c>
      <c r="AV31" s="36">
        <v>42273</v>
      </c>
      <c r="AW31" s="165">
        <v>3.8274000000000026</v>
      </c>
      <c r="AX31" s="165">
        <v>-0.83691999999999989</v>
      </c>
      <c r="AY31" s="165"/>
      <c r="BA31" s="165">
        <v>-1.5225999999999988</v>
      </c>
      <c r="BB31" s="165">
        <v>-1.4358</v>
      </c>
      <c r="BC31" s="165"/>
      <c r="BE31" s="165">
        <v>1.9274000000000004</v>
      </c>
      <c r="BF31" s="165">
        <v>-1.1469739999999999</v>
      </c>
      <c r="BG31" s="165"/>
      <c r="BI31" s="165">
        <v>1.5774000000000008</v>
      </c>
      <c r="BJ31" s="165">
        <v>-2.3962439999999998</v>
      </c>
      <c r="BK31" s="165"/>
      <c r="BM31" s="165">
        <v>3.7274000000000012</v>
      </c>
      <c r="BN31" s="165">
        <v>-0.98075000000000001</v>
      </c>
      <c r="BO31" s="165"/>
      <c r="BQ31" s="165">
        <v>-7.2599999999999554E-2</v>
      </c>
      <c r="BR31" s="165">
        <v>-1.48278</v>
      </c>
      <c r="BS31" s="165"/>
      <c r="BU31" s="165">
        <v>-0.87259999999999849</v>
      </c>
      <c r="BV31" s="165">
        <v>-0.93579999999999997</v>
      </c>
      <c r="BW31" s="165"/>
    </row>
    <row r="32" spans="1:75" x14ac:dyDescent="0.25">
      <c r="A32" s="95">
        <v>41178</v>
      </c>
      <c r="B32" s="36">
        <v>41178</v>
      </c>
      <c r="C32" s="346">
        <v>16.600000000000001</v>
      </c>
      <c r="D32" s="346">
        <v>11.25</v>
      </c>
      <c r="E32" s="346">
        <v>14.7</v>
      </c>
      <c r="F32" s="346">
        <v>14.35</v>
      </c>
      <c r="G32" s="346">
        <v>16.5</v>
      </c>
      <c r="H32" s="346">
        <v>12.7</v>
      </c>
      <c r="I32" s="346">
        <v>11.9</v>
      </c>
      <c r="J32" s="105"/>
      <c r="K32" s="36">
        <v>42273</v>
      </c>
      <c r="L32" s="109">
        <v>12.663799999999998</v>
      </c>
      <c r="M32" s="98">
        <f t="shared" si="0"/>
        <v>12.772599999999999</v>
      </c>
      <c r="N32" s="109">
        <f t="shared" si="1"/>
        <v>12.881733333333335</v>
      </c>
      <c r="O32" s="291"/>
      <c r="P32" s="184">
        <v>42273</v>
      </c>
      <c r="Q32" s="346">
        <v>16.600000000000001</v>
      </c>
      <c r="R32" s="240">
        <v>3.8274000000000026</v>
      </c>
      <c r="T32" s="346">
        <v>11.25</v>
      </c>
      <c r="U32" s="240">
        <v>-1.5225999999999988</v>
      </c>
      <c r="W32" s="346">
        <v>14.7</v>
      </c>
      <c r="X32" s="240">
        <v>1.9274000000000004</v>
      </c>
      <c r="Z32" s="346">
        <v>14.35</v>
      </c>
      <c r="AA32" s="240">
        <v>1.5774000000000008</v>
      </c>
      <c r="AC32" s="346">
        <v>16.5</v>
      </c>
      <c r="AD32" s="239">
        <v>3.7274000000000012</v>
      </c>
      <c r="AF32" s="346">
        <v>12.7</v>
      </c>
      <c r="AG32" s="239">
        <v>-7.2599999999999554E-2</v>
      </c>
      <c r="AI32" s="346">
        <v>11.9</v>
      </c>
      <c r="AJ32" s="239">
        <v>-0.87259999999999849</v>
      </c>
      <c r="AV32" s="36">
        <v>42274</v>
      </c>
      <c r="AW32" s="165">
        <v>1.4445000000000014</v>
      </c>
      <c r="AX32" s="165">
        <v>-1.1144559999999999</v>
      </c>
      <c r="AY32" s="165"/>
      <c r="BA32" s="165">
        <v>-3.1554999999999982</v>
      </c>
      <c r="BB32" s="165">
        <v>-1.7756399999999999</v>
      </c>
      <c r="BC32" s="165"/>
      <c r="BE32" s="165">
        <v>1.2445000000000022</v>
      </c>
      <c r="BF32" s="165">
        <v>-1.4245099999999999</v>
      </c>
      <c r="BG32" s="165"/>
      <c r="BI32" s="165">
        <v>-1.2554999999999978</v>
      </c>
      <c r="BJ32" s="165">
        <v>-2.6794439999999997</v>
      </c>
      <c r="BK32" s="165"/>
      <c r="BM32" s="165">
        <v>4.3945000000000007</v>
      </c>
      <c r="BN32" s="165">
        <v>-1.2214700000000001</v>
      </c>
      <c r="BO32" s="165"/>
      <c r="BQ32" s="165">
        <v>1.0445000000000029</v>
      </c>
      <c r="BR32" s="165">
        <v>-1.760316</v>
      </c>
      <c r="BS32" s="165"/>
      <c r="BU32" s="165">
        <v>0.49450000000000216</v>
      </c>
      <c r="BV32" s="165">
        <v>-1.2189999999999999</v>
      </c>
      <c r="BW32" s="165"/>
    </row>
    <row r="33" spans="1:75" x14ac:dyDescent="0.25">
      <c r="A33" s="95">
        <v>41179</v>
      </c>
      <c r="B33" s="36">
        <v>41179</v>
      </c>
      <c r="C33" s="346">
        <v>14</v>
      </c>
      <c r="D33" s="346">
        <v>9.4</v>
      </c>
      <c r="E33" s="346">
        <v>13.8</v>
      </c>
      <c r="F33" s="346">
        <v>11.3</v>
      </c>
      <c r="G33" s="346">
        <v>16.95</v>
      </c>
      <c r="H33" s="346">
        <v>13.600000000000001</v>
      </c>
      <c r="I33" s="346">
        <v>13.05</v>
      </c>
      <c r="J33" s="105"/>
      <c r="K33" s="36">
        <v>42274</v>
      </c>
      <c r="L33" s="109">
        <v>12.447199999999999</v>
      </c>
      <c r="M33" s="98">
        <f t="shared" si="0"/>
        <v>12.555499999999999</v>
      </c>
      <c r="N33" s="109">
        <f t="shared" si="1"/>
        <v>12.664133333333332</v>
      </c>
      <c r="O33" s="291"/>
      <c r="P33" s="184">
        <v>42274</v>
      </c>
      <c r="Q33" s="346">
        <v>14</v>
      </c>
      <c r="R33" s="240">
        <v>1.4445000000000014</v>
      </c>
      <c r="T33" s="346">
        <v>9.4</v>
      </c>
      <c r="U33" s="240">
        <v>-3.1554999999999982</v>
      </c>
      <c r="W33" s="346">
        <v>13.8</v>
      </c>
      <c r="X33" s="240">
        <v>1.2445000000000022</v>
      </c>
      <c r="Z33" s="346">
        <v>11.3</v>
      </c>
      <c r="AA33" s="240">
        <v>-1.2554999999999978</v>
      </c>
      <c r="AC33" s="346">
        <v>16.95</v>
      </c>
      <c r="AD33" s="239">
        <v>4.3945000000000007</v>
      </c>
      <c r="AF33" s="346">
        <v>13.600000000000001</v>
      </c>
      <c r="AG33" s="239">
        <v>1.0445000000000029</v>
      </c>
      <c r="AI33" s="346">
        <v>13.05</v>
      </c>
      <c r="AJ33" s="239">
        <v>0.49450000000000216</v>
      </c>
      <c r="AV33" s="36">
        <v>42275</v>
      </c>
      <c r="AW33" s="165">
        <v>1.6105999999999998</v>
      </c>
      <c r="AX33" s="165">
        <v>-1.4125719999999999</v>
      </c>
      <c r="AY33" s="165"/>
      <c r="BA33" s="165">
        <v>-1.5893999999999995</v>
      </c>
      <c r="BB33" s="165">
        <v>-2.0798399999999999</v>
      </c>
      <c r="BC33" s="165"/>
      <c r="BE33" s="165">
        <v>1.8605999999999998</v>
      </c>
      <c r="BF33" s="165">
        <v>-1.722626</v>
      </c>
      <c r="BG33" s="165"/>
      <c r="BI33" s="165">
        <v>-1.6394000000000002</v>
      </c>
      <c r="BJ33" s="165">
        <v>-2.9836439999999995</v>
      </c>
      <c r="BK33" s="165"/>
      <c r="BM33" s="165">
        <v>2.4106000000000005</v>
      </c>
      <c r="BN33" s="165">
        <v>-1.5104600000000001</v>
      </c>
      <c r="BO33" s="165"/>
      <c r="BQ33" s="165">
        <v>1.9606000000000012</v>
      </c>
      <c r="BR33" s="165">
        <v>-2.0584319999999998</v>
      </c>
      <c r="BS33" s="165"/>
      <c r="BU33" s="165">
        <v>1.8105999999999991</v>
      </c>
      <c r="BV33" s="165">
        <v>-1.5171159999999999</v>
      </c>
      <c r="BW33" s="165"/>
    </row>
    <row r="34" spans="1:75" x14ac:dyDescent="0.25">
      <c r="A34" s="95">
        <v>41180</v>
      </c>
      <c r="B34" s="36">
        <v>41180</v>
      </c>
      <c r="C34" s="346">
        <v>13.95</v>
      </c>
      <c r="D34" s="346">
        <v>10.75</v>
      </c>
      <c r="E34" s="346">
        <v>14.2</v>
      </c>
      <c r="F34" s="346">
        <v>10.7</v>
      </c>
      <c r="G34" s="346">
        <v>14.75</v>
      </c>
      <c r="H34" s="346">
        <v>14.3</v>
      </c>
      <c r="I34" s="346">
        <v>14.149999999999999</v>
      </c>
      <c r="J34" s="105"/>
      <c r="K34" s="36">
        <v>42275</v>
      </c>
      <c r="L34" s="109">
        <v>12.2316</v>
      </c>
      <c r="M34" s="98">
        <f t="shared" si="0"/>
        <v>12.339399999999999</v>
      </c>
      <c r="N34" s="109">
        <f t="shared" si="1"/>
        <v>12.447533333333332</v>
      </c>
      <c r="O34" s="291"/>
      <c r="P34" s="184">
        <v>42275</v>
      </c>
      <c r="Q34" s="346">
        <v>13.95</v>
      </c>
      <c r="R34" s="240">
        <v>1.6105999999999998</v>
      </c>
      <c r="T34" s="346">
        <v>10.75</v>
      </c>
      <c r="U34" s="240">
        <v>-1.5893999999999995</v>
      </c>
      <c r="W34" s="346">
        <v>14.2</v>
      </c>
      <c r="X34" s="240">
        <v>1.8605999999999998</v>
      </c>
      <c r="Z34" s="346">
        <v>10.7</v>
      </c>
      <c r="AA34" s="240">
        <v>-1.6394000000000002</v>
      </c>
      <c r="AC34" s="346">
        <v>14.75</v>
      </c>
      <c r="AD34" s="239">
        <v>2.4106000000000005</v>
      </c>
      <c r="AF34" s="346">
        <v>14.3</v>
      </c>
      <c r="AG34" s="239">
        <v>1.9606000000000012</v>
      </c>
      <c r="AI34" s="346">
        <v>14.149999999999999</v>
      </c>
      <c r="AJ34" s="239">
        <v>1.8105999999999991</v>
      </c>
      <c r="AV34" s="36">
        <v>42276</v>
      </c>
      <c r="AW34" s="165">
        <v>3.5257000000000005</v>
      </c>
      <c r="AX34" s="165">
        <v>-1.7048919999999999</v>
      </c>
      <c r="AY34" s="165"/>
      <c r="BA34" s="165">
        <v>0.67570000000000086</v>
      </c>
      <c r="BB34" s="165">
        <v>-2.4046399999999997</v>
      </c>
      <c r="BC34" s="165"/>
      <c r="BE34" s="165">
        <v>1.5756999999999994</v>
      </c>
      <c r="BF34" s="165">
        <v>-2.0409299999999999</v>
      </c>
      <c r="BG34" s="165"/>
      <c r="BI34" s="165">
        <v>-1.1743000000000006</v>
      </c>
      <c r="BJ34" s="165">
        <v>-3.3084439999999997</v>
      </c>
      <c r="BK34" s="165"/>
      <c r="BM34" s="165">
        <v>0.2757000000000005</v>
      </c>
      <c r="BN34" s="165">
        <v>-1.8352600000000001</v>
      </c>
      <c r="BO34" s="165"/>
      <c r="BQ34" s="165">
        <v>3.0756999999999994</v>
      </c>
      <c r="BR34" s="165">
        <v>-2.350752</v>
      </c>
      <c r="BS34" s="165"/>
      <c r="BU34" s="165">
        <v>0.17570000000000086</v>
      </c>
      <c r="BV34" s="165">
        <v>-1.8419159999999999</v>
      </c>
      <c r="BW34" s="165"/>
    </row>
    <row r="35" spans="1:75" x14ac:dyDescent="0.25">
      <c r="A35" s="95">
        <v>41181</v>
      </c>
      <c r="B35" s="36">
        <v>41181</v>
      </c>
      <c r="C35" s="346">
        <v>15.65</v>
      </c>
      <c r="D35" s="346">
        <v>12.8</v>
      </c>
      <c r="E35" s="346">
        <v>13.7</v>
      </c>
      <c r="F35" s="346">
        <v>10.95</v>
      </c>
      <c r="G35" s="346">
        <v>12.4</v>
      </c>
      <c r="H35" s="346">
        <v>15.2</v>
      </c>
      <c r="I35" s="346">
        <v>12.3</v>
      </c>
      <c r="J35" s="105"/>
      <c r="K35" s="36">
        <v>42276</v>
      </c>
      <c r="L35" s="109">
        <v>12.016999999999999</v>
      </c>
      <c r="M35" s="98">
        <f t="shared" si="0"/>
        <v>12.1243</v>
      </c>
      <c r="N35" s="109">
        <f t="shared" si="1"/>
        <v>12.231933333333332</v>
      </c>
      <c r="O35" s="291"/>
      <c r="P35" s="184">
        <v>42276</v>
      </c>
      <c r="Q35" s="346">
        <v>15.65</v>
      </c>
      <c r="R35" s="240">
        <v>3.5257000000000005</v>
      </c>
      <c r="T35" s="346">
        <v>12.8</v>
      </c>
      <c r="U35" s="240">
        <v>0.67570000000000086</v>
      </c>
      <c r="W35" s="346">
        <v>13.7</v>
      </c>
      <c r="X35" s="240">
        <v>1.5756999999999994</v>
      </c>
      <c r="Z35" s="346">
        <v>10.95</v>
      </c>
      <c r="AA35" s="240">
        <v>-1.1743000000000006</v>
      </c>
      <c r="AC35" s="346">
        <v>12.4</v>
      </c>
      <c r="AD35" s="239">
        <v>0.2757000000000005</v>
      </c>
      <c r="AF35" s="346">
        <v>15.2</v>
      </c>
      <c r="AG35" s="239">
        <v>3.0756999999999994</v>
      </c>
      <c r="AI35" s="346">
        <v>12.3</v>
      </c>
      <c r="AJ35" s="239">
        <v>0.17570000000000086</v>
      </c>
      <c r="AV35" s="36">
        <v>42277</v>
      </c>
      <c r="AW35" s="165">
        <v>3.4898000000000007</v>
      </c>
      <c r="AX35" s="165">
        <v>-2.0153919999999999</v>
      </c>
      <c r="AY35" s="165"/>
      <c r="BA35" s="165">
        <v>-0.56020000000000003</v>
      </c>
      <c r="BB35" s="165">
        <v>-2.7496399999999994</v>
      </c>
      <c r="BC35" s="165"/>
      <c r="BE35" s="165">
        <v>0.88980000000000103</v>
      </c>
      <c r="BF35" s="165">
        <v>-2.3859300000000001</v>
      </c>
      <c r="BG35" s="165"/>
      <c r="BI35" s="165">
        <v>-0.86019999999999897</v>
      </c>
      <c r="BJ35" s="165">
        <v>-3.6534439999999995</v>
      </c>
      <c r="BK35" s="165"/>
      <c r="BM35" s="165">
        <v>1.889800000000001</v>
      </c>
      <c r="BN35" s="165">
        <v>-2.1733600000000002</v>
      </c>
      <c r="BO35" s="165"/>
      <c r="BQ35" s="165">
        <v>1.5898000000000003</v>
      </c>
      <c r="BR35" s="165">
        <v>-2.6888519999999998</v>
      </c>
      <c r="BS35" s="165"/>
      <c r="BU35" s="165">
        <v>-1.4101999999999997</v>
      </c>
      <c r="BV35" s="165">
        <v>-2.1869160000000001</v>
      </c>
      <c r="BW35" s="165"/>
    </row>
    <row r="36" spans="1:75" x14ac:dyDescent="0.25">
      <c r="A36" s="95">
        <v>41182</v>
      </c>
      <c r="B36" s="36">
        <v>41182</v>
      </c>
      <c r="C36" s="346">
        <v>15.4</v>
      </c>
      <c r="D36" s="346">
        <v>11.35</v>
      </c>
      <c r="E36" s="346">
        <v>12.8</v>
      </c>
      <c r="F36" s="346">
        <v>11.05</v>
      </c>
      <c r="G36" s="346">
        <v>13.8</v>
      </c>
      <c r="H36" s="346">
        <v>13.5</v>
      </c>
      <c r="I36" s="346">
        <v>10.5</v>
      </c>
      <c r="J36" s="105"/>
      <c r="K36" s="36">
        <v>42277</v>
      </c>
      <c r="L36" s="109">
        <v>11.8034</v>
      </c>
      <c r="M36" s="98">
        <f t="shared" si="0"/>
        <v>11.9102</v>
      </c>
      <c r="N36" s="109">
        <f t="shared" si="1"/>
        <v>12.017333333333333</v>
      </c>
      <c r="O36" s="291"/>
      <c r="P36" s="184">
        <v>42277</v>
      </c>
      <c r="Q36" s="346">
        <v>15.4</v>
      </c>
      <c r="R36" s="240">
        <v>3.4898000000000007</v>
      </c>
      <c r="T36" s="346">
        <v>11.35</v>
      </c>
      <c r="U36" s="240">
        <v>-0.56020000000000003</v>
      </c>
      <c r="W36" s="346">
        <v>12.8</v>
      </c>
      <c r="X36" s="240">
        <v>0.88980000000000103</v>
      </c>
      <c r="Z36" s="346">
        <v>11.05</v>
      </c>
      <c r="AA36" s="240">
        <v>-0.86019999999999897</v>
      </c>
      <c r="AC36" s="346">
        <v>13.8</v>
      </c>
      <c r="AD36" s="239">
        <v>1.889800000000001</v>
      </c>
      <c r="AF36" s="346">
        <v>13.5</v>
      </c>
      <c r="AG36" s="239">
        <v>1.5898000000000003</v>
      </c>
      <c r="AI36" s="346">
        <v>10.5</v>
      </c>
      <c r="AJ36" s="239">
        <v>-1.4101999999999997</v>
      </c>
      <c r="AV36" s="36">
        <v>42278</v>
      </c>
      <c r="AW36" s="165">
        <v>2.4529000000000014</v>
      </c>
      <c r="AX36" s="165">
        <v>-2.3619519999999996</v>
      </c>
      <c r="AY36" s="165"/>
      <c r="BA36" s="165">
        <v>-1.2470999999999997</v>
      </c>
      <c r="BB36" s="165">
        <v>-3.1144399999999992</v>
      </c>
      <c r="BC36" s="165"/>
      <c r="BE36" s="165">
        <v>-9.7099999999999298E-2</v>
      </c>
      <c r="BF36" s="165">
        <v>-2.7507299999999999</v>
      </c>
      <c r="BG36" s="165"/>
      <c r="BI36" s="165">
        <v>0.85290000000000177</v>
      </c>
      <c r="BJ36" s="165">
        <v>-4.0182439999999993</v>
      </c>
      <c r="BK36" s="165"/>
      <c r="BM36" s="165">
        <v>2.7529000000000003</v>
      </c>
      <c r="BN36" s="165">
        <v>-2.5199199999999999</v>
      </c>
      <c r="BO36" s="165"/>
      <c r="BQ36" s="165">
        <v>0.30290000000000106</v>
      </c>
      <c r="BR36" s="165">
        <v>-3.0536519999999996</v>
      </c>
      <c r="BS36" s="165"/>
      <c r="BU36" s="165">
        <v>-1.1470999999999982</v>
      </c>
      <c r="BV36" s="165">
        <v>-2.5517159999999999</v>
      </c>
      <c r="BW36" s="165"/>
    </row>
    <row r="37" spans="1:75" x14ac:dyDescent="0.25">
      <c r="A37" s="95">
        <v>41183</v>
      </c>
      <c r="B37" s="36">
        <v>41183</v>
      </c>
      <c r="C37" s="346">
        <v>14.15</v>
      </c>
      <c r="D37" s="346">
        <v>10.45</v>
      </c>
      <c r="E37" s="346">
        <v>11.6</v>
      </c>
      <c r="F37" s="346">
        <v>12.55</v>
      </c>
      <c r="G37" s="346">
        <v>14.45</v>
      </c>
      <c r="H37" s="346">
        <v>12</v>
      </c>
      <c r="I37" s="346">
        <v>10.55</v>
      </c>
      <c r="J37" s="105"/>
      <c r="K37" s="36">
        <v>42278</v>
      </c>
      <c r="L37" s="109">
        <v>11.5908</v>
      </c>
      <c r="M37" s="98">
        <f t="shared" si="0"/>
        <v>11.697099999999999</v>
      </c>
      <c r="N37" s="109">
        <f t="shared" si="1"/>
        <v>11.803733333333334</v>
      </c>
      <c r="O37" s="291"/>
      <c r="P37" s="184">
        <v>42278</v>
      </c>
      <c r="Q37" s="346">
        <v>14.15</v>
      </c>
      <c r="R37" s="240">
        <v>2.4529000000000014</v>
      </c>
      <c r="T37" s="346">
        <v>10.45</v>
      </c>
      <c r="U37" s="240">
        <v>-1.2470999999999997</v>
      </c>
      <c r="W37" s="346">
        <v>11.6</v>
      </c>
      <c r="X37" s="240">
        <v>-9.7099999999999298E-2</v>
      </c>
      <c r="Z37" s="346">
        <v>12.55</v>
      </c>
      <c r="AA37" s="240">
        <v>0.85290000000000177</v>
      </c>
      <c r="AC37" s="346">
        <v>14.45</v>
      </c>
      <c r="AD37" s="239">
        <v>2.7529000000000003</v>
      </c>
      <c r="AF37" s="346">
        <v>12</v>
      </c>
      <c r="AG37" s="239">
        <v>0.30290000000000106</v>
      </c>
      <c r="AI37" s="346">
        <v>10.55</v>
      </c>
      <c r="AJ37" s="239">
        <v>-1.1470999999999982</v>
      </c>
      <c r="AV37" s="36">
        <v>42279</v>
      </c>
      <c r="AW37" s="165">
        <v>2.0150000000000006</v>
      </c>
      <c r="AX37" s="165">
        <v>-2.7269419999999998</v>
      </c>
      <c r="AY37" s="165"/>
      <c r="BA37" s="165">
        <v>-3.2349999999999994</v>
      </c>
      <c r="BB37" s="165">
        <v>-3.5754799999999993</v>
      </c>
      <c r="BC37" s="165"/>
      <c r="BE37" s="165">
        <v>0.11500000000000021</v>
      </c>
      <c r="BF37" s="165">
        <v>-3.1349299999999998</v>
      </c>
      <c r="BG37" s="165"/>
      <c r="BI37" s="165">
        <v>0.46499999999999986</v>
      </c>
      <c r="BJ37" s="165">
        <v>-4.4024439999999991</v>
      </c>
      <c r="BK37" s="165"/>
      <c r="BM37" s="165">
        <v>1.5000000000000568E-2</v>
      </c>
      <c r="BN37" s="165">
        <v>-2.9041199999999998</v>
      </c>
      <c r="BO37" s="165"/>
      <c r="BQ37" s="165">
        <v>0.41499999999999915</v>
      </c>
      <c r="BR37" s="165">
        <v>-3.4378519999999995</v>
      </c>
      <c r="BS37" s="165"/>
      <c r="BU37" s="165">
        <v>-2.3349999999999991</v>
      </c>
      <c r="BV37" s="165">
        <v>-2.9743360000000001</v>
      </c>
      <c r="BW37" s="165"/>
    </row>
    <row r="38" spans="1:75" x14ac:dyDescent="0.25">
      <c r="A38" s="95">
        <v>41184</v>
      </c>
      <c r="B38" s="36">
        <v>41184</v>
      </c>
      <c r="C38" s="346">
        <v>13.5</v>
      </c>
      <c r="D38" s="346">
        <v>8.25</v>
      </c>
      <c r="E38" s="346">
        <v>11.6</v>
      </c>
      <c r="F38" s="346">
        <v>11.95</v>
      </c>
      <c r="G38" s="346">
        <v>11.5</v>
      </c>
      <c r="H38" s="346">
        <v>11.899999999999999</v>
      </c>
      <c r="I38" s="346">
        <v>9.15</v>
      </c>
      <c r="J38" s="105"/>
      <c r="K38" s="36">
        <v>42279</v>
      </c>
      <c r="L38" s="109">
        <v>11.379199999999999</v>
      </c>
      <c r="M38" s="98">
        <f t="shared" si="0"/>
        <v>11.484999999999999</v>
      </c>
      <c r="N38" s="109">
        <f t="shared" si="1"/>
        <v>11.591133333333332</v>
      </c>
      <c r="O38" s="291"/>
      <c r="P38" s="184">
        <v>42279</v>
      </c>
      <c r="Q38" s="346">
        <v>13.5</v>
      </c>
      <c r="R38" s="240">
        <v>2.0150000000000006</v>
      </c>
      <c r="T38" s="346">
        <v>8.25</v>
      </c>
      <c r="U38" s="240">
        <v>-3.2349999999999994</v>
      </c>
      <c r="W38" s="346">
        <v>11.6</v>
      </c>
      <c r="X38" s="240">
        <v>0.11500000000000021</v>
      </c>
      <c r="Z38" s="346">
        <v>11.95</v>
      </c>
      <c r="AA38" s="240">
        <v>0.46499999999999986</v>
      </c>
      <c r="AC38" s="346">
        <v>11.5</v>
      </c>
      <c r="AD38" s="239">
        <v>1.5000000000000568E-2</v>
      </c>
      <c r="AF38" s="346">
        <v>11.899999999999999</v>
      </c>
      <c r="AG38" s="239">
        <v>0.41499999999999915</v>
      </c>
      <c r="AI38" s="346">
        <v>9.15</v>
      </c>
      <c r="AJ38" s="239">
        <v>-2.3349999999999991</v>
      </c>
      <c r="AV38" s="36">
        <v>42280</v>
      </c>
      <c r="AW38" s="165">
        <v>-0.82390000000000008</v>
      </c>
      <c r="AX38" s="165">
        <v>-3.1301419999999998</v>
      </c>
      <c r="AY38" s="165"/>
      <c r="BA38" s="165">
        <v>-3.123899999999999</v>
      </c>
      <c r="BB38" s="165">
        <v>-4.0593199999999996</v>
      </c>
      <c r="BC38" s="165"/>
      <c r="BE38" s="165">
        <v>-0.17389999999999972</v>
      </c>
      <c r="BF38" s="165">
        <v>-3.5381299999999998</v>
      </c>
      <c r="BG38" s="165"/>
      <c r="BI38" s="165">
        <v>0.32610000000000028</v>
      </c>
      <c r="BJ38" s="165">
        <v>-4.8056439999999991</v>
      </c>
      <c r="BK38" s="165"/>
      <c r="BM38" s="165">
        <v>-1.3239000000000001</v>
      </c>
      <c r="BN38" s="165">
        <v>-3.3073199999999998</v>
      </c>
      <c r="BO38" s="165"/>
      <c r="BQ38" s="165">
        <v>-0.87390000000000079</v>
      </c>
      <c r="BR38" s="165">
        <v>-3.8410519999999995</v>
      </c>
      <c r="BS38" s="165"/>
      <c r="BU38" s="165">
        <v>-5.2238999999999987</v>
      </c>
      <c r="BV38" s="165">
        <v>-3.5791360000000001</v>
      </c>
      <c r="BW38" s="165"/>
    </row>
    <row r="39" spans="1:75" x14ac:dyDescent="0.25">
      <c r="A39" s="95">
        <v>41185</v>
      </c>
      <c r="B39" s="36">
        <v>41185</v>
      </c>
      <c r="C39" s="346">
        <v>10.45</v>
      </c>
      <c r="D39" s="346">
        <v>8.15</v>
      </c>
      <c r="E39" s="346">
        <v>11.1</v>
      </c>
      <c r="F39" s="346">
        <v>11.6</v>
      </c>
      <c r="G39" s="346">
        <v>9.9499999999999993</v>
      </c>
      <c r="H39" s="346">
        <v>10.399999999999999</v>
      </c>
      <c r="I39" s="346">
        <v>6.0500000000000007</v>
      </c>
      <c r="J39" s="105"/>
      <c r="K39" s="36">
        <v>42280</v>
      </c>
      <c r="L39" s="109">
        <v>11.1686</v>
      </c>
      <c r="M39" s="98">
        <f t="shared" si="0"/>
        <v>11.273899999999999</v>
      </c>
      <c r="N39" s="109">
        <f t="shared" si="1"/>
        <v>11.379533333333333</v>
      </c>
      <c r="O39" s="291"/>
      <c r="P39" s="184">
        <v>42280</v>
      </c>
      <c r="Q39" s="346">
        <v>10.45</v>
      </c>
      <c r="R39" s="240">
        <v>-0.82390000000000008</v>
      </c>
      <c r="T39" s="346">
        <v>8.15</v>
      </c>
      <c r="U39" s="240">
        <v>-3.123899999999999</v>
      </c>
      <c r="W39" s="346">
        <v>11.1</v>
      </c>
      <c r="X39" s="240">
        <v>-0.17389999999999972</v>
      </c>
      <c r="Z39" s="346">
        <v>11.6</v>
      </c>
      <c r="AA39" s="240">
        <v>0.32610000000000028</v>
      </c>
      <c r="AC39" s="346">
        <v>9.9499999999999993</v>
      </c>
      <c r="AD39" s="239">
        <v>-1.3239000000000001</v>
      </c>
      <c r="AF39" s="346">
        <v>10.399999999999999</v>
      </c>
      <c r="AG39" s="239">
        <v>-0.87390000000000079</v>
      </c>
      <c r="AI39" s="346">
        <v>6.0500000000000007</v>
      </c>
      <c r="AJ39" s="239">
        <v>-5.2238999999999987</v>
      </c>
      <c r="AV39" s="36">
        <v>42281</v>
      </c>
      <c r="AW39" s="165">
        <v>-3.0137999999999998</v>
      </c>
      <c r="AX39" s="165">
        <v>-3.6363019999999997</v>
      </c>
      <c r="AY39" s="165"/>
      <c r="BA39" s="165">
        <v>-2.6138000000000012</v>
      </c>
      <c r="BB39" s="165">
        <v>-4.5232999999999999</v>
      </c>
      <c r="BC39" s="165"/>
      <c r="BE39" s="165">
        <v>0.58619999999999983</v>
      </c>
      <c r="BF39" s="165">
        <v>-3.9599299999999999</v>
      </c>
      <c r="BG39" s="165"/>
      <c r="BI39" s="165">
        <v>0.53619999999999912</v>
      </c>
      <c r="BJ39" s="165">
        <v>-5.2274439999999993</v>
      </c>
      <c r="BK39" s="165"/>
      <c r="BM39" s="165">
        <v>-0.66380000000000194</v>
      </c>
      <c r="BN39" s="165">
        <v>-3.72912</v>
      </c>
      <c r="BO39" s="165"/>
      <c r="BQ39" s="165">
        <v>-2.2138000000000009</v>
      </c>
      <c r="BR39" s="165">
        <v>-4.3050319999999997</v>
      </c>
      <c r="BS39" s="165"/>
      <c r="BU39" s="165">
        <v>-4.6638000000000002</v>
      </c>
      <c r="BV39" s="165">
        <v>-4.1274759999999997</v>
      </c>
      <c r="BW39" s="165"/>
    </row>
    <row r="40" spans="1:75" x14ac:dyDescent="0.25">
      <c r="A40" s="95">
        <v>41186</v>
      </c>
      <c r="B40" s="36">
        <v>41186</v>
      </c>
      <c r="C40" s="346">
        <v>8.0500000000000007</v>
      </c>
      <c r="D40" s="346">
        <v>8.4499999999999993</v>
      </c>
      <c r="E40" s="346">
        <v>11.65</v>
      </c>
      <c r="F40" s="346">
        <v>11.6</v>
      </c>
      <c r="G40" s="346">
        <v>10.399999999999999</v>
      </c>
      <c r="H40" s="346">
        <v>8.85</v>
      </c>
      <c r="I40" s="346">
        <v>6.4</v>
      </c>
      <c r="J40" s="105"/>
      <c r="K40" s="36">
        <v>42281</v>
      </c>
      <c r="L40" s="109">
        <v>10.959</v>
      </c>
      <c r="M40" s="98">
        <f t="shared" si="0"/>
        <v>11.063800000000001</v>
      </c>
      <c r="N40" s="109">
        <f t="shared" si="1"/>
        <v>11.168933333333333</v>
      </c>
      <c r="O40" s="291"/>
      <c r="P40" s="184">
        <v>42281</v>
      </c>
      <c r="Q40" s="346">
        <v>8.0500000000000007</v>
      </c>
      <c r="R40" s="240">
        <v>-3.0137999999999998</v>
      </c>
      <c r="T40" s="346">
        <v>8.4499999999999993</v>
      </c>
      <c r="U40" s="240">
        <v>-2.6138000000000012</v>
      </c>
      <c r="W40" s="346">
        <v>11.65</v>
      </c>
      <c r="X40" s="240">
        <v>0.58619999999999983</v>
      </c>
      <c r="Z40" s="346">
        <v>11.6</v>
      </c>
      <c r="AA40" s="240">
        <v>0.53619999999999912</v>
      </c>
      <c r="AC40" s="346">
        <v>10.399999999999999</v>
      </c>
      <c r="AD40" s="239">
        <v>-0.66380000000000194</v>
      </c>
      <c r="AF40" s="346">
        <v>8.85</v>
      </c>
      <c r="AG40" s="239">
        <v>-2.2138000000000009</v>
      </c>
      <c r="AI40" s="346">
        <v>6.4</v>
      </c>
      <c r="AJ40" s="239">
        <v>-4.6638000000000002</v>
      </c>
      <c r="AV40" s="36">
        <v>42282</v>
      </c>
      <c r="AW40" s="165">
        <v>-3.2546999999999997</v>
      </c>
      <c r="AX40" s="165">
        <v>-4.1643019999999993</v>
      </c>
      <c r="AY40" s="165"/>
      <c r="BA40" s="165">
        <v>-1.5546999999999986</v>
      </c>
      <c r="BB40" s="165">
        <v>-4.9633000000000003</v>
      </c>
      <c r="BC40" s="165"/>
      <c r="BE40" s="165">
        <v>1.6953000000000014</v>
      </c>
      <c r="BF40" s="165">
        <v>-4.3911299999999995</v>
      </c>
      <c r="BG40" s="165"/>
      <c r="BI40" s="165">
        <v>-1.0046999999999997</v>
      </c>
      <c r="BJ40" s="165">
        <v>-5.6674439999999997</v>
      </c>
      <c r="BK40" s="165"/>
      <c r="BM40" s="165">
        <v>0.19530000000000136</v>
      </c>
      <c r="BN40" s="165">
        <v>-4.1691200000000004</v>
      </c>
      <c r="BO40" s="165"/>
      <c r="BQ40" s="165">
        <v>-2.0046999999999997</v>
      </c>
      <c r="BR40" s="165">
        <v>-4.7890319999999997</v>
      </c>
      <c r="BS40" s="165"/>
      <c r="BU40" s="165">
        <v>-4.3046999999999986</v>
      </c>
      <c r="BV40" s="165">
        <v>-4.6994759999999998</v>
      </c>
      <c r="BW40" s="165"/>
    </row>
    <row r="41" spans="1:75" x14ac:dyDescent="0.25">
      <c r="A41" s="95">
        <v>41187</v>
      </c>
      <c r="B41" s="36">
        <v>41187</v>
      </c>
      <c r="C41" s="346">
        <v>7.6</v>
      </c>
      <c r="D41" s="346">
        <v>9.3000000000000007</v>
      </c>
      <c r="E41" s="346">
        <v>12.55</v>
      </c>
      <c r="F41" s="346">
        <v>9.85</v>
      </c>
      <c r="G41" s="346">
        <v>11.05</v>
      </c>
      <c r="H41" s="346">
        <v>8.85</v>
      </c>
      <c r="I41" s="346">
        <v>6.5500000000000007</v>
      </c>
      <c r="J41" s="105"/>
      <c r="K41" s="36">
        <v>42282</v>
      </c>
      <c r="L41" s="109">
        <v>10.750399999999999</v>
      </c>
      <c r="M41" s="98">
        <f t="shared" si="0"/>
        <v>10.854699999999999</v>
      </c>
      <c r="N41" s="109">
        <f t="shared" si="1"/>
        <v>10.959333333333333</v>
      </c>
      <c r="O41" s="291"/>
      <c r="P41" s="184">
        <v>42282</v>
      </c>
      <c r="Q41" s="346">
        <v>7.6</v>
      </c>
      <c r="R41" s="240">
        <v>-3.2546999999999997</v>
      </c>
      <c r="T41" s="346">
        <v>9.3000000000000007</v>
      </c>
      <c r="U41" s="240">
        <v>-1.5546999999999986</v>
      </c>
      <c r="W41" s="346">
        <v>12.55</v>
      </c>
      <c r="X41" s="240">
        <v>1.6953000000000014</v>
      </c>
      <c r="Z41" s="346">
        <v>9.85</v>
      </c>
      <c r="AA41" s="240">
        <v>-1.0046999999999997</v>
      </c>
      <c r="AC41" s="346">
        <v>11.05</v>
      </c>
      <c r="AD41" s="239">
        <v>0.19530000000000136</v>
      </c>
      <c r="AF41" s="346">
        <v>8.85</v>
      </c>
      <c r="AG41" s="239">
        <v>-2.0046999999999997</v>
      </c>
      <c r="AI41" s="346">
        <v>6.5500000000000007</v>
      </c>
      <c r="AJ41" s="239">
        <v>-4.3046999999999986</v>
      </c>
      <c r="AV41" s="36">
        <v>42283</v>
      </c>
      <c r="AW41" s="165">
        <v>-2.6465999999999994</v>
      </c>
      <c r="AX41" s="165">
        <v>-4.6678819999999988</v>
      </c>
      <c r="AY41" s="165"/>
      <c r="BA41" s="165">
        <v>1.3033999999999999</v>
      </c>
      <c r="BB41" s="165">
        <v>-5.4119440000000001</v>
      </c>
      <c r="BC41" s="165"/>
      <c r="BE41" s="165">
        <v>2.3033999999999999</v>
      </c>
      <c r="BF41" s="165">
        <v>-4.826039999999999</v>
      </c>
      <c r="BG41" s="165"/>
      <c r="BI41" s="165">
        <v>-1.0965999999999987</v>
      </c>
      <c r="BJ41" s="165">
        <v>-6.1252439999999995</v>
      </c>
      <c r="BK41" s="165"/>
      <c r="BM41" s="165">
        <v>1.0533999999999999</v>
      </c>
      <c r="BN41" s="165">
        <v>-4.6177640000000002</v>
      </c>
      <c r="BO41" s="165"/>
      <c r="BQ41" s="165">
        <v>-1.7466000000000008</v>
      </c>
      <c r="BR41" s="165">
        <v>-5.2468319999999995</v>
      </c>
      <c r="BS41" s="165"/>
      <c r="BU41" s="165">
        <v>-3.746599999999999</v>
      </c>
      <c r="BV41" s="165">
        <v>-5.2488359999999998</v>
      </c>
      <c r="BW41" s="165"/>
    </row>
    <row r="42" spans="1:75" x14ac:dyDescent="0.25">
      <c r="A42" s="95">
        <v>41188</v>
      </c>
      <c r="B42" s="36">
        <v>41188</v>
      </c>
      <c r="C42" s="346">
        <v>8</v>
      </c>
      <c r="D42" s="346">
        <v>11.95</v>
      </c>
      <c r="E42" s="346">
        <v>12.95</v>
      </c>
      <c r="F42" s="346">
        <v>9.5500000000000007</v>
      </c>
      <c r="G42" s="346">
        <v>11.7</v>
      </c>
      <c r="H42" s="346">
        <v>8.8999999999999986</v>
      </c>
      <c r="I42" s="346">
        <v>6.9</v>
      </c>
      <c r="J42" s="105"/>
      <c r="K42" s="36">
        <v>42283</v>
      </c>
      <c r="L42" s="109">
        <v>10.5428</v>
      </c>
      <c r="M42" s="98">
        <f t="shared" si="0"/>
        <v>10.646599999999999</v>
      </c>
      <c r="N42" s="109">
        <f t="shared" si="1"/>
        <v>10.750733333333335</v>
      </c>
      <c r="O42" s="291"/>
      <c r="P42" s="184">
        <v>42283</v>
      </c>
      <c r="Q42" s="346">
        <v>8</v>
      </c>
      <c r="R42" s="240">
        <v>-2.6465999999999994</v>
      </c>
      <c r="T42" s="346">
        <v>11.95</v>
      </c>
      <c r="U42" s="240">
        <v>1.3033999999999999</v>
      </c>
      <c r="W42" s="346">
        <v>12.95</v>
      </c>
      <c r="X42" s="240">
        <v>2.3033999999999999</v>
      </c>
      <c r="Z42" s="346">
        <v>9.5500000000000007</v>
      </c>
      <c r="AA42" s="240">
        <v>-1.0965999999999987</v>
      </c>
      <c r="AC42" s="346">
        <v>11.7</v>
      </c>
      <c r="AD42" s="239">
        <v>1.0533999999999999</v>
      </c>
      <c r="AF42" s="346">
        <v>8.8999999999999986</v>
      </c>
      <c r="AG42" s="239">
        <v>-1.7466000000000008</v>
      </c>
      <c r="AI42" s="346">
        <v>6.9</v>
      </c>
      <c r="AJ42" s="239">
        <v>-3.746599999999999</v>
      </c>
      <c r="AV42" s="36">
        <v>42284</v>
      </c>
      <c r="AW42" s="165">
        <v>-2.0394999999999985</v>
      </c>
      <c r="AX42" s="165">
        <v>-5.1906019999999984</v>
      </c>
      <c r="AY42" s="165"/>
      <c r="BA42" s="165">
        <v>3.1105000000000018</v>
      </c>
      <c r="BB42" s="165">
        <v>-5.8396239999999997</v>
      </c>
      <c r="BC42" s="165"/>
      <c r="BE42" s="165">
        <v>3.9105000000000008</v>
      </c>
      <c r="BF42" s="165">
        <v>-5.2537199999999986</v>
      </c>
      <c r="BG42" s="165"/>
      <c r="BI42" s="165">
        <v>-8.9499999999999247E-2</v>
      </c>
      <c r="BJ42" s="165">
        <v>-6.6004439999999995</v>
      </c>
      <c r="BK42" s="165"/>
      <c r="BM42" s="165">
        <v>2.6605000000000025</v>
      </c>
      <c r="BN42" s="165">
        <v>-5.069204</v>
      </c>
      <c r="BO42" s="165"/>
      <c r="BQ42" s="165">
        <v>-0.78950000000000031</v>
      </c>
      <c r="BR42" s="165">
        <v>-5.7220319999999996</v>
      </c>
      <c r="BS42" s="165"/>
      <c r="BU42" s="165">
        <v>-2.7394999999999996</v>
      </c>
      <c r="BV42" s="165">
        <v>-5.7715559999999995</v>
      </c>
      <c r="BW42" s="165"/>
    </row>
    <row r="43" spans="1:75" x14ac:dyDescent="0.25">
      <c r="A43" s="95">
        <v>41189</v>
      </c>
      <c r="B43" s="36">
        <v>41189</v>
      </c>
      <c r="C43" s="346">
        <v>8.4</v>
      </c>
      <c r="D43" s="346">
        <v>13.55</v>
      </c>
      <c r="E43" s="346">
        <v>14.35</v>
      </c>
      <c r="F43" s="346">
        <v>10.35</v>
      </c>
      <c r="G43" s="346">
        <v>13.100000000000001</v>
      </c>
      <c r="H43" s="346">
        <v>9.6499999999999986</v>
      </c>
      <c r="I43" s="346">
        <v>7.6999999999999993</v>
      </c>
      <c r="J43" s="105"/>
      <c r="K43" s="36">
        <v>42284</v>
      </c>
      <c r="L43" s="109">
        <v>10.336199999999998</v>
      </c>
      <c r="M43" s="98">
        <f t="shared" si="0"/>
        <v>10.439499999999999</v>
      </c>
      <c r="N43" s="109">
        <f t="shared" si="1"/>
        <v>10.543133333333332</v>
      </c>
      <c r="O43" s="291"/>
      <c r="P43" s="184">
        <v>42284</v>
      </c>
      <c r="Q43" s="346">
        <v>8.4</v>
      </c>
      <c r="R43" s="240">
        <v>-2.0394999999999985</v>
      </c>
      <c r="T43" s="346">
        <v>13.55</v>
      </c>
      <c r="U43" s="240">
        <v>3.1105000000000018</v>
      </c>
      <c r="W43" s="346">
        <v>14.35</v>
      </c>
      <c r="X43" s="240">
        <v>3.9105000000000008</v>
      </c>
      <c r="Z43" s="346">
        <v>10.35</v>
      </c>
      <c r="AA43" s="240">
        <v>-8.9499999999999247E-2</v>
      </c>
      <c r="AC43" s="346">
        <v>13.100000000000001</v>
      </c>
      <c r="AD43" s="239">
        <v>2.6605000000000025</v>
      </c>
      <c r="AF43" s="346">
        <v>9.6499999999999986</v>
      </c>
      <c r="AG43" s="239">
        <v>-0.78950000000000031</v>
      </c>
      <c r="AI43" s="346">
        <v>7.6999999999999993</v>
      </c>
      <c r="AJ43" s="239">
        <v>-2.7394999999999996</v>
      </c>
      <c r="AV43" s="36">
        <v>42285</v>
      </c>
      <c r="AW43" s="165">
        <v>-1.1833999999999989</v>
      </c>
      <c r="AX43" s="165">
        <v>-5.6828019999999988</v>
      </c>
      <c r="AY43" s="165"/>
      <c r="BA43" s="165">
        <v>2.1666000000000007</v>
      </c>
      <c r="BB43" s="165">
        <v>-6.3072140000000001</v>
      </c>
      <c r="BC43" s="165"/>
      <c r="BE43" s="165">
        <v>4.416599999999999</v>
      </c>
      <c r="BF43" s="165">
        <v>-5.672089999999999</v>
      </c>
      <c r="BG43" s="165"/>
      <c r="BI43" s="165">
        <v>3.0666000000000011</v>
      </c>
      <c r="BJ43" s="165">
        <v>-7.0434239999999999</v>
      </c>
      <c r="BK43" s="165"/>
      <c r="BM43" s="165">
        <v>2.4166000000000007</v>
      </c>
      <c r="BN43" s="165">
        <v>-5.5367940000000004</v>
      </c>
      <c r="BO43" s="165"/>
      <c r="BQ43" s="165">
        <v>-0.6833999999999989</v>
      </c>
      <c r="BR43" s="165">
        <v>-6.2142319999999991</v>
      </c>
      <c r="BS43" s="165"/>
      <c r="BU43" s="165">
        <v>-2.5334000000000003</v>
      </c>
      <c r="BV43" s="165">
        <v>-6.312975999999999</v>
      </c>
      <c r="BW43" s="165"/>
    </row>
    <row r="44" spans="1:75" x14ac:dyDescent="0.25">
      <c r="A44" s="95">
        <v>41190</v>
      </c>
      <c r="B44" s="36">
        <v>41190</v>
      </c>
      <c r="C44" s="346">
        <v>9.0500000000000007</v>
      </c>
      <c r="D44" s="346">
        <v>12.4</v>
      </c>
      <c r="E44" s="346">
        <v>14.649999999999999</v>
      </c>
      <c r="F44" s="346">
        <v>13.3</v>
      </c>
      <c r="G44" s="346">
        <v>12.65</v>
      </c>
      <c r="H44" s="346">
        <v>9.5500000000000007</v>
      </c>
      <c r="I44" s="346">
        <v>7.6999999999999993</v>
      </c>
      <c r="J44" s="105"/>
      <c r="K44" s="36">
        <v>42285</v>
      </c>
      <c r="L44" s="109">
        <v>10.130599999999999</v>
      </c>
      <c r="M44" s="98">
        <f t="shared" si="0"/>
        <v>10.2334</v>
      </c>
      <c r="N44" s="109">
        <f t="shared" si="1"/>
        <v>10.336533333333334</v>
      </c>
      <c r="O44" s="291"/>
      <c r="P44" s="184">
        <v>42285</v>
      </c>
      <c r="Q44" s="346">
        <v>9.0500000000000007</v>
      </c>
      <c r="R44" s="240">
        <v>-1.1833999999999989</v>
      </c>
      <c r="T44" s="346">
        <v>12.4</v>
      </c>
      <c r="U44" s="240">
        <v>2.1666000000000007</v>
      </c>
      <c r="W44" s="346">
        <v>14.649999999999999</v>
      </c>
      <c r="X44" s="240">
        <v>4.416599999999999</v>
      </c>
      <c r="Z44" s="346">
        <v>13.3</v>
      </c>
      <c r="AA44" s="240">
        <v>3.0666000000000011</v>
      </c>
      <c r="AC44" s="346">
        <v>12.65</v>
      </c>
      <c r="AD44" s="239">
        <v>2.4166000000000007</v>
      </c>
      <c r="AF44" s="346">
        <v>9.5500000000000007</v>
      </c>
      <c r="AG44" s="239">
        <v>-0.6833999999999989</v>
      </c>
      <c r="AI44" s="346">
        <v>7.6999999999999993</v>
      </c>
      <c r="AJ44" s="239">
        <v>-2.5334000000000003</v>
      </c>
      <c r="AV44" s="36">
        <v>42286</v>
      </c>
      <c r="AW44" s="165">
        <v>0.22170000000000201</v>
      </c>
      <c r="AX44" s="165">
        <v>-6.1828019999999988</v>
      </c>
      <c r="AY44" s="165"/>
      <c r="BA44" s="165">
        <v>-1.1782999999999983</v>
      </c>
      <c r="BB44" s="165">
        <v>-6.8072140000000001</v>
      </c>
      <c r="BC44" s="165"/>
      <c r="BE44" s="165">
        <v>3.6717000000000013</v>
      </c>
      <c r="BF44" s="165">
        <v>-6.1220899999999991</v>
      </c>
      <c r="BG44" s="165"/>
      <c r="BI44" s="165">
        <v>6.221700000000002</v>
      </c>
      <c r="BJ44" s="165">
        <v>-7.4434240000000003</v>
      </c>
      <c r="BK44" s="165"/>
      <c r="BM44" s="165">
        <v>1.4217000000000013</v>
      </c>
      <c r="BN44" s="165">
        <v>-6.0267940000000007</v>
      </c>
      <c r="BO44" s="165"/>
      <c r="BQ44" s="165">
        <v>-2.3282999999999978</v>
      </c>
      <c r="BR44" s="165">
        <v>-6.7642319999999989</v>
      </c>
      <c r="BS44" s="165"/>
      <c r="BU44" s="165">
        <v>0.12170000000000059</v>
      </c>
      <c r="BV44" s="165">
        <v>-6.812975999999999</v>
      </c>
      <c r="BW44" s="165"/>
    </row>
    <row r="45" spans="1:75" x14ac:dyDescent="0.25">
      <c r="A45" s="95">
        <v>41191</v>
      </c>
      <c r="B45" s="36">
        <v>41191</v>
      </c>
      <c r="C45" s="346">
        <v>10.25</v>
      </c>
      <c r="D45" s="346">
        <v>8.85</v>
      </c>
      <c r="E45" s="346">
        <v>13.7</v>
      </c>
      <c r="F45" s="346">
        <v>16.25</v>
      </c>
      <c r="G45" s="346">
        <v>11.45</v>
      </c>
      <c r="H45" s="346">
        <v>7.7</v>
      </c>
      <c r="I45" s="346">
        <v>10.149999999999999</v>
      </c>
      <c r="J45" s="105"/>
      <c r="K45" s="36">
        <v>42286</v>
      </c>
      <c r="L45" s="109">
        <v>9.9259999999999984</v>
      </c>
      <c r="M45" s="98">
        <f t="shared" si="0"/>
        <v>10.028299999999998</v>
      </c>
      <c r="N45" s="109">
        <f t="shared" si="1"/>
        <v>10.130933333333333</v>
      </c>
      <c r="O45" s="291"/>
      <c r="P45" s="184">
        <v>42286</v>
      </c>
      <c r="Q45" s="346">
        <v>10.25</v>
      </c>
      <c r="R45" s="240">
        <v>0.22170000000000201</v>
      </c>
      <c r="T45" s="346">
        <v>8.85</v>
      </c>
      <c r="U45" s="240">
        <v>-1.1782999999999983</v>
      </c>
      <c r="W45" s="346">
        <v>13.7</v>
      </c>
      <c r="X45" s="240">
        <v>3.6717000000000013</v>
      </c>
      <c r="Z45" s="346">
        <v>16.25</v>
      </c>
      <c r="AA45" s="240">
        <v>6.221700000000002</v>
      </c>
      <c r="AC45" s="346">
        <v>11.45</v>
      </c>
      <c r="AD45" s="239">
        <v>1.4217000000000013</v>
      </c>
      <c r="AF45" s="346">
        <v>7.7</v>
      </c>
      <c r="AG45" s="239">
        <v>-2.3282999999999978</v>
      </c>
      <c r="AI45" s="346">
        <v>10.149999999999999</v>
      </c>
      <c r="AJ45" s="239">
        <v>0.12170000000000059</v>
      </c>
      <c r="AV45" s="36">
        <v>42287</v>
      </c>
      <c r="AW45" s="165">
        <v>0.37579999999999991</v>
      </c>
      <c r="AX45" s="165">
        <v>-6.6828019999999988</v>
      </c>
      <c r="AY45" s="165"/>
      <c r="BA45" s="165">
        <v>-2.0741999999999994</v>
      </c>
      <c r="BB45" s="165">
        <v>-7.3572139999999999</v>
      </c>
      <c r="BC45" s="165"/>
      <c r="BE45" s="165">
        <v>2.8257999999999992</v>
      </c>
      <c r="BF45" s="165">
        <v>-6.5970899999999988</v>
      </c>
      <c r="BG45" s="165"/>
      <c r="BI45" s="165">
        <v>6.9258000000000006</v>
      </c>
      <c r="BJ45" s="165">
        <v>-7.8434240000000006</v>
      </c>
      <c r="BK45" s="165"/>
      <c r="BM45" s="165">
        <v>-0.17419999999999902</v>
      </c>
      <c r="BN45" s="165">
        <v>-6.5267940000000007</v>
      </c>
      <c r="BO45" s="165"/>
      <c r="BQ45" s="165">
        <v>-1.2741999999999987</v>
      </c>
      <c r="BR45" s="165">
        <v>-7.2642319999999989</v>
      </c>
      <c r="BS45" s="165"/>
      <c r="BU45" s="165">
        <v>0.92580000000000062</v>
      </c>
      <c r="BV45" s="165">
        <v>-7.312975999999999</v>
      </c>
      <c r="BW45" s="165"/>
    </row>
    <row r="46" spans="1:75" x14ac:dyDescent="0.25">
      <c r="A46" s="95">
        <v>41192</v>
      </c>
      <c r="B46" s="36">
        <v>41192</v>
      </c>
      <c r="C46" s="346">
        <v>10.199999999999999</v>
      </c>
      <c r="D46" s="346">
        <v>7.75</v>
      </c>
      <c r="E46" s="346">
        <v>12.649999999999999</v>
      </c>
      <c r="F46" s="346">
        <v>16.75</v>
      </c>
      <c r="G46" s="346">
        <v>9.65</v>
      </c>
      <c r="H46" s="346">
        <v>8.5500000000000007</v>
      </c>
      <c r="I46" s="346">
        <v>10.75</v>
      </c>
      <c r="J46" s="105"/>
      <c r="K46" s="36">
        <v>42287</v>
      </c>
      <c r="L46" s="109">
        <v>9.7224000000000004</v>
      </c>
      <c r="M46" s="98">
        <f t="shared" si="0"/>
        <v>9.8241999999999994</v>
      </c>
      <c r="N46" s="109">
        <f t="shared" si="1"/>
        <v>9.9263333333333321</v>
      </c>
      <c r="O46" s="291"/>
      <c r="P46" s="184">
        <v>42287</v>
      </c>
      <c r="Q46" s="346">
        <v>10.199999999999999</v>
      </c>
      <c r="R46" s="240">
        <v>0.37579999999999991</v>
      </c>
      <c r="T46" s="346">
        <v>7.75</v>
      </c>
      <c r="U46" s="240">
        <v>-2.0741999999999994</v>
      </c>
      <c r="W46" s="346">
        <v>12.649999999999999</v>
      </c>
      <c r="X46" s="240">
        <v>2.8257999999999992</v>
      </c>
      <c r="Z46" s="346">
        <v>16.75</v>
      </c>
      <c r="AA46" s="240">
        <v>6.9258000000000006</v>
      </c>
      <c r="AC46" s="346">
        <v>9.65</v>
      </c>
      <c r="AD46" s="239">
        <v>-0.17419999999999902</v>
      </c>
      <c r="AF46" s="346">
        <v>8.5500000000000007</v>
      </c>
      <c r="AG46" s="239">
        <v>-1.2741999999999987</v>
      </c>
      <c r="AI46" s="346">
        <v>10.75</v>
      </c>
      <c r="AJ46" s="239">
        <v>0.92580000000000062</v>
      </c>
      <c r="AV46" s="36">
        <v>42288</v>
      </c>
      <c r="AW46" s="165">
        <v>-0.12110000000000021</v>
      </c>
      <c r="AX46" s="165">
        <v>-7.1828019999999988</v>
      </c>
      <c r="AY46" s="165"/>
      <c r="BA46" s="165">
        <v>-3.3211000000000004</v>
      </c>
      <c r="BB46" s="165">
        <v>-7.9572139999999996</v>
      </c>
      <c r="BC46" s="165"/>
      <c r="BE46" s="165">
        <v>3.8788999999999998</v>
      </c>
      <c r="BF46" s="165">
        <v>-7.047089999999999</v>
      </c>
      <c r="BG46" s="165"/>
      <c r="BI46" s="165">
        <v>5.9288999999999987</v>
      </c>
      <c r="BJ46" s="165">
        <v>-8.243424000000001</v>
      </c>
      <c r="BK46" s="165"/>
      <c r="BM46" s="165">
        <v>-3.2711000000000006</v>
      </c>
      <c r="BN46" s="165">
        <v>-7.1267940000000003</v>
      </c>
      <c r="BO46" s="165"/>
      <c r="BQ46" s="165">
        <v>-2.0711000000000004</v>
      </c>
      <c r="BR46" s="165">
        <v>-7.8142319999999987</v>
      </c>
      <c r="BS46" s="165"/>
      <c r="BU46" s="165">
        <v>-1.1211000000000002</v>
      </c>
      <c r="BV46" s="165">
        <v>-7.812975999999999</v>
      </c>
      <c r="BW46" s="165"/>
    </row>
    <row r="47" spans="1:75" x14ac:dyDescent="0.25">
      <c r="A47" s="95">
        <v>41193</v>
      </c>
      <c r="B47" s="36">
        <v>41193</v>
      </c>
      <c r="C47" s="346">
        <v>9.5</v>
      </c>
      <c r="D47" s="346">
        <v>6.3</v>
      </c>
      <c r="E47" s="346">
        <v>13.5</v>
      </c>
      <c r="F47" s="346">
        <v>15.549999999999999</v>
      </c>
      <c r="G47" s="346">
        <v>6.35</v>
      </c>
      <c r="H47" s="346">
        <v>7.55</v>
      </c>
      <c r="I47" s="346">
        <v>8.5</v>
      </c>
      <c r="J47" s="105"/>
      <c r="K47" s="36">
        <v>42288</v>
      </c>
      <c r="L47" s="109">
        <v>9.5198</v>
      </c>
      <c r="M47" s="98">
        <f t="shared" si="0"/>
        <v>9.6211000000000002</v>
      </c>
      <c r="N47" s="109">
        <f t="shared" si="1"/>
        <v>9.7227333333333323</v>
      </c>
      <c r="O47" s="291"/>
      <c r="P47" s="184">
        <v>42288</v>
      </c>
      <c r="Q47" s="346">
        <v>9.5</v>
      </c>
      <c r="R47" s="240">
        <v>-0.12110000000000021</v>
      </c>
      <c r="T47" s="346">
        <v>6.3</v>
      </c>
      <c r="U47" s="240">
        <v>-3.3211000000000004</v>
      </c>
      <c r="W47" s="346">
        <v>13.5</v>
      </c>
      <c r="X47" s="240">
        <v>3.8788999999999998</v>
      </c>
      <c r="Z47" s="346">
        <v>15.549999999999999</v>
      </c>
      <c r="AA47" s="240">
        <v>5.9288999999999987</v>
      </c>
      <c r="AC47" s="346">
        <v>6.35</v>
      </c>
      <c r="AD47" s="239">
        <v>-3.2711000000000006</v>
      </c>
      <c r="AF47" s="346">
        <v>7.55</v>
      </c>
      <c r="AG47" s="239">
        <v>-2.0711000000000004</v>
      </c>
      <c r="AI47" s="346">
        <v>8.5</v>
      </c>
      <c r="AJ47" s="239">
        <v>-1.1211000000000002</v>
      </c>
      <c r="AV47" s="36">
        <v>42289</v>
      </c>
      <c r="AW47" s="165">
        <v>1.4809999999999999</v>
      </c>
      <c r="AX47" s="165">
        <v>-7.672801999999999</v>
      </c>
      <c r="AY47" s="165"/>
      <c r="BA47" s="165">
        <v>-2.1190000000000007</v>
      </c>
      <c r="BB47" s="165">
        <v>-8.5072139999999994</v>
      </c>
      <c r="BC47" s="165"/>
      <c r="BE47" s="165">
        <v>3.5309999999999988</v>
      </c>
      <c r="BF47" s="165">
        <v>-7.4970899999999991</v>
      </c>
      <c r="BG47" s="165"/>
      <c r="BI47" s="165">
        <v>4.1809999999999992</v>
      </c>
      <c r="BJ47" s="165">
        <v>-8.6684240000000017</v>
      </c>
      <c r="BK47" s="165"/>
      <c r="BM47" s="165">
        <v>-4.3690000000000007</v>
      </c>
      <c r="BN47" s="165">
        <v>-7.7767940000000007</v>
      </c>
      <c r="BO47" s="165"/>
      <c r="BQ47" s="165">
        <v>-3.8190000000000008</v>
      </c>
      <c r="BR47" s="165">
        <v>-8.4142319999999984</v>
      </c>
      <c r="BS47" s="165"/>
      <c r="BU47" s="165">
        <v>-1.0190000000000001</v>
      </c>
      <c r="BV47" s="165">
        <v>-8.312975999999999</v>
      </c>
      <c r="BW47" s="165"/>
    </row>
    <row r="48" spans="1:75" x14ac:dyDescent="0.25">
      <c r="A48" s="95">
        <v>41194</v>
      </c>
      <c r="B48" s="36">
        <v>41194</v>
      </c>
      <c r="C48" s="346">
        <v>10.9</v>
      </c>
      <c r="D48" s="346">
        <v>7.3</v>
      </c>
      <c r="E48" s="346">
        <v>12.95</v>
      </c>
      <c r="F48" s="346">
        <v>13.6</v>
      </c>
      <c r="G48" s="346">
        <v>5.05</v>
      </c>
      <c r="H48" s="346">
        <v>5.6</v>
      </c>
      <c r="I48" s="346">
        <v>8.4</v>
      </c>
      <c r="J48" s="105"/>
      <c r="K48" s="36">
        <v>42289</v>
      </c>
      <c r="L48" s="109">
        <v>9.3182000000000009</v>
      </c>
      <c r="M48" s="98">
        <f t="shared" si="0"/>
        <v>9.4190000000000005</v>
      </c>
      <c r="N48" s="109">
        <f t="shared" si="1"/>
        <v>9.5201333333333338</v>
      </c>
      <c r="O48" s="291"/>
      <c r="P48" s="184">
        <v>42289</v>
      </c>
      <c r="Q48" s="346">
        <v>10.9</v>
      </c>
      <c r="R48" s="240">
        <v>1.4809999999999999</v>
      </c>
      <c r="T48" s="346">
        <v>7.3</v>
      </c>
      <c r="U48" s="240">
        <v>-2.1190000000000007</v>
      </c>
      <c r="W48" s="346">
        <v>12.95</v>
      </c>
      <c r="X48" s="240">
        <v>3.5309999999999988</v>
      </c>
      <c r="Z48" s="346">
        <v>13.6</v>
      </c>
      <c r="AA48" s="240">
        <v>4.1809999999999992</v>
      </c>
      <c r="AC48" s="346">
        <v>5.05</v>
      </c>
      <c r="AD48" s="239">
        <v>-4.3690000000000007</v>
      </c>
      <c r="AF48" s="346">
        <v>5.6</v>
      </c>
      <c r="AG48" s="239">
        <v>-3.8190000000000008</v>
      </c>
      <c r="AI48" s="346">
        <v>8.4</v>
      </c>
      <c r="AJ48" s="239">
        <v>-1.0190000000000001</v>
      </c>
      <c r="AV48" s="36">
        <v>42290</v>
      </c>
      <c r="AW48" s="165">
        <v>3.4321000000000002</v>
      </c>
      <c r="AX48" s="165">
        <v>-8.1228019999999983</v>
      </c>
      <c r="AY48" s="165"/>
      <c r="BA48" s="165">
        <v>0.18209999999999837</v>
      </c>
      <c r="BB48" s="165">
        <v>-9.0072139999999994</v>
      </c>
      <c r="BC48" s="165"/>
      <c r="BE48" s="165">
        <v>3.2320999999999991</v>
      </c>
      <c r="BF48" s="165">
        <v>-7.9470899999999993</v>
      </c>
      <c r="BG48" s="165"/>
      <c r="BI48" s="165">
        <v>2.8321000000000005</v>
      </c>
      <c r="BJ48" s="165">
        <v>-9.1434240000000013</v>
      </c>
      <c r="BK48" s="165"/>
      <c r="BM48" s="165">
        <v>-2.5179000000000009</v>
      </c>
      <c r="BN48" s="165">
        <v>-8.3267940000000014</v>
      </c>
      <c r="BO48" s="165"/>
      <c r="BQ48" s="165">
        <v>-2.6678999999999995</v>
      </c>
      <c r="BR48" s="165">
        <v>-8.9642319999999991</v>
      </c>
      <c r="BS48" s="165"/>
      <c r="BU48" s="165">
        <v>0.63209999999999944</v>
      </c>
      <c r="BV48" s="165">
        <v>-8.812975999999999</v>
      </c>
      <c r="BW48" s="165"/>
    </row>
    <row r="49" spans="1:75" s="123" customFormat="1" x14ac:dyDescent="0.25">
      <c r="A49" s="375">
        <v>41195</v>
      </c>
      <c r="B49" s="369">
        <v>41195</v>
      </c>
      <c r="C49" s="363">
        <v>12.65</v>
      </c>
      <c r="D49" s="363">
        <v>9.3999999999999986</v>
      </c>
      <c r="E49" s="363">
        <v>12.45</v>
      </c>
      <c r="F49" s="363">
        <v>12.05</v>
      </c>
      <c r="G49" s="363">
        <v>6.6999999999999993</v>
      </c>
      <c r="H49" s="363">
        <v>6.5500000000000007</v>
      </c>
      <c r="I49" s="363">
        <v>9.85</v>
      </c>
      <c r="J49" s="109"/>
      <c r="K49" s="369">
        <v>42290</v>
      </c>
      <c r="L49" s="109">
        <v>9.1175999999999995</v>
      </c>
      <c r="M49" s="376">
        <f t="shared" si="0"/>
        <v>9.2179000000000002</v>
      </c>
      <c r="N49" s="109">
        <f t="shared" si="1"/>
        <v>9.3185333333333329</v>
      </c>
      <c r="O49" s="291"/>
      <c r="P49" s="377">
        <v>42290</v>
      </c>
      <c r="Q49" s="363">
        <v>12.65</v>
      </c>
      <c r="R49" s="368">
        <v>3.4321000000000002</v>
      </c>
      <c r="S49" s="384"/>
      <c r="T49" s="363">
        <v>9.3999999999999986</v>
      </c>
      <c r="U49" s="368">
        <v>0.18209999999999837</v>
      </c>
      <c r="V49" s="384"/>
      <c r="W49" s="363">
        <v>12.45</v>
      </c>
      <c r="X49" s="368">
        <v>3.2320999999999991</v>
      </c>
      <c r="Y49" s="384"/>
      <c r="Z49" s="363">
        <v>12.05</v>
      </c>
      <c r="AA49" s="368">
        <v>2.8321000000000005</v>
      </c>
      <c r="AB49" s="384"/>
      <c r="AC49" s="363">
        <v>6.6999999999999993</v>
      </c>
      <c r="AD49" s="370">
        <v>-2.5179000000000009</v>
      </c>
      <c r="AE49" s="384"/>
      <c r="AF49" s="363">
        <v>6.5500000000000007</v>
      </c>
      <c r="AG49" s="370">
        <v>-2.6678999999999995</v>
      </c>
      <c r="AH49" s="176"/>
      <c r="AI49" s="346">
        <v>9.85</v>
      </c>
      <c r="AJ49" s="370">
        <v>0.63209999999999944</v>
      </c>
      <c r="AK49" s="439"/>
      <c r="AV49" s="369">
        <v>42291</v>
      </c>
      <c r="AW49" s="252">
        <v>4.5322000000000013</v>
      </c>
      <c r="AX49" s="252">
        <v>-8.547801999999999</v>
      </c>
      <c r="AY49" s="123" t="s">
        <v>38</v>
      </c>
      <c r="BA49" s="252">
        <v>-1.4677999999999995</v>
      </c>
      <c r="BB49" s="252">
        <v>-9.5072139999999994</v>
      </c>
      <c r="BC49" s="123" t="s">
        <v>39</v>
      </c>
      <c r="BE49" s="252">
        <v>4.7822000000000013</v>
      </c>
      <c r="BF49" s="252">
        <v>-8.37209</v>
      </c>
      <c r="BG49" s="123" t="s">
        <v>40</v>
      </c>
      <c r="BI49" s="252">
        <v>1.2322000000000006</v>
      </c>
      <c r="BJ49" s="252">
        <v>-9.6334240000000015</v>
      </c>
      <c r="BK49" s="123" t="s">
        <v>41</v>
      </c>
      <c r="BM49" s="252">
        <v>0.83220000000000027</v>
      </c>
      <c r="BN49" s="252">
        <v>-8.8267940000000014</v>
      </c>
      <c r="BO49" s="123" t="s">
        <v>45</v>
      </c>
      <c r="BQ49" s="252">
        <v>-4.2177999999999987</v>
      </c>
      <c r="BR49" s="252">
        <v>-9.6142319999999994</v>
      </c>
      <c r="BS49" s="123" t="s">
        <v>66</v>
      </c>
      <c r="BU49" s="252">
        <v>-1.5678000000000001</v>
      </c>
      <c r="BV49" s="252">
        <v>-9.312975999999999</v>
      </c>
      <c r="BW49" s="123" t="s">
        <v>112</v>
      </c>
    </row>
    <row r="50" spans="1:75" x14ac:dyDescent="0.25">
      <c r="A50" s="95">
        <v>41196</v>
      </c>
      <c r="B50" s="36">
        <v>41196</v>
      </c>
      <c r="C50" s="346">
        <v>13.55</v>
      </c>
      <c r="D50" s="346">
        <v>7.55</v>
      </c>
      <c r="E50" s="346">
        <v>13.8</v>
      </c>
      <c r="F50" s="346">
        <v>10.25</v>
      </c>
      <c r="G50" s="346">
        <v>9.85</v>
      </c>
      <c r="H50" s="346">
        <v>4.8000000000000007</v>
      </c>
      <c r="I50" s="346">
        <v>7.4499999999999993</v>
      </c>
      <c r="J50" s="105"/>
      <c r="K50" s="36">
        <v>42291</v>
      </c>
      <c r="L50" s="109">
        <v>8.9179999999999993</v>
      </c>
      <c r="M50" s="98">
        <f t="shared" si="0"/>
        <v>9.0177999999999994</v>
      </c>
      <c r="N50" s="109">
        <f t="shared" si="1"/>
        <v>9.1179333333333332</v>
      </c>
      <c r="O50" s="291"/>
      <c r="P50" s="184">
        <v>42291</v>
      </c>
      <c r="Q50" s="346">
        <v>13.55</v>
      </c>
      <c r="R50" s="240">
        <v>4.5322000000000013</v>
      </c>
      <c r="T50" s="346">
        <v>7.55</v>
      </c>
      <c r="U50" s="240">
        <v>-1.4677999999999995</v>
      </c>
      <c r="W50" s="346">
        <v>13.8</v>
      </c>
      <c r="X50" s="240">
        <v>4.7822000000000013</v>
      </c>
      <c r="Z50" s="346">
        <v>10.25</v>
      </c>
      <c r="AA50" s="240">
        <v>1.2322000000000006</v>
      </c>
      <c r="AC50" s="346">
        <v>9.85</v>
      </c>
      <c r="AD50" s="239">
        <v>0.83220000000000027</v>
      </c>
      <c r="AF50" s="346">
        <v>4.8000000000000007</v>
      </c>
      <c r="AG50" s="239">
        <v>-4.2177999999999987</v>
      </c>
      <c r="AI50" s="346">
        <v>7.4499999999999993</v>
      </c>
      <c r="AJ50" s="239">
        <v>-1.5678000000000001</v>
      </c>
      <c r="AV50" s="36">
        <v>42292</v>
      </c>
      <c r="AW50" s="165">
        <v>5.5813000000000006</v>
      </c>
      <c r="AX50" s="165">
        <v>-8.9478019999999994</v>
      </c>
      <c r="AY50" s="165">
        <v>-9.5</v>
      </c>
      <c r="BA50" s="165">
        <v>-2.5186999999999999</v>
      </c>
      <c r="BB50" s="165">
        <v>-10.057214</v>
      </c>
      <c r="BC50" s="165">
        <v>-9.5</v>
      </c>
      <c r="BE50" s="165">
        <v>3.7812999999999999</v>
      </c>
      <c r="BF50" s="165">
        <v>-8.8220899999999993</v>
      </c>
      <c r="BG50" s="165">
        <v>-9.5</v>
      </c>
      <c r="BI50" s="165">
        <v>0.13129999999999953</v>
      </c>
      <c r="BJ50" s="165">
        <v>-10.133424000000002</v>
      </c>
      <c r="BK50" s="165">
        <v>-9.5</v>
      </c>
      <c r="BM50" s="165">
        <v>2.5312999999999999</v>
      </c>
      <c r="BN50" s="165">
        <v>-9.301794000000001</v>
      </c>
      <c r="BO50" s="165">
        <v>-9.5</v>
      </c>
      <c r="BQ50" s="165">
        <v>-2.0186999999999991</v>
      </c>
      <c r="BR50" s="165">
        <v>-10.164232</v>
      </c>
      <c r="BS50" s="165">
        <v>-9.5</v>
      </c>
      <c r="BU50" s="165">
        <v>-3.2686999999999999</v>
      </c>
      <c r="BV50" s="165">
        <v>-9.9129759999999987</v>
      </c>
      <c r="BW50" s="165">
        <v>-9.5</v>
      </c>
    </row>
    <row r="51" spans="1:75" x14ac:dyDescent="0.25">
      <c r="A51" s="95">
        <v>41197</v>
      </c>
      <c r="B51" s="36">
        <v>41197</v>
      </c>
      <c r="C51" s="346">
        <v>14.4</v>
      </c>
      <c r="D51" s="346">
        <v>6.3</v>
      </c>
      <c r="E51" s="346">
        <v>12.6</v>
      </c>
      <c r="F51" s="346">
        <v>8.9499999999999993</v>
      </c>
      <c r="G51" s="346">
        <v>11.35</v>
      </c>
      <c r="H51" s="346">
        <v>6.8000000000000007</v>
      </c>
      <c r="I51" s="346">
        <v>5.55</v>
      </c>
      <c r="J51" s="105"/>
      <c r="K51" s="36">
        <v>42292</v>
      </c>
      <c r="L51" s="109">
        <v>8.7194000000000003</v>
      </c>
      <c r="M51" s="98">
        <f t="shared" si="0"/>
        <v>8.8186999999999998</v>
      </c>
      <c r="N51" s="109">
        <f t="shared" si="1"/>
        <v>8.918333333333333</v>
      </c>
      <c r="O51" s="291"/>
      <c r="P51" s="184">
        <v>42292</v>
      </c>
      <c r="Q51" s="346">
        <v>14.4</v>
      </c>
      <c r="R51" s="240">
        <v>5.5813000000000006</v>
      </c>
      <c r="T51" s="346">
        <v>6.3</v>
      </c>
      <c r="U51" s="240">
        <v>-2.5186999999999999</v>
      </c>
      <c r="W51" s="346">
        <v>12.6</v>
      </c>
      <c r="X51" s="240">
        <v>3.7812999999999999</v>
      </c>
      <c r="Z51" s="346">
        <v>8.9499999999999993</v>
      </c>
      <c r="AA51" s="240">
        <v>0.13129999999999953</v>
      </c>
      <c r="AC51" s="346">
        <v>11.35</v>
      </c>
      <c r="AD51" s="239">
        <v>2.5312999999999999</v>
      </c>
      <c r="AF51" s="346">
        <v>6.8000000000000007</v>
      </c>
      <c r="AG51" s="239">
        <v>-2.0186999999999991</v>
      </c>
      <c r="AI51" s="346">
        <v>5.55</v>
      </c>
      <c r="AJ51" s="239">
        <v>-3.2686999999999999</v>
      </c>
      <c r="AV51" s="36">
        <v>42293</v>
      </c>
      <c r="AW51" s="165">
        <v>5.0294000000000008</v>
      </c>
      <c r="AX51" s="165">
        <v>-9.3478019999999997</v>
      </c>
      <c r="AY51" s="165"/>
      <c r="BA51" s="165">
        <v>-0.72060000000000013</v>
      </c>
      <c r="BB51" s="165">
        <v>-10.557214</v>
      </c>
      <c r="BC51" s="165"/>
      <c r="BE51" s="165">
        <v>1.8794000000000004</v>
      </c>
      <c r="BF51" s="165">
        <v>-9.3120899999999995</v>
      </c>
      <c r="BG51" s="165"/>
      <c r="BI51" s="165">
        <v>0.77940000000000076</v>
      </c>
      <c r="BJ51" s="165">
        <v>-10.633424000000002</v>
      </c>
      <c r="BK51" s="165"/>
      <c r="BM51" s="165">
        <v>3.1794000000000011</v>
      </c>
      <c r="BN51" s="165">
        <v>-9.7517940000000003</v>
      </c>
      <c r="BO51" s="165"/>
      <c r="BQ51" s="165">
        <v>3.7294000000000018</v>
      </c>
      <c r="BR51" s="165">
        <v>-10.614231999999999</v>
      </c>
      <c r="BS51" s="165"/>
      <c r="BU51" s="165">
        <v>-2.5206</v>
      </c>
      <c r="BV51" s="165">
        <v>-10.462975999999999</v>
      </c>
      <c r="BW51" s="165"/>
    </row>
    <row r="52" spans="1:75" x14ac:dyDescent="0.25">
      <c r="A52" s="95">
        <v>41198</v>
      </c>
      <c r="B52" s="36">
        <v>41198</v>
      </c>
      <c r="C52" s="346">
        <v>13.65</v>
      </c>
      <c r="D52" s="346">
        <v>7.8999999999999995</v>
      </c>
      <c r="E52" s="346">
        <v>10.5</v>
      </c>
      <c r="F52" s="346">
        <v>9.4</v>
      </c>
      <c r="G52" s="346">
        <v>11.8</v>
      </c>
      <c r="H52" s="346">
        <v>12.350000000000001</v>
      </c>
      <c r="I52" s="346">
        <v>6.1</v>
      </c>
      <c r="J52" s="105"/>
      <c r="K52" s="36">
        <v>42293</v>
      </c>
      <c r="L52" s="109">
        <v>8.5217999999999989</v>
      </c>
      <c r="M52" s="98">
        <f t="shared" si="0"/>
        <v>8.6205999999999996</v>
      </c>
      <c r="N52" s="109">
        <f t="shared" si="1"/>
        <v>8.7197333333333322</v>
      </c>
      <c r="O52" s="291"/>
      <c r="P52" s="184">
        <v>42293</v>
      </c>
      <c r="Q52" s="346">
        <v>13.65</v>
      </c>
      <c r="R52" s="240">
        <v>5.0294000000000008</v>
      </c>
      <c r="T52" s="346">
        <v>7.8999999999999995</v>
      </c>
      <c r="U52" s="240">
        <v>-0.72060000000000013</v>
      </c>
      <c r="W52" s="346">
        <v>10.5</v>
      </c>
      <c r="X52" s="240">
        <v>1.8794000000000004</v>
      </c>
      <c r="Z52" s="346">
        <v>9.4</v>
      </c>
      <c r="AA52" s="240">
        <v>0.77940000000000076</v>
      </c>
      <c r="AC52" s="346">
        <v>11.8</v>
      </c>
      <c r="AD52" s="239">
        <v>3.1794000000000011</v>
      </c>
      <c r="AF52" s="346">
        <v>12.350000000000001</v>
      </c>
      <c r="AG52" s="239">
        <v>3.7294000000000018</v>
      </c>
      <c r="AI52" s="346">
        <v>6.1</v>
      </c>
      <c r="AJ52" s="239">
        <v>-2.5206</v>
      </c>
      <c r="AV52" s="36">
        <v>42294</v>
      </c>
      <c r="AW52" s="165">
        <v>1.3265000000000011</v>
      </c>
      <c r="AX52" s="165">
        <v>-9.8407675048038037</v>
      </c>
      <c r="AY52" s="165"/>
      <c r="BA52" s="165">
        <v>0.2264999999999997</v>
      </c>
      <c r="BB52" s="165">
        <v>-11.060240025310003</v>
      </c>
      <c r="BC52" s="165"/>
      <c r="BE52" s="165">
        <v>1.5265000000000004</v>
      </c>
      <c r="BF52" s="165">
        <v>-9.8050555048038035</v>
      </c>
      <c r="BG52" s="165"/>
      <c r="BI52" s="165">
        <v>1.8265000000000011</v>
      </c>
      <c r="BJ52" s="165">
        <v>-11.126389504803804</v>
      </c>
      <c r="BK52" s="165"/>
      <c r="BM52" s="165">
        <v>2.3265000000000011</v>
      </c>
      <c r="BN52" s="165">
        <v>-10.229668724044503</v>
      </c>
      <c r="BO52" s="165"/>
      <c r="BQ52" s="165">
        <v>3.3265000000000011</v>
      </c>
      <c r="BR52" s="165">
        <v>-11.066955422779003</v>
      </c>
      <c r="BS52" s="165"/>
      <c r="BU52" s="165">
        <v>-2.3234999999999992</v>
      </c>
      <c r="BV52" s="165">
        <v>-11.016304627841002</v>
      </c>
      <c r="BW52" s="165"/>
    </row>
    <row r="53" spans="1:75" x14ac:dyDescent="0.25">
      <c r="A53" s="95">
        <v>41199</v>
      </c>
      <c r="B53" s="36">
        <v>41199</v>
      </c>
      <c r="C53" s="346">
        <v>9.75</v>
      </c>
      <c r="D53" s="346">
        <v>8.6499999999999986</v>
      </c>
      <c r="E53" s="346">
        <v>9.9499999999999993</v>
      </c>
      <c r="F53" s="346">
        <v>10.25</v>
      </c>
      <c r="G53" s="346">
        <v>10.75</v>
      </c>
      <c r="H53" s="346">
        <v>11.75</v>
      </c>
      <c r="I53" s="346">
        <v>6.1</v>
      </c>
      <c r="J53" s="105"/>
      <c r="K53" s="36">
        <v>42294</v>
      </c>
      <c r="L53" s="109">
        <v>8.3251999999999988</v>
      </c>
      <c r="M53" s="98">
        <f t="shared" si="0"/>
        <v>8.4234999999999989</v>
      </c>
      <c r="N53" s="109">
        <f t="shared" si="1"/>
        <v>8.5221333333333327</v>
      </c>
      <c r="O53" s="291"/>
      <c r="P53" s="184">
        <v>42294</v>
      </c>
      <c r="Q53" s="346">
        <v>9.75</v>
      </c>
      <c r="R53" s="240">
        <v>1.3265000000000011</v>
      </c>
      <c r="T53" s="346">
        <v>8.6499999999999986</v>
      </c>
      <c r="U53" s="240">
        <v>0.2264999999999997</v>
      </c>
      <c r="W53" s="346">
        <v>9.9499999999999993</v>
      </c>
      <c r="X53" s="240">
        <v>1.5265000000000004</v>
      </c>
      <c r="Z53" s="346">
        <v>10.25</v>
      </c>
      <c r="AA53" s="240">
        <v>1.8265000000000011</v>
      </c>
      <c r="AC53" s="346">
        <v>10.75</v>
      </c>
      <c r="AD53" s="239">
        <v>2.3265000000000011</v>
      </c>
      <c r="AF53" s="346">
        <v>11.75</v>
      </c>
      <c r="AG53" s="239">
        <v>3.3265000000000011</v>
      </c>
      <c r="AI53" s="346">
        <v>6.1</v>
      </c>
      <c r="AJ53" s="239">
        <v>-2.3234999999999992</v>
      </c>
      <c r="AV53" s="36">
        <v>42295</v>
      </c>
      <c r="AW53" s="165">
        <v>1.4725999999999999</v>
      </c>
      <c r="AX53" s="165">
        <v>-10.322088625088</v>
      </c>
      <c r="AY53" s="165"/>
      <c r="BA53" s="165">
        <v>-1.7273999999999994</v>
      </c>
      <c r="BB53" s="165">
        <v>-11.551384025599999</v>
      </c>
      <c r="BC53" s="165"/>
      <c r="BE53" s="165">
        <v>3.872600000000002</v>
      </c>
      <c r="BF53" s="165">
        <v>-10.2470851050648</v>
      </c>
      <c r="BG53" s="165"/>
      <c r="BI53" s="165">
        <v>3.3726000000000003</v>
      </c>
      <c r="BJ53" s="165">
        <v>-11.5684191050648</v>
      </c>
      <c r="BK53" s="165"/>
      <c r="BM53" s="165">
        <v>0.87260000000000026</v>
      </c>
      <c r="BN53" s="165">
        <v>-10.720812724334499</v>
      </c>
      <c r="BO53" s="165"/>
      <c r="BQ53" s="165">
        <v>0.12260000000000026</v>
      </c>
      <c r="BR53" s="165">
        <v>-11.558099423068999</v>
      </c>
      <c r="BS53" s="165"/>
      <c r="BU53" s="165">
        <v>-1.7774000000000001</v>
      </c>
      <c r="BV53" s="165">
        <v>-11.507448628130998</v>
      </c>
      <c r="BW53" s="165"/>
    </row>
    <row r="54" spans="1:75" x14ac:dyDescent="0.25">
      <c r="A54" s="95">
        <v>41200</v>
      </c>
      <c r="B54" s="36">
        <v>41200</v>
      </c>
      <c r="C54" s="346">
        <v>9.6999999999999993</v>
      </c>
      <c r="D54" s="346">
        <v>6.5</v>
      </c>
      <c r="E54" s="346">
        <v>12.100000000000001</v>
      </c>
      <c r="F54" s="346">
        <v>11.6</v>
      </c>
      <c r="G54" s="346">
        <v>9.1</v>
      </c>
      <c r="H54" s="346">
        <v>8.35</v>
      </c>
      <c r="I54" s="346">
        <v>6.4499999999999993</v>
      </c>
      <c r="J54" s="105"/>
      <c r="K54" s="36">
        <v>42295</v>
      </c>
      <c r="L54" s="109">
        <v>8.1295999999999999</v>
      </c>
      <c r="M54" s="98">
        <f t="shared" si="0"/>
        <v>8.2273999999999994</v>
      </c>
      <c r="N54" s="109">
        <f t="shared" si="1"/>
        <v>8.3255333333333326</v>
      </c>
      <c r="O54" s="291"/>
      <c r="P54" s="184">
        <v>42295</v>
      </c>
      <c r="Q54" s="346">
        <v>9.6999999999999993</v>
      </c>
      <c r="R54" s="240">
        <v>1.4725999999999999</v>
      </c>
      <c r="T54" s="346">
        <v>6.5</v>
      </c>
      <c r="U54" s="240">
        <v>-1.7273999999999994</v>
      </c>
      <c r="W54" s="346">
        <v>12.100000000000001</v>
      </c>
      <c r="X54" s="240">
        <v>3.872600000000002</v>
      </c>
      <c r="Z54" s="346">
        <v>11.6</v>
      </c>
      <c r="AA54" s="240">
        <v>3.3726000000000003</v>
      </c>
      <c r="AC54" s="346">
        <v>9.1</v>
      </c>
      <c r="AD54" s="239">
        <v>0.87260000000000026</v>
      </c>
      <c r="AF54" s="346">
        <v>8.35</v>
      </c>
      <c r="AG54" s="239">
        <v>0.12260000000000026</v>
      </c>
      <c r="AI54" s="346">
        <v>6.4499999999999993</v>
      </c>
      <c r="AJ54" s="239">
        <v>-1.7774000000000001</v>
      </c>
      <c r="AV54" s="36">
        <v>42296</v>
      </c>
      <c r="AW54" s="165">
        <v>4.6176999999999992</v>
      </c>
      <c r="AX54" s="165">
        <v>-10.729582317377501</v>
      </c>
      <c r="AY54" s="165"/>
      <c r="BA54" s="165">
        <v>-2.4822999999999986</v>
      </c>
      <c r="BB54" s="165">
        <v>-12.078728803857</v>
      </c>
      <c r="BC54" s="165"/>
      <c r="BE54" s="165">
        <v>6.9177</v>
      </c>
      <c r="BF54" s="165">
        <v>-10.630608580160802</v>
      </c>
      <c r="BG54" s="165"/>
      <c r="BI54" s="165">
        <v>5.617700000000001</v>
      </c>
      <c r="BJ54" s="165">
        <v>-11.951942580160802</v>
      </c>
      <c r="BK54" s="165"/>
      <c r="BM54" s="165">
        <v>6.7700000000000315E-2</v>
      </c>
      <c r="BN54" s="165">
        <v>-11.2002170682045</v>
      </c>
      <c r="BO54" s="165"/>
      <c r="BQ54" s="165">
        <v>0.76770000000000138</v>
      </c>
      <c r="BR54" s="165">
        <v>-12.037503766939</v>
      </c>
      <c r="BS54" s="165"/>
      <c r="BU54" s="165">
        <v>-0.38229999999999986</v>
      </c>
      <c r="BV54" s="165">
        <v>-11.986852972001</v>
      </c>
      <c r="BW54" s="165"/>
    </row>
    <row r="55" spans="1:75" x14ac:dyDescent="0.25">
      <c r="A55" s="95">
        <v>41201</v>
      </c>
      <c r="B55" s="36">
        <v>41201</v>
      </c>
      <c r="C55" s="346">
        <v>12.649999999999999</v>
      </c>
      <c r="D55" s="346">
        <v>5.5500000000000007</v>
      </c>
      <c r="E55" s="346">
        <v>14.95</v>
      </c>
      <c r="F55" s="346">
        <v>13.65</v>
      </c>
      <c r="G55" s="346">
        <v>8.1</v>
      </c>
      <c r="H55" s="346">
        <v>8.8000000000000007</v>
      </c>
      <c r="I55" s="346">
        <v>7.6499999999999995</v>
      </c>
      <c r="J55" s="105"/>
      <c r="K55" s="36">
        <v>42296</v>
      </c>
      <c r="L55" s="109">
        <v>7.9349999999999996</v>
      </c>
      <c r="M55" s="98">
        <f t="shared" si="0"/>
        <v>8.0322999999999993</v>
      </c>
      <c r="N55" s="109">
        <f t="shared" si="1"/>
        <v>8.1299333333333319</v>
      </c>
      <c r="O55" s="291"/>
      <c r="P55" s="184">
        <v>42296</v>
      </c>
      <c r="Q55" s="346">
        <v>12.649999999999999</v>
      </c>
      <c r="R55" s="240">
        <v>4.6176999999999992</v>
      </c>
      <c r="T55" s="346">
        <v>5.5500000000000007</v>
      </c>
      <c r="U55" s="240">
        <v>-2.4822999999999986</v>
      </c>
      <c r="W55" s="346">
        <v>14.95</v>
      </c>
      <c r="X55" s="240">
        <v>6.9177</v>
      </c>
      <c r="Z55" s="346">
        <v>13.65</v>
      </c>
      <c r="AA55" s="240">
        <v>5.617700000000001</v>
      </c>
      <c r="AC55" s="346">
        <v>8.1</v>
      </c>
      <c r="AD55" s="239">
        <v>6.7700000000000315E-2</v>
      </c>
      <c r="AF55" s="346">
        <v>8.8000000000000007</v>
      </c>
      <c r="AG55" s="239">
        <v>0.76770000000000138</v>
      </c>
      <c r="AI55" s="346">
        <v>7.6499999999999995</v>
      </c>
      <c r="AJ55" s="239">
        <v>-0.38229999999999986</v>
      </c>
      <c r="AV55" s="36">
        <v>42297</v>
      </c>
      <c r="AW55" s="165">
        <v>2.211800000000002</v>
      </c>
      <c r="AX55" s="165">
        <v>-11.173998330925004</v>
      </c>
      <c r="AY55" s="165"/>
      <c r="BA55" s="165">
        <v>-1.1881999999999984</v>
      </c>
      <c r="BB55" s="165">
        <v>-12.546535133907003</v>
      </c>
      <c r="BC55" s="165"/>
      <c r="BE55" s="165">
        <v>6.2618000000000009</v>
      </c>
      <c r="BF55" s="165">
        <v>-11.004853644200804</v>
      </c>
      <c r="BG55" s="165"/>
      <c r="BI55" s="165">
        <v>4.5618000000000016</v>
      </c>
      <c r="BJ55" s="165">
        <v>-12.349577960703304</v>
      </c>
      <c r="BK55" s="165"/>
      <c r="BM55" s="165">
        <v>1.5118000000000009</v>
      </c>
      <c r="BN55" s="165">
        <v>-11.658667271653503</v>
      </c>
      <c r="BO55" s="165"/>
      <c r="BQ55" s="165">
        <v>3.6118000000000006</v>
      </c>
      <c r="BR55" s="165">
        <v>-12.458529463984004</v>
      </c>
      <c r="BS55" s="165"/>
      <c r="BU55" s="165">
        <v>1.1800000000000921E-2</v>
      </c>
      <c r="BV55" s="165">
        <v>-12.454659302051002</v>
      </c>
      <c r="BW55" s="165"/>
    </row>
    <row r="56" spans="1:75" x14ac:dyDescent="0.25">
      <c r="A56" s="95">
        <v>41202</v>
      </c>
      <c r="B56" s="36">
        <v>41202</v>
      </c>
      <c r="C56" s="346">
        <v>10.050000000000001</v>
      </c>
      <c r="D56" s="346">
        <v>6.65</v>
      </c>
      <c r="E56" s="346">
        <v>14.1</v>
      </c>
      <c r="F56" s="346">
        <v>12.4</v>
      </c>
      <c r="G56" s="346">
        <v>9.35</v>
      </c>
      <c r="H56" s="346">
        <v>11.45</v>
      </c>
      <c r="I56" s="346">
        <v>7.85</v>
      </c>
      <c r="J56" s="105"/>
      <c r="K56" s="36">
        <v>42297</v>
      </c>
      <c r="L56" s="109">
        <v>7.7413999999999987</v>
      </c>
      <c r="M56" s="98">
        <f t="shared" si="0"/>
        <v>7.8381999999999987</v>
      </c>
      <c r="N56" s="109">
        <f t="shared" si="1"/>
        <v>7.9353333333333325</v>
      </c>
      <c r="O56" s="291"/>
      <c r="P56" s="184">
        <v>42297</v>
      </c>
      <c r="Q56" s="346">
        <v>10.050000000000001</v>
      </c>
      <c r="R56" s="240">
        <v>2.211800000000002</v>
      </c>
      <c r="T56" s="346">
        <v>6.65</v>
      </c>
      <c r="U56" s="240">
        <v>-1.1881999999999984</v>
      </c>
      <c r="W56" s="346">
        <v>14.1</v>
      </c>
      <c r="X56" s="240">
        <v>6.2618000000000009</v>
      </c>
      <c r="Z56" s="346">
        <v>12.4</v>
      </c>
      <c r="AA56" s="240">
        <v>4.5618000000000016</v>
      </c>
      <c r="AC56" s="346">
        <v>9.35</v>
      </c>
      <c r="AD56" s="239">
        <v>1.5118000000000009</v>
      </c>
      <c r="AF56" s="346">
        <v>11.45</v>
      </c>
      <c r="AG56" s="239">
        <v>3.6118000000000006</v>
      </c>
      <c r="AI56" s="346">
        <v>7.85</v>
      </c>
      <c r="AJ56" s="239">
        <v>1.1800000000000921E-2</v>
      </c>
      <c r="AV56" s="36">
        <v>42298</v>
      </c>
      <c r="AW56" s="165">
        <v>-2.5450999999999997</v>
      </c>
      <c r="AX56" s="165">
        <v>-11.675982487038</v>
      </c>
      <c r="AY56" s="165"/>
      <c r="BA56" s="165">
        <v>0.15490000000000048</v>
      </c>
      <c r="BB56" s="165">
        <v>-13.002884366737</v>
      </c>
      <c r="BC56" s="165"/>
      <c r="BE56" s="165">
        <v>5.7049000000000003</v>
      </c>
      <c r="BF56" s="165">
        <v>-11.3699330304648</v>
      </c>
      <c r="BG56" s="165"/>
      <c r="BI56" s="165">
        <v>1.4049000000000014</v>
      </c>
      <c r="BJ56" s="165">
        <v>-12.7968002088767</v>
      </c>
      <c r="BK56" s="165"/>
      <c r="BM56" s="165">
        <v>1.8048999999999999</v>
      </c>
      <c r="BN56" s="165">
        <v>-12.105889519826899</v>
      </c>
      <c r="BO56" s="165"/>
      <c r="BQ56" s="165">
        <v>1.5548999999999999</v>
      </c>
      <c r="BR56" s="165">
        <v>-12.9057517121574</v>
      </c>
      <c r="BS56" s="165"/>
      <c r="BU56" s="165">
        <v>-9.5099999999999518E-2</v>
      </c>
      <c r="BV56" s="165">
        <v>-12.911008534880999</v>
      </c>
      <c r="BW56" s="165"/>
    </row>
    <row r="57" spans="1:75" x14ac:dyDescent="0.25">
      <c r="A57" s="95">
        <v>41203</v>
      </c>
      <c r="B57" s="36">
        <v>41203</v>
      </c>
      <c r="C57" s="346">
        <v>5.0999999999999996</v>
      </c>
      <c r="D57" s="346">
        <v>7.8</v>
      </c>
      <c r="E57" s="346">
        <v>13.35</v>
      </c>
      <c r="F57" s="346">
        <v>9.0500000000000007</v>
      </c>
      <c r="G57" s="346">
        <v>9.4499999999999993</v>
      </c>
      <c r="H57" s="346">
        <v>9.1999999999999993</v>
      </c>
      <c r="I57" s="346">
        <v>7.55</v>
      </c>
      <c r="J57" s="105"/>
      <c r="K57" s="36">
        <v>42298</v>
      </c>
      <c r="L57" s="109">
        <v>7.5488</v>
      </c>
      <c r="M57" s="98">
        <f t="shared" si="0"/>
        <v>7.6450999999999993</v>
      </c>
      <c r="N57" s="109">
        <f t="shared" si="1"/>
        <v>7.7417333333333325</v>
      </c>
      <c r="O57" s="291"/>
      <c r="P57" s="184">
        <v>42298</v>
      </c>
      <c r="Q57" s="346">
        <v>5.0999999999999996</v>
      </c>
      <c r="R57" s="240">
        <v>-2.5450999999999997</v>
      </c>
      <c r="T57" s="346">
        <v>7.8</v>
      </c>
      <c r="U57" s="240">
        <v>0.15490000000000048</v>
      </c>
      <c r="W57" s="346">
        <v>13.35</v>
      </c>
      <c r="X57" s="240">
        <v>5.7049000000000003</v>
      </c>
      <c r="Z57" s="346">
        <v>9.0500000000000007</v>
      </c>
      <c r="AA57" s="240">
        <v>1.4049000000000014</v>
      </c>
      <c r="AC57" s="346">
        <v>9.4499999999999993</v>
      </c>
      <c r="AD57" s="239">
        <v>1.8048999999999999</v>
      </c>
      <c r="AF57" s="346">
        <v>9.1999999999999993</v>
      </c>
      <c r="AG57" s="239">
        <v>1.5548999999999999</v>
      </c>
      <c r="AI57" s="346">
        <v>7.55</v>
      </c>
      <c r="AJ57" s="239">
        <v>-9.5099999999999518E-2</v>
      </c>
      <c r="AV57" s="36">
        <v>42299</v>
      </c>
      <c r="AW57" s="165">
        <v>-3.9529999999999994</v>
      </c>
      <c r="AX57" s="165">
        <v>-12.210021278490002</v>
      </c>
      <c r="AY57" s="165"/>
      <c r="BA57" s="165">
        <v>-0.40299999999999958</v>
      </c>
      <c r="BB57" s="165">
        <v>-13.447916692947</v>
      </c>
      <c r="BC57" s="165"/>
      <c r="BE57" s="165">
        <v>5.7970000000000006</v>
      </c>
      <c r="BF57" s="165">
        <v>-11.7259588914328</v>
      </c>
      <c r="BG57" s="165"/>
      <c r="BI57" s="165">
        <v>1.2469999999999999</v>
      </c>
      <c r="BJ57" s="165">
        <v>-13.232931888562501</v>
      </c>
      <c r="BK57" s="165"/>
      <c r="BM57" s="165">
        <v>0.69700000000000095</v>
      </c>
      <c r="BN57" s="165">
        <v>-12.5509218460369</v>
      </c>
      <c r="BO57" s="165"/>
      <c r="BQ57" s="165">
        <v>1.4969999999999999</v>
      </c>
      <c r="BR57" s="165">
        <v>-13.341883391843201</v>
      </c>
      <c r="BS57" s="165"/>
      <c r="BU57" s="165">
        <v>-0.35299999999999976</v>
      </c>
      <c r="BV57" s="165">
        <v>-13.356040861091</v>
      </c>
      <c r="BW57" s="165"/>
    </row>
    <row r="58" spans="1:75" x14ac:dyDescent="0.25">
      <c r="A58" s="95">
        <v>41204</v>
      </c>
      <c r="B58" s="36">
        <v>41204</v>
      </c>
      <c r="C58" s="346">
        <v>3.5</v>
      </c>
      <c r="D58" s="346">
        <v>7.05</v>
      </c>
      <c r="E58" s="346">
        <v>13.25</v>
      </c>
      <c r="F58" s="346">
        <v>8.6999999999999993</v>
      </c>
      <c r="G58" s="346">
        <v>8.15</v>
      </c>
      <c r="H58" s="346">
        <v>8.9499999999999993</v>
      </c>
      <c r="I58" s="346">
        <v>7.1</v>
      </c>
      <c r="J58" s="105"/>
      <c r="K58" s="36">
        <v>42299</v>
      </c>
      <c r="L58" s="109">
        <v>7.3571999999999989</v>
      </c>
      <c r="M58" s="98">
        <f t="shared" si="0"/>
        <v>7.4529999999999994</v>
      </c>
      <c r="N58" s="109">
        <f t="shared" si="1"/>
        <v>7.5491333333333328</v>
      </c>
      <c r="O58" s="291"/>
      <c r="P58" s="184">
        <v>42299</v>
      </c>
      <c r="Q58" s="346">
        <v>3.5</v>
      </c>
      <c r="R58" s="240">
        <v>-3.9529999999999994</v>
      </c>
      <c r="T58" s="346">
        <v>7.05</v>
      </c>
      <c r="U58" s="240">
        <v>-0.40299999999999958</v>
      </c>
      <c r="W58" s="346">
        <v>13.25</v>
      </c>
      <c r="X58" s="240">
        <v>5.7970000000000006</v>
      </c>
      <c r="Z58" s="346">
        <v>8.6999999999999993</v>
      </c>
      <c r="AA58" s="240">
        <v>1.2469999999999999</v>
      </c>
      <c r="AC58" s="346">
        <v>8.15</v>
      </c>
      <c r="AD58" s="239">
        <v>0.69700000000000095</v>
      </c>
      <c r="AF58" s="346">
        <v>8.9499999999999993</v>
      </c>
      <c r="AG58" s="239">
        <v>1.4969999999999999</v>
      </c>
      <c r="AI58" s="346">
        <v>7.1</v>
      </c>
      <c r="AJ58" s="239">
        <v>-0.35299999999999976</v>
      </c>
      <c r="AV58" s="385">
        <v>42300</v>
      </c>
      <c r="AW58" s="386">
        <v>-2.9618999999999991</v>
      </c>
      <c r="AX58" s="386">
        <v>-12.687261651099004</v>
      </c>
      <c r="AY58" s="386"/>
      <c r="AZ58" s="387"/>
      <c r="BA58" s="386">
        <v>-1.1899999999998911E-2</v>
      </c>
      <c r="BB58" s="386">
        <v>-13.881771577137002</v>
      </c>
      <c r="BC58" s="386"/>
      <c r="BD58" s="387"/>
      <c r="BE58" s="386">
        <v>4.7381000000000011</v>
      </c>
      <c r="BF58" s="386">
        <v>-12.0947355429943</v>
      </c>
      <c r="BG58" s="386"/>
      <c r="BH58" s="387"/>
      <c r="BI58" s="386">
        <v>0.58810000000000162</v>
      </c>
      <c r="BJ58" s="386">
        <v>-13.666786772752502</v>
      </c>
      <c r="BK58" s="386"/>
      <c r="BL58" s="387"/>
      <c r="BM58" s="386">
        <v>1.6881000000000004</v>
      </c>
      <c r="BN58" s="386">
        <v>-12.976099632543102</v>
      </c>
      <c r="BO58" s="386"/>
      <c r="BP58" s="387"/>
      <c r="BQ58" s="386">
        <v>1.7881000000000018</v>
      </c>
      <c r="BR58" s="386">
        <v>-13.767061178349403</v>
      </c>
      <c r="BS58" s="386"/>
      <c r="BT58" s="387"/>
      <c r="BU58" s="386">
        <v>-1.2118999999999991</v>
      </c>
      <c r="BV58" s="386">
        <v>-13.789895745281001</v>
      </c>
      <c r="BW58" s="165"/>
    </row>
    <row r="59" spans="1:75" x14ac:dyDescent="0.25">
      <c r="A59" s="95">
        <v>41205</v>
      </c>
      <c r="B59" s="36">
        <v>41205</v>
      </c>
      <c r="C59" s="346">
        <v>4.3</v>
      </c>
      <c r="D59" s="346">
        <v>7.25</v>
      </c>
      <c r="E59" s="346">
        <v>12</v>
      </c>
      <c r="F59" s="346">
        <v>7.8500000000000005</v>
      </c>
      <c r="G59" s="346">
        <v>8.9499999999999993</v>
      </c>
      <c r="H59" s="346">
        <v>9.0500000000000007</v>
      </c>
      <c r="I59" s="346">
        <v>6.05</v>
      </c>
      <c r="J59" s="105"/>
      <c r="K59" s="36">
        <v>42300</v>
      </c>
      <c r="L59" s="109">
        <v>7.166599999999999</v>
      </c>
      <c r="M59" s="98">
        <f t="shared" si="0"/>
        <v>7.2618999999999989</v>
      </c>
      <c r="N59" s="109">
        <f t="shared" si="1"/>
        <v>7.3575333333333326</v>
      </c>
      <c r="O59" s="291"/>
      <c r="P59" s="184">
        <v>42300</v>
      </c>
      <c r="Q59" s="346">
        <v>4.3</v>
      </c>
      <c r="R59" s="240">
        <v>-2.9618999999999991</v>
      </c>
      <c r="T59" s="346">
        <v>7.25</v>
      </c>
      <c r="U59" s="240">
        <v>-1.1899999999998911E-2</v>
      </c>
      <c r="W59" s="346">
        <v>12</v>
      </c>
      <c r="X59" s="240">
        <v>4.7381000000000011</v>
      </c>
      <c r="Z59" s="346">
        <v>7.8500000000000005</v>
      </c>
      <c r="AA59" s="240">
        <v>0.58810000000000162</v>
      </c>
      <c r="AC59" s="346">
        <v>8.9499999999999993</v>
      </c>
      <c r="AD59" s="239">
        <v>1.6881000000000004</v>
      </c>
      <c r="AF59" s="346">
        <v>9.0500000000000007</v>
      </c>
      <c r="AG59" s="239">
        <v>1.7881000000000018</v>
      </c>
      <c r="AI59" s="346">
        <v>6.05</v>
      </c>
      <c r="AJ59" s="239">
        <v>-1.2118999999999991</v>
      </c>
      <c r="AV59" s="36">
        <v>42301</v>
      </c>
      <c r="AW59" s="165">
        <v>-2.7717999999999998</v>
      </c>
      <c r="AX59" s="165">
        <v>-13.152359449946001</v>
      </c>
      <c r="AY59" s="165"/>
      <c r="BA59" s="165">
        <v>0.92820000000000036</v>
      </c>
      <c r="BB59" s="165">
        <v>-14.304587757906999</v>
      </c>
      <c r="BC59" s="165"/>
      <c r="BE59" s="165">
        <v>2.0782000000000007</v>
      </c>
      <c r="BF59" s="165">
        <v>-12.496410914725798</v>
      </c>
      <c r="BG59" s="165"/>
      <c r="BI59" s="165">
        <v>-1.4718</v>
      </c>
      <c r="BJ59" s="165">
        <v>-14.089602953522499</v>
      </c>
      <c r="BK59" s="165"/>
      <c r="BM59" s="165">
        <v>2.0282000000000018</v>
      </c>
      <c r="BN59" s="165">
        <v>-13.3777750042746</v>
      </c>
      <c r="BO59" s="165"/>
      <c r="BQ59" s="165">
        <v>0.72820000000000107</v>
      </c>
      <c r="BR59" s="165">
        <v>-14.1898773591194</v>
      </c>
      <c r="BS59" s="165"/>
      <c r="BU59" s="165">
        <v>0.62820000000000054</v>
      </c>
      <c r="BV59" s="165">
        <v>-14.212711926050998</v>
      </c>
      <c r="BW59" s="165"/>
    </row>
    <row r="60" spans="1:75" x14ac:dyDescent="0.25">
      <c r="A60" s="95">
        <v>41206</v>
      </c>
      <c r="B60" s="36">
        <v>41206</v>
      </c>
      <c r="C60" s="346">
        <v>4.3</v>
      </c>
      <c r="D60" s="346">
        <v>8</v>
      </c>
      <c r="E60" s="346">
        <v>9.15</v>
      </c>
      <c r="F60" s="346">
        <v>5.6</v>
      </c>
      <c r="G60" s="346">
        <v>9.1000000000000014</v>
      </c>
      <c r="H60" s="346">
        <v>7.8000000000000007</v>
      </c>
      <c r="I60" s="346">
        <v>7.7</v>
      </c>
      <c r="J60" s="105"/>
      <c r="K60" s="36">
        <v>42301</v>
      </c>
      <c r="L60" s="109">
        <v>6.9770000000000003</v>
      </c>
      <c r="M60" s="98">
        <f t="shared" si="0"/>
        <v>7.0717999999999996</v>
      </c>
      <c r="N60" s="109">
        <f t="shared" si="1"/>
        <v>7.1669333333333327</v>
      </c>
      <c r="O60" s="291"/>
      <c r="P60" s="184">
        <v>42301</v>
      </c>
      <c r="Q60" s="346">
        <v>4.3</v>
      </c>
      <c r="R60" s="240">
        <v>-2.7717999999999998</v>
      </c>
      <c r="T60" s="346">
        <v>8</v>
      </c>
      <c r="U60" s="240">
        <v>0.92820000000000036</v>
      </c>
      <c r="W60" s="346">
        <v>9.15</v>
      </c>
      <c r="X60" s="240">
        <v>2.0782000000000007</v>
      </c>
      <c r="Z60" s="346">
        <v>5.6</v>
      </c>
      <c r="AA60" s="240">
        <v>-1.4718</v>
      </c>
      <c r="AC60" s="346">
        <v>9.1000000000000014</v>
      </c>
      <c r="AD60" s="239">
        <v>2.0282000000000018</v>
      </c>
      <c r="AF60" s="346">
        <v>7.8000000000000007</v>
      </c>
      <c r="AG60" s="239">
        <v>0.72820000000000107</v>
      </c>
      <c r="AI60" s="346">
        <v>7.7</v>
      </c>
      <c r="AJ60" s="239">
        <v>0.62820000000000054</v>
      </c>
      <c r="AV60" s="36">
        <v>42302</v>
      </c>
      <c r="AW60" s="165">
        <v>-2.1326999999999998</v>
      </c>
      <c r="AX60" s="165">
        <v>-13.605466488891002</v>
      </c>
      <c r="AY60" s="165"/>
      <c r="BA60" s="165">
        <v>0.81729999999999947</v>
      </c>
      <c r="BB60" s="165">
        <v>-14.716503247857</v>
      </c>
      <c r="BC60" s="165">
        <v>-13.895244444444447</v>
      </c>
      <c r="BE60" s="165">
        <v>1.4173000000000009</v>
      </c>
      <c r="BF60" s="165">
        <v>-12.9000880948768</v>
      </c>
      <c r="BG60" s="165"/>
      <c r="BI60" s="165">
        <v>-1.4327000000000005</v>
      </c>
      <c r="BJ60" s="165">
        <v>-14.5015184434725</v>
      </c>
      <c r="BK60" s="165"/>
      <c r="BM60" s="165">
        <v>3.1173000000000002</v>
      </c>
      <c r="BN60" s="165">
        <v>-13.748498945229601</v>
      </c>
      <c r="BO60" s="165"/>
      <c r="BQ60" s="165">
        <v>1.3172999999999995</v>
      </c>
      <c r="BR60" s="165">
        <v>-14.593554539270402</v>
      </c>
      <c r="BS60" s="165"/>
      <c r="BU60" s="165">
        <v>4.3172999999999995</v>
      </c>
      <c r="BV60" s="165">
        <v>-14.562840092508498</v>
      </c>
      <c r="BW60" s="165"/>
    </row>
    <row r="61" spans="1:75" x14ac:dyDescent="0.25">
      <c r="A61" s="95">
        <v>41207</v>
      </c>
      <c r="B61" s="36">
        <v>41207</v>
      </c>
      <c r="C61" s="346">
        <v>4.75</v>
      </c>
      <c r="D61" s="346">
        <v>7.6999999999999993</v>
      </c>
      <c r="E61" s="346">
        <v>8.3000000000000007</v>
      </c>
      <c r="F61" s="346">
        <v>5.4499999999999993</v>
      </c>
      <c r="G61" s="346">
        <v>10</v>
      </c>
      <c r="H61" s="346">
        <v>8.1999999999999993</v>
      </c>
      <c r="I61" s="346">
        <v>11.2</v>
      </c>
      <c r="J61" s="105"/>
      <c r="K61" s="36">
        <v>42302</v>
      </c>
      <c r="L61" s="109">
        <v>6.7883999999999993</v>
      </c>
      <c r="M61" s="98">
        <f t="shared" si="0"/>
        <v>6.8826999999999998</v>
      </c>
      <c r="N61" s="109">
        <f t="shared" si="1"/>
        <v>6.9773333333333332</v>
      </c>
      <c r="O61" s="291"/>
      <c r="P61" s="184">
        <v>42302</v>
      </c>
      <c r="Q61" s="346">
        <v>4.75</v>
      </c>
      <c r="R61" s="240">
        <v>-2.1326999999999998</v>
      </c>
      <c r="T61" s="346">
        <v>7.6999999999999993</v>
      </c>
      <c r="U61" s="240">
        <v>0.81729999999999947</v>
      </c>
      <c r="V61" s="190">
        <v>-13.895244444444447</v>
      </c>
      <c r="W61" s="346">
        <v>8.3000000000000007</v>
      </c>
      <c r="X61" s="240">
        <v>1.4173000000000009</v>
      </c>
      <c r="Z61" s="346">
        <v>5.4499999999999993</v>
      </c>
      <c r="AA61" s="240">
        <v>-1.4327000000000005</v>
      </c>
      <c r="AC61" s="346">
        <v>10</v>
      </c>
      <c r="AD61" s="239">
        <v>3.1173000000000002</v>
      </c>
      <c r="AF61" s="346">
        <v>8.1999999999999993</v>
      </c>
      <c r="AG61" s="239">
        <v>1.3172999999999995</v>
      </c>
      <c r="AI61" s="346">
        <v>11.2</v>
      </c>
      <c r="AJ61" s="239">
        <v>4.3172999999999995</v>
      </c>
      <c r="AV61" s="36">
        <v>42303</v>
      </c>
      <c r="AW61" s="165">
        <v>-2.0445999999999991</v>
      </c>
      <c r="AX61" s="165">
        <v>-14.046733783194002</v>
      </c>
      <c r="AY61" s="165"/>
      <c r="BA61" s="165">
        <v>1.0053999999999998</v>
      </c>
      <c r="BB61" s="165">
        <v>-15.1096322918724</v>
      </c>
      <c r="BC61" s="165"/>
      <c r="BE61" s="165">
        <v>3.405400000000002</v>
      </c>
      <c r="BF61" s="165">
        <v>-13.261124972033798</v>
      </c>
      <c r="BG61" s="165"/>
      <c r="BI61" s="165">
        <v>1.2054</v>
      </c>
      <c r="BJ61" s="165">
        <v>-14.8946474874879</v>
      </c>
      <c r="BK61" s="165"/>
      <c r="BM61" s="165">
        <v>2.5053999999999998</v>
      </c>
      <c r="BN61" s="165">
        <v>-14.1295934266731</v>
      </c>
      <c r="BO61" s="165"/>
      <c r="BQ61" s="165">
        <v>-0.44459999999999944</v>
      </c>
      <c r="BR61" s="165">
        <v>-14.994706625000401</v>
      </c>
      <c r="BS61" s="165"/>
      <c r="BU61" s="165">
        <v>4.1054000000000013</v>
      </c>
      <c r="BV61" s="165">
        <v>-14.903819365378997</v>
      </c>
      <c r="BW61" s="165"/>
    </row>
    <row r="62" spans="1:75" ht="15.75" thickBot="1" x14ac:dyDescent="0.3">
      <c r="A62" s="95">
        <v>41208</v>
      </c>
      <c r="B62" s="36">
        <v>41208</v>
      </c>
      <c r="C62" s="346">
        <v>4.6500000000000004</v>
      </c>
      <c r="D62" s="346">
        <v>7.6999999999999993</v>
      </c>
      <c r="E62" s="346">
        <v>10.100000000000001</v>
      </c>
      <c r="F62" s="346">
        <v>7.8999999999999995</v>
      </c>
      <c r="G62" s="346">
        <v>9.1999999999999993</v>
      </c>
      <c r="H62" s="346">
        <v>6.25</v>
      </c>
      <c r="I62" s="346">
        <v>10.8</v>
      </c>
      <c r="J62" s="105"/>
      <c r="K62" s="36">
        <v>42303</v>
      </c>
      <c r="L62" s="109">
        <v>6.6007999999999996</v>
      </c>
      <c r="M62" s="98">
        <f t="shared" si="0"/>
        <v>6.6945999999999994</v>
      </c>
      <c r="N62" s="109">
        <f t="shared" si="1"/>
        <v>6.7887333333333331</v>
      </c>
      <c r="O62" s="291"/>
      <c r="P62" s="184">
        <v>42303</v>
      </c>
      <c r="Q62" s="346">
        <v>4.6500000000000004</v>
      </c>
      <c r="R62" s="240">
        <v>-2.0445999999999991</v>
      </c>
      <c r="T62" s="346">
        <v>7.6999999999999993</v>
      </c>
      <c r="U62" s="240">
        <v>1.0053999999999998</v>
      </c>
      <c r="W62" s="346">
        <v>10.100000000000001</v>
      </c>
      <c r="X62" s="240">
        <v>3.405400000000002</v>
      </c>
      <c r="Z62" s="346">
        <v>7.8999999999999995</v>
      </c>
      <c r="AA62" s="240">
        <v>1.2054</v>
      </c>
      <c r="AC62" s="346">
        <v>9.1999999999999993</v>
      </c>
      <c r="AD62" s="239">
        <v>2.5053999999999998</v>
      </c>
      <c r="AF62" s="346">
        <v>6.25</v>
      </c>
      <c r="AG62" s="239">
        <v>-0.44459999999999944</v>
      </c>
      <c r="AI62" s="346">
        <v>10.8</v>
      </c>
      <c r="AJ62" s="239">
        <v>4.1054000000000013</v>
      </c>
      <c r="AV62" s="36">
        <v>42304</v>
      </c>
      <c r="AW62" s="165">
        <v>-1.7574999999999994</v>
      </c>
      <c r="AX62" s="165">
        <v>-14.437259025304003</v>
      </c>
      <c r="AY62" s="165"/>
      <c r="BA62" s="165">
        <v>1.4425000000000008</v>
      </c>
      <c r="BB62" s="165">
        <v>-15.492347029140202</v>
      </c>
      <c r="BC62" s="165"/>
      <c r="BE62" s="165">
        <v>2.7425000000000006</v>
      </c>
      <c r="BF62" s="165">
        <v>-13.632123952038299</v>
      </c>
      <c r="BG62" s="165"/>
      <c r="BI62" s="165">
        <v>1.8425000000000002</v>
      </c>
      <c r="BJ62" s="165">
        <v>-15.277362224755702</v>
      </c>
      <c r="BK62" s="165">
        <v>-15.762666666666668</v>
      </c>
      <c r="BM62" s="165">
        <v>2.2425000000000006</v>
      </c>
      <c r="BN62" s="165">
        <v>-14.500592406677601</v>
      </c>
      <c r="BO62" s="165"/>
      <c r="BQ62" s="165">
        <v>-0.65749999999999975</v>
      </c>
      <c r="BR62" s="165">
        <v>-15.385231867110402</v>
      </c>
      <c r="BS62" s="165"/>
      <c r="BU62" s="165">
        <v>0.84250000000000025</v>
      </c>
      <c r="BV62" s="165">
        <v>-15.294344607488998</v>
      </c>
      <c r="BW62" s="165"/>
    </row>
    <row r="63" spans="1:75" ht="15.75" thickBot="1" x14ac:dyDescent="0.3">
      <c r="A63" s="95">
        <v>41209</v>
      </c>
      <c r="B63" s="36">
        <v>41209</v>
      </c>
      <c r="C63" s="346">
        <v>4.75</v>
      </c>
      <c r="D63" s="346">
        <v>7.95</v>
      </c>
      <c r="E63" s="346">
        <v>9.25</v>
      </c>
      <c r="F63" s="346">
        <v>8.35</v>
      </c>
      <c r="G63" s="346">
        <v>8.75</v>
      </c>
      <c r="H63" s="346">
        <v>5.85</v>
      </c>
      <c r="I63" s="346">
        <v>7.35</v>
      </c>
      <c r="J63" s="105"/>
      <c r="K63" s="36">
        <v>42304</v>
      </c>
      <c r="L63" s="109">
        <v>6.4141999999999992</v>
      </c>
      <c r="M63" s="98">
        <f t="shared" si="0"/>
        <v>6.5074999999999994</v>
      </c>
      <c r="N63" s="109">
        <f t="shared" si="1"/>
        <v>6.6011333333333324</v>
      </c>
      <c r="O63" s="291"/>
      <c r="P63" s="184">
        <v>42304</v>
      </c>
      <c r="Q63" s="346">
        <v>4.75</v>
      </c>
      <c r="R63" s="240">
        <v>-1.7574999999999994</v>
      </c>
      <c r="T63" s="346">
        <v>7.95</v>
      </c>
      <c r="U63" s="240">
        <v>1.4425000000000008</v>
      </c>
      <c r="W63" s="346">
        <v>9.25</v>
      </c>
      <c r="X63" s="240">
        <v>2.7425000000000006</v>
      </c>
      <c r="Z63" s="346">
        <v>8.35</v>
      </c>
      <c r="AA63" s="240">
        <v>1.8425000000000002</v>
      </c>
      <c r="AB63" s="190">
        <v>-15.762666666666668</v>
      </c>
      <c r="AC63" s="346">
        <v>8.75</v>
      </c>
      <c r="AD63" s="239">
        <v>2.2425000000000006</v>
      </c>
      <c r="AF63" s="346">
        <v>5.85</v>
      </c>
      <c r="AG63" s="239">
        <v>-0.65749999999999975</v>
      </c>
      <c r="AI63" s="346">
        <v>7.35</v>
      </c>
      <c r="AJ63" s="239">
        <v>0.84250000000000025</v>
      </c>
      <c r="AV63" s="36">
        <v>42305</v>
      </c>
      <c r="AW63" s="165">
        <v>1.0786000000000007</v>
      </c>
      <c r="AX63" s="165">
        <v>-14.809692573732203</v>
      </c>
      <c r="AY63" s="165"/>
      <c r="BA63" s="165">
        <v>1.1786000000000003</v>
      </c>
      <c r="BB63" s="165">
        <v>-15.864780577568402</v>
      </c>
      <c r="BC63" s="165"/>
      <c r="BE63" s="165">
        <v>2.4286000000000003</v>
      </c>
      <c r="BF63" s="360">
        <v>-13.993156473473798</v>
      </c>
      <c r="BG63" s="253">
        <v>-13.578611111111112</v>
      </c>
      <c r="BI63" s="165">
        <v>-0.47140000000000004</v>
      </c>
      <c r="BJ63" s="165">
        <v>-15.657396457845701</v>
      </c>
      <c r="BK63" s="165"/>
      <c r="BM63" s="165">
        <v>3.5286</v>
      </c>
      <c r="BN63" s="165">
        <v>-14.8426232164586</v>
      </c>
      <c r="BO63" s="165"/>
      <c r="BQ63" s="165">
        <v>2.8599999999999959E-2</v>
      </c>
      <c r="BR63" s="165">
        <v>-15.765266100200401</v>
      </c>
      <c r="BS63" s="165"/>
      <c r="BU63" s="165">
        <v>0.62860000000000049</v>
      </c>
      <c r="BV63" s="165">
        <v>-15.674378840578997</v>
      </c>
      <c r="BW63" s="165"/>
    </row>
    <row r="64" spans="1:75" x14ac:dyDescent="0.25">
      <c r="A64" s="95">
        <v>41210</v>
      </c>
      <c r="B64" s="36">
        <v>41210</v>
      </c>
      <c r="C64" s="346">
        <v>7.4</v>
      </c>
      <c r="D64" s="346">
        <v>7.5</v>
      </c>
      <c r="E64" s="346">
        <v>8.75</v>
      </c>
      <c r="F64" s="346">
        <v>5.85</v>
      </c>
      <c r="G64" s="346">
        <v>9.85</v>
      </c>
      <c r="H64" s="346">
        <v>6.35</v>
      </c>
      <c r="I64" s="346">
        <v>6.95</v>
      </c>
      <c r="J64" s="105"/>
      <c r="K64" s="36">
        <v>42305</v>
      </c>
      <c r="L64" s="109">
        <v>6.2286000000000001</v>
      </c>
      <c r="M64" s="98">
        <f t="shared" si="0"/>
        <v>6.3213999999999997</v>
      </c>
      <c r="N64" s="109">
        <f t="shared" si="1"/>
        <v>6.4145333333333339</v>
      </c>
      <c r="O64" s="291"/>
      <c r="P64" s="184">
        <v>42305</v>
      </c>
      <c r="Q64" s="346">
        <v>7.4</v>
      </c>
      <c r="R64" s="240">
        <v>1.0786000000000007</v>
      </c>
      <c r="T64" s="346">
        <v>7.5</v>
      </c>
      <c r="U64" s="240">
        <v>1.1786000000000003</v>
      </c>
      <c r="W64" s="346">
        <v>8.75</v>
      </c>
      <c r="X64" s="240">
        <v>2.4286000000000003</v>
      </c>
      <c r="Y64" s="190">
        <v>-13.578611111111112</v>
      </c>
      <c r="Z64" s="346">
        <v>5.85</v>
      </c>
      <c r="AA64" s="240">
        <v>-0.47140000000000004</v>
      </c>
      <c r="AC64" s="346">
        <v>9.85</v>
      </c>
      <c r="AD64" s="239">
        <v>3.5286</v>
      </c>
      <c r="AF64" s="346">
        <v>6.35</v>
      </c>
      <c r="AG64" s="239">
        <v>2.8599999999999959E-2</v>
      </c>
      <c r="AI64" s="346">
        <v>6.95</v>
      </c>
      <c r="AJ64" s="239">
        <v>0.62860000000000049</v>
      </c>
      <c r="AV64" s="36">
        <v>42306</v>
      </c>
      <c r="AW64" s="165">
        <v>3.463700000000002</v>
      </c>
      <c r="AX64" s="165">
        <v>-15.142403073135203</v>
      </c>
      <c r="AY64" s="165"/>
      <c r="BA64" s="165">
        <v>-1.0862999999999996</v>
      </c>
      <c r="BB64" s="165">
        <v>-16.234458910238402</v>
      </c>
      <c r="BC64" s="165"/>
      <c r="BE64" s="165">
        <v>4.3637000000000006</v>
      </c>
      <c r="BF64" s="165">
        <v>-14.307383056243298</v>
      </c>
      <c r="BG64" s="165"/>
      <c r="BI64" s="165">
        <v>1.0636999999999999</v>
      </c>
      <c r="BJ64" s="165">
        <v>-16.019681223862303</v>
      </c>
      <c r="BK64" s="165"/>
      <c r="BM64" s="165">
        <v>1.5137000000000009</v>
      </c>
      <c r="BN64" s="165">
        <v>-15.2049079824752</v>
      </c>
      <c r="BO64" s="165"/>
      <c r="BQ64" s="165">
        <v>0.11370000000000058</v>
      </c>
      <c r="BR64" s="165">
        <v>-16.134944432870402</v>
      </c>
      <c r="BS64" s="165"/>
      <c r="BU64" s="165">
        <v>2.213700000000002</v>
      </c>
      <c r="BV64" s="165">
        <v>-16.025573256615498</v>
      </c>
      <c r="BW64" s="165"/>
    </row>
    <row r="65" spans="1:75" x14ac:dyDescent="0.25">
      <c r="A65" s="95">
        <v>41211</v>
      </c>
      <c r="B65" s="36">
        <v>41211</v>
      </c>
      <c r="C65" s="346">
        <v>9.6000000000000014</v>
      </c>
      <c r="D65" s="346">
        <v>5.05</v>
      </c>
      <c r="E65" s="346">
        <v>10.5</v>
      </c>
      <c r="F65" s="346">
        <v>7.1999999999999993</v>
      </c>
      <c r="G65" s="346">
        <v>7.65</v>
      </c>
      <c r="H65" s="346">
        <v>6.25</v>
      </c>
      <c r="I65" s="346">
        <v>8.3500000000000014</v>
      </c>
      <c r="J65" s="105"/>
      <c r="K65" s="36">
        <v>42306</v>
      </c>
      <c r="L65" s="109">
        <v>6.0439999999999987</v>
      </c>
      <c r="M65" s="98">
        <f t="shared" si="0"/>
        <v>6.1362999999999994</v>
      </c>
      <c r="N65" s="109">
        <f t="shared" si="1"/>
        <v>6.228933333333333</v>
      </c>
      <c r="O65" s="291"/>
      <c r="P65" s="184">
        <v>42306</v>
      </c>
      <c r="Q65" s="346">
        <v>9.6000000000000014</v>
      </c>
      <c r="R65" s="240">
        <v>3.463700000000002</v>
      </c>
      <c r="T65" s="346">
        <v>5.05</v>
      </c>
      <c r="U65" s="240">
        <v>-1.0862999999999996</v>
      </c>
      <c r="W65" s="346">
        <v>10.5</v>
      </c>
      <c r="X65" s="240">
        <v>4.3637000000000006</v>
      </c>
      <c r="Z65" s="346">
        <v>7.1999999999999993</v>
      </c>
      <c r="AA65" s="240">
        <v>1.0636999999999999</v>
      </c>
      <c r="AC65" s="346">
        <v>7.65</v>
      </c>
      <c r="AD65" s="239">
        <v>1.5137000000000009</v>
      </c>
      <c r="AF65" s="346">
        <v>6.25</v>
      </c>
      <c r="AG65" s="239">
        <v>0.11370000000000058</v>
      </c>
      <c r="AI65" s="346">
        <v>8.3500000000000014</v>
      </c>
      <c r="AJ65" s="239">
        <v>2.213700000000002</v>
      </c>
      <c r="AV65" s="36">
        <v>42307</v>
      </c>
      <c r="AW65" s="165">
        <v>4.2978000000000014</v>
      </c>
      <c r="AX65" s="165">
        <v>-15.447941365757705</v>
      </c>
      <c r="AY65" s="165"/>
      <c r="BA65" s="165">
        <v>-2.9521999999999986</v>
      </c>
      <c r="BB65" s="165">
        <v>-16.629861406573404</v>
      </c>
      <c r="BC65" s="165"/>
      <c r="BE65" s="165">
        <v>5.2978000000000014</v>
      </c>
      <c r="BF65" s="165">
        <v>-14.5949485081233</v>
      </c>
      <c r="BG65" s="165"/>
      <c r="BI65" s="165">
        <v>4.5978000000000021</v>
      </c>
      <c r="BJ65" s="165">
        <v>-16.325219516484804</v>
      </c>
      <c r="BK65" s="165"/>
      <c r="BM65" s="165">
        <v>0.74780000000000069</v>
      </c>
      <c r="BN65" s="165">
        <v>-15.564364797325203</v>
      </c>
      <c r="BO65" s="165"/>
      <c r="BQ65" s="165">
        <v>-1.602199999999999</v>
      </c>
      <c r="BR65" s="165">
        <v>-16.494401247720404</v>
      </c>
      <c r="BS65" s="165"/>
      <c r="BU65" s="165">
        <v>1.647800000000001</v>
      </c>
      <c r="BV65" s="165">
        <v>-16.3778409351685</v>
      </c>
      <c r="BW65" s="165"/>
    </row>
    <row r="66" spans="1:75" x14ac:dyDescent="0.25">
      <c r="A66" s="95">
        <v>41212</v>
      </c>
      <c r="B66" s="36">
        <v>41212</v>
      </c>
      <c r="C66" s="346">
        <v>10.25</v>
      </c>
      <c r="D66" s="346">
        <v>3</v>
      </c>
      <c r="E66" s="346">
        <v>11.25</v>
      </c>
      <c r="F66" s="346">
        <v>10.55</v>
      </c>
      <c r="G66" s="346">
        <v>6.6999999999999993</v>
      </c>
      <c r="H66" s="346">
        <v>4.3499999999999996</v>
      </c>
      <c r="I66" s="346">
        <v>7.6</v>
      </c>
      <c r="J66" s="105"/>
      <c r="K66" s="36">
        <v>42307</v>
      </c>
      <c r="L66" s="109">
        <v>5.8603999999999985</v>
      </c>
      <c r="M66" s="98">
        <f t="shared" si="0"/>
        <v>5.9521999999999986</v>
      </c>
      <c r="N66" s="109">
        <f t="shared" si="1"/>
        <v>6.0443333333333316</v>
      </c>
      <c r="O66" s="291"/>
      <c r="P66" s="184">
        <v>42307</v>
      </c>
      <c r="Q66" s="346">
        <v>10.25</v>
      </c>
      <c r="R66" s="240">
        <v>4.2978000000000014</v>
      </c>
      <c r="T66" s="346">
        <v>3</v>
      </c>
      <c r="U66" s="240">
        <v>-2.9521999999999986</v>
      </c>
      <c r="W66" s="346">
        <v>11.25</v>
      </c>
      <c r="X66" s="240">
        <v>5.2978000000000014</v>
      </c>
      <c r="Z66" s="346">
        <v>10.55</v>
      </c>
      <c r="AA66" s="240">
        <v>4.5978000000000021</v>
      </c>
      <c r="AC66" s="346">
        <v>6.6999999999999993</v>
      </c>
      <c r="AD66" s="239">
        <v>0.74780000000000069</v>
      </c>
      <c r="AF66" s="346">
        <v>4.3499999999999996</v>
      </c>
      <c r="AG66" s="239">
        <v>-1.602199999999999</v>
      </c>
      <c r="AI66" s="346">
        <v>7.6</v>
      </c>
      <c r="AJ66" s="239">
        <v>1.647800000000001</v>
      </c>
      <c r="AV66" s="36">
        <v>42308</v>
      </c>
      <c r="AW66" s="165">
        <v>4.3309000000000006</v>
      </c>
      <c r="AX66" s="165">
        <v>-15.744904976343204</v>
      </c>
      <c r="AY66" s="165"/>
      <c r="BA66" s="165">
        <v>-0.36909999999999954</v>
      </c>
      <c r="BB66" s="165">
        <v>-16.979230360203402</v>
      </c>
      <c r="BC66" s="165"/>
      <c r="BE66" s="165">
        <v>4.8309000000000024</v>
      </c>
      <c r="BF66" s="165">
        <v>-14.891912118708799</v>
      </c>
      <c r="BG66" s="165"/>
      <c r="BI66" s="165">
        <v>5.0809000000000024</v>
      </c>
      <c r="BJ66" s="165">
        <v>-16.604714679388803</v>
      </c>
      <c r="BK66" s="165"/>
      <c r="BM66" s="165">
        <v>2.8309000000000006</v>
      </c>
      <c r="BN66" s="165">
        <v>-15.896265303273701</v>
      </c>
      <c r="BO66" s="165"/>
      <c r="BQ66" s="165">
        <v>-2.8690999999999987</v>
      </c>
      <c r="BR66" s="165">
        <v>-16.878707096713402</v>
      </c>
      <c r="BS66" s="165"/>
      <c r="BU66" s="165">
        <v>2.1809000000000003</v>
      </c>
      <c r="BV66" s="165">
        <v>-16.709741441116996</v>
      </c>
      <c r="BW66" s="165"/>
    </row>
    <row r="67" spans="1:75" x14ac:dyDescent="0.25">
      <c r="A67" s="95">
        <v>41213</v>
      </c>
      <c r="B67" s="36">
        <v>41213</v>
      </c>
      <c r="C67" s="346">
        <v>10.1</v>
      </c>
      <c r="D67" s="346">
        <v>5.3999999999999995</v>
      </c>
      <c r="E67" s="346">
        <v>10.600000000000001</v>
      </c>
      <c r="F67" s="346">
        <v>10.850000000000001</v>
      </c>
      <c r="G67" s="346">
        <v>8.6</v>
      </c>
      <c r="H67" s="346">
        <v>2.9000000000000004</v>
      </c>
      <c r="I67" s="346">
        <v>7.9499999999999993</v>
      </c>
      <c r="J67" s="105"/>
      <c r="K67" s="36">
        <v>42308</v>
      </c>
      <c r="L67" s="109">
        <v>5.6777999999999995</v>
      </c>
      <c r="M67" s="98">
        <f t="shared" si="0"/>
        <v>5.769099999999999</v>
      </c>
      <c r="N67" s="109">
        <f t="shared" si="1"/>
        <v>5.8607333333333322</v>
      </c>
      <c r="O67" s="291"/>
      <c r="P67" s="184">
        <v>42308</v>
      </c>
      <c r="Q67" s="346">
        <v>10.1</v>
      </c>
      <c r="R67" s="240">
        <v>4.3309000000000006</v>
      </c>
      <c r="T67" s="346">
        <v>5.3999999999999995</v>
      </c>
      <c r="U67" s="240">
        <v>-0.36909999999999954</v>
      </c>
      <c r="W67" s="346">
        <v>10.600000000000001</v>
      </c>
      <c r="X67" s="240">
        <v>4.8309000000000024</v>
      </c>
      <c r="Z67" s="346">
        <v>10.850000000000001</v>
      </c>
      <c r="AA67" s="240">
        <v>5.0809000000000024</v>
      </c>
      <c r="AC67" s="346">
        <v>8.6</v>
      </c>
      <c r="AD67" s="239">
        <v>2.8309000000000006</v>
      </c>
      <c r="AF67" s="346">
        <v>2.9000000000000004</v>
      </c>
      <c r="AG67" s="239">
        <v>-2.8690999999999987</v>
      </c>
      <c r="AI67" s="346">
        <v>7.9499999999999993</v>
      </c>
      <c r="AJ67" s="239">
        <v>2.1809000000000003</v>
      </c>
      <c r="AV67" s="36">
        <v>42309</v>
      </c>
      <c r="AW67" s="165">
        <v>3.213000000000001</v>
      </c>
      <c r="AX67" s="165">
        <v>-16.050377597052201</v>
      </c>
      <c r="AY67" s="165">
        <v>-17.443472222222219</v>
      </c>
      <c r="BA67" s="165">
        <v>0.66300000000000026</v>
      </c>
      <c r="BB67" s="165">
        <v>-17.3186443832134</v>
      </c>
      <c r="BC67" s="165"/>
      <c r="BE67" s="165">
        <v>3.2629999999999999</v>
      </c>
      <c r="BF67" s="165">
        <v>-15.197384739417796</v>
      </c>
      <c r="BG67" s="165"/>
      <c r="BI67" s="165">
        <v>3.8130000000000006</v>
      </c>
      <c r="BJ67" s="165">
        <v>-16.9101873000978</v>
      </c>
      <c r="BK67" s="165"/>
      <c r="BM67" s="165">
        <v>4.7629999999999999</v>
      </c>
      <c r="BN67" s="165">
        <v>-16.1847672228322</v>
      </c>
      <c r="BO67" s="165"/>
      <c r="BQ67" s="165">
        <v>-0.7370000000000001</v>
      </c>
      <c r="BR67" s="165">
        <v>-17.218121119723399</v>
      </c>
      <c r="BS67" s="165"/>
      <c r="BU67" s="165">
        <v>3.3629999999999995</v>
      </c>
      <c r="BV67" s="165">
        <v>-17.015214061825993</v>
      </c>
      <c r="BW67" s="165"/>
    </row>
    <row r="68" spans="1:75" x14ac:dyDescent="0.25">
      <c r="A68" s="95">
        <v>41214</v>
      </c>
      <c r="B68" s="36">
        <v>41214</v>
      </c>
      <c r="C68" s="346">
        <v>8.8000000000000007</v>
      </c>
      <c r="D68" s="346">
        <v>6.25</v>
      </c>
      <c r="E68" s="346">
        <v>8.85</v>
      </c>
      <c r="F68" s="346">
        <v>9.4</v>
      </c>
      <c r="G68" s="346">
        <v>10.35</v>
      </c>
      <c r="H68" s="346">
        <v>4.8499999999999996</v>
      </c>
      <c r="I68" s="346">
        <v>8.9499999999999993</v>
      </c>
      <c r="J68" s="105"/>
      <c r="K68" s="36">
        <v>42309</v>
      </c>
      <c r="L68" s="109">
        <v>5.4962</v>
      </c>
      <c r="M68" s="98">
        <f t="shared" si="0"/>
        <v>5.5869999999999997</v>
      </c>
      <c r="N68" s="109">
        <f t="shared" si="1"/>
        <v>5.6781333333333324</v>
      </c>
      <c r="O68" s="291"/>
      <c r="P68" s="184">
        <v>42309</v>
      </c>
      <c r="Q68" s="346">
        <v>8.8000000000000007</v>
      </c>
      <c r="R68" s="240">
        <v>3.213000000000001</v>
      </c>
      <c r="S68" s="190">
        <v>-17.443472222222219</v>
      </c>
      <c r="T68" s="346">
        <v>6.25</v>
      </c>
      <c r="U68" s="240">
        <v>0.66300000000000026</v>
      </c>
      <c r="W68" s="346">
        <v>8.85</v>
      </c>
      <c r="X68" s="240">
        <v>3.2629999999999999</v>
      </c>
      <c r="Z68" s="346">
        <v>9.4</v>
      </c>
      <c r="AA68" s="240">
        <v>3.8130000000000006</v>
      </c>
      <c r="AC68" s="346">
        <v>10.35</v>
      </c>
      <c r="AD68" s="239">
        <v>4.7629999999999999</v>
      </c>
      <c r="AF68" s="346">
        <v>4.8499999999999996</v>
      </c>
      <c r="AG68" s="239">
        <v>-0.7370000000000001</v>
      </c>
      <c r="AI68" s="346">
        <v>8.9499999999999993</v>
      </c>
      <c r="AJ68" s="239">
        <v>3.3629999999999995</v>
      </c>
      <c r="AV68" s="36">
        <v>42310</v>
      </c>
      <c r="AW68" s="165">
        <v>2.3441000000000001</v>
      </c>
      <c r="AX68" s="165">
        <v>-16.363489329192703</v>
      </c>
      <c r="AY68" s="165"/>
      <c r="BA68" s="165">
        <v>0.24410000000000043</v>
      </c>
      <c r="BB68" s="165">
        <v>-17.648235680203403</v>
      </c>
      <c r="BC68" s="165"/>
      <c r="BE68" s="165">
        <v>0.69409999999999972</v>
      </c>
      <c r="BF68" s="165">
        <v>-15.526976036407799</v>
      </c>
      <c r="BG68" s="165"/>
      <c r="BI68" s="165">
        <v>1.9941000000000004</v>
      </c>
      <c r="BJ68" s="165">
        <v>-17.233186771148002</v>
      </c>
      <c r="BK68" s="165"/>
      <c r="BM68" s="165">
        <v>5.8441000000000001</v>
      </c>
      <c r="BN68" s="165">
        <v>-16.448440260424203</v>
      </c>
      <c r="BO68" s="165"/>
      <c r="BQ68" s="165">
        <v>-1.0559000000000003</v>
      </c>
      <c r="BR68" s="165">
        <v>-17.547712416713402</v>
      </c>
      <c r="BS68" s="165"/>
      <c r="BU68" s="165">
        <v>4.9441000000000015</v>
      </c>
      <c r="BV68" s="165">
        <v>-17.295366664267497</v>
      </c>
      <c r="BW68" s="165"/>
    </row>
    <row r="69" spans="1:75" x14ac:dyDescent="0.25">
      <c r="A69" s="95">
        <v>41215</v>
      </c>
      <c r="B69" s="36">
        <v>41215</v>
      </c>
      <c r="C69" s="346">
        <v>7.75</v>
      </c>
      <c r="D69" s="346">
        <v>5.65</v>
      </c>
      <c r="E69" s="346">
        <v>6.1</v>
      </c>
      <c r="F69" s="346">
        <v>7.4</v>
      </c>
      <c r="G69" s="346">
        <v>11.25</v>
      </c>
      <c r="H69" s="346">
        <v>4.3499999999999996</v>
      </c>
      <c r="I69" s="346">
        <v>10.350000000000001</v>
      </c>
      <c r="J69" s="105"/>
      <c r="K69" s="36">
        <v>42310</v>
      </c>
      <c r="L69" s="109">
        <v>5.3155999999999999</v>
      </c>
      <c r="M69" s="98">
        <f t="shared" si="0"/>
        <v>5.4058999999999999</v>
      </c>
      <c r="N69" s="109">
        <f t="shared" si="1"/>
        <v>5.4965333333333328</v>
      </c>
      <c r="O69" s="291"/>
      <c r="P69" s="184">
        <v>42310</v>
      </c>
      <c r="Q69" s="346">
        <v>7.75</v>
      </c>
      <c r="R69" s="240">
        <v>2.3441000000000001</v>
      </c>
      <c r="T69" s="346">
        <v>5.65</v>
      </c>
      <c r="U69" s="240">
        <v>0.24410000000000043</v>
      </c>
      <c r="W69" s="346">
        <v>6.1</v>
      </c>
      <c r="X69" s="240">
        <v>0.69409999999999972</v>
      </c>
      <c r="Z69" s="346">
        <v>7.4</v>
      </c>
      <c r="AA69" s="240">
        <v>1.9941000000000004</v>
      </c>
      <c r="AC69" s="346">
        <v>11.25</v>
      </c>
      <c r="AD69" s="239">
        <v>5.8441000000000001</v>
      </c>
      <c r="AF69" s="346">
        <v>4.3499999999999996</v>
      </c>
      <c r="AG69" s="239">
        <v>-1.0559000000000003</v>
      </c>
      <c r="AI69" s="346">
        <v>10.350000000000001</v>
      </c>
      <c r="AJ69" s="239">
        <v>4.9441000000000015</v>
      </c>
      <c r="AV69" s="36">
        <v>42311</v>
      </c>
      <c r="AW69" s="165">
        <v>4.4242000000000008</v>
      </c>
      <c r="AX69" s="165">
        <v>-16.635404371327201</v>
      </c>
      <c r="AY69" s="165"/>
      <c r="BA69" s="165">
        <v>0.87420000000000009</v>
      </c>
      <c r="BB69" s="165">
        <v>-17.968135729773401</v>
      </c>
      <c r="BC69" s="165"/>
      <c r="BE69" s="165">
        <v>1.2242000000000006</v>
      </c>
      <c r="BF69" s="165">
        <v>-15.840478084986398</v>
      </c>
      <c r="BG69" s="165"/>
      <c r="BI69" s="165">
        <v>0.72419999999999973</v>
      </c>
      <c r="BJ69" s="165">
        <v>-17.553086820718001</v>
      </c>
      <c r="BK69" s="165"/>
      <c r="BM69" s="165">
        <v>6.7241999999999997</v>
      </c>
      <c r="BN69" s="165">
        <v>-16.7043603000802</v>
      </c>
      <c r="BO69" s="165"/>
      <c r="BQ69" s="165">
        <v>-5.4257999999999997</v>
      </c>
      <c r="BR69" s="165">
        <v>-18.027562491068402</v>
      </c>
      <c r="BS69" s="165"/>
      <c r="BU69" s="165">
        <v>5.2241999999999997</v>
      </c>
      <c r="BV69" s="165">
        <v>-17.551286703923495</v>
      </c>
      <c r="BW69" s="165"/>
    </row>
    <row r="70" spans="1:75" x14ac:dyDescent="0.25">
      <c r="A70" s="95">
        <v>41216</v>
      </c>
      <c r="B70" s="36">
        <v>41216</v>
      </c>
      <c r="C70" s="346">
        <v>9.65</v>
      </c>
      <c r="D70" s="346">
        <v>6.1</v>
      </c>
      <c r="E70" s="346">
        <v>6.45</v>
      </c>
      <c r="F70" s="346">
        <v>5.9499999999999993</v>
      </c>
      <c r="G70" s="346">
        <v>11.95</v>
      </c>
      <c r="H70" s="346">
        <v>-0.19999999999999996</v>
      </c>
      <c r="I70" s="346">
        <v>10.45</v>
      </c>
      <c r="J70" s="105"/>
      <c r="K70" s="36">
        <v>42311</v>
      </c>
      <c r="L70" s="109">
        <v>5.1359999999999992</v>
      </c>
      <c r="M70" s="98">
        <f t="shared" si="0"/>
        <v>5.2257999999999996</v>
      </c>
      <c r="N70" s="109">
        <f t="shared" si="1"/>
        <v>5.3159333333333327</v>
      </c>
      <c r="O70" s="291"/>
      <c r="P70" s="184">
        <v>42311</v>
      </c>
      <c r="Q70" s="346">
        <v>9.65</v>
      </c>
      <c r="R70" s="240">
        <v>4.4242000000000008</v>
      </c>
      <c r="T70" s="346">
        <v>6.1</v>
      </c>
      <c r="U70" s="240">
        <v>0.87420000000000009</v>
      </c>
      <c r="W70" s="346">
        <v>6.45</v>
      </c>
      <c r="X70" s="240">
        <v>1.2242000000000006</v>
      </c>
      <c r="Z70" s="346">
        <v>5.9499999999999993</v>
      </c>
      <c r="AA70" s="240">
        <v>0.72419999999999973</v>
      </c>
      <c r="AC70" s="346">
        <v>11.95</v>
      </c>
      <c r="AD70" s="239">
        <v>6.7241999999999997</v>
      </c>
      <c r="AF70" s="346">
        <v>-0.19999999999999996</v>
      </c>
      <c r="AG70" s="239">
        <v>-5.4257999999999997</v>
      </c>
      <c r="AI70" s="346">
        <v>10.45</v>
      </c>
      <c r="AJ70" s="239">
        <v>5.2241999999999997</v>
      </c>
      <c r="AV70" s="36">
        <v>42312</v>
      </c>
      <c r="AW70" s="165">
        <v>6.6532999999999998</v>
      </c>
      <c r="AX70" s="165">
        <v>-16.883676015127204</v>
      </c>
      <c r="AY70" s="165"/>
      <c r="BA70" s="165">
        <v>-1.3966999999999992</v>
      </c>
      <c r="BB70" s="165">
        <v>-18.278475284523402</v>
      </c>
      <c r="BC70" s="165"/>
      <c r="BE70" s="165">
        <v>4.6033000000000008</v>
      </c>
      <c r="BF70" s="165">
        <v>-16.104266706523898</v>
      </c>
      <c r="BG70" s="165"/>
      <c r="BI70" s="165">
        <v>-1.2966999999999995</v>
      </c>
      <c r="BJ70" s="165">
        <v>-17.863426375468002</v>
      </c>
      <c r="BK70" s="165"/>
      <c r="BM70" s="165">
        <v>5.1033000000000008</v>
      </c>
      <c r="BN70" s="165">
        <v>-16.952631943880203</v>
      </c>
      <c r="BO70" s="165"/>
      <c r="BQ70" s="165">
        <v>-8.3966999999999992</v>
      </c>
      <c r="BR70" s="165">
        <v>-18.648241600568404</v>
      </c>
      <c r="BS70" s="165"/>
      <c r="BU70" s="165">
        <v>4.9533000000000005</v>
      </c>
      <c r="BV70" s="165">
        <v>-17.815075325460995</v>
      </c>
      <c r="BW70" s="165"/>
    </row>
    <row r="71" spans="1:75" x14ac:dyDescent="0.25">
      <c r="A71" s="95">
        <v>41217</v>
      </c>
      <c r="B71" s="36">
        <v>41217</v>
      </c>
      <c r="C71" s="346">
        <v>11.7</v>
      </c>
      <c r="D71" s="346">
        <v>3.6500000000000004</v>
      </c>
      <c r="E71" s="346">
        <v>9.65</v>
      </c>
      <c r="F71" s="346">
        <v>3.75</v>
      </c>
      <c r="G71" s="346">
        <v>10.15</v>
      </c>
      <c r="H71" s="346">
        <v>-3.3499999999999996</v>
      </c>
      <c r="I71" s="346">
        <v>10</v>
      </c>
      <c r="J71" s="105"/>
      <c r="K71" s="36">
        <v>42312</v>
      </c>
      <c r="L71" s="109">
        <v>4.9573999999999998</v>
      </c>
      <c r="M71" s="98">
        <f t="shared" si="0"/>
        <v>5.0466999999999995</v>
      </c>
      <c r="N71" s="109">
        <f t="shared" si="1"/>
        <v>5.136333333333333</v>
      </c>
      <c r="O71" s="291"/>
      <c r="P71" s="184">
        <v>42312</v>
      </c>
      <c r="Q71" s="346">
        <v>11.7</v>
      </c>
      <c r="R71" s="240">
        <v>6.6532999999999998</v>
      </c>
      <c r="T71" s="346">
        <v>3.6500000000000004</v>
      </c>
      <c r="U71" s="240">
        <v>-1.3966999999999992</v>
      </c>
      <c r="W71" s="346">
        <v>9.65</v>
      </c>
      <c r="X71" s="240">
        <v>4.6033000000000008</v>
      </c>
      <c r="Z71" s="346">
        <v>3.75</v>
      </c>
      <c r="AA71" s="240">
        <v>-1.2966999999999995</v>
      </c>
      <c r="AC71" s="346">
        <v>10.15</v>
      </c>
      <c r="AD71" s="239">
        <v>5.1033000000000008</v>
      </c>
      <c r="AF71" s="346">
        <v>-3.3499999999999996</v>
      </c>
      <c r="AG71" s="239">
        <v>-8.3966999999999992</v>
      </c>
      <c r="AI71" s="346">
        <v>10</v>
      </c>
      <c r="AJ71" s="239">
        <v>4.9533000000000005</v>
      </c>
      <c r="AV71" s="36">
        <v>42313</v>
      </c>
      <c r="AW71" s="165">
        <v>6.4813999999999998</v>
      </c>
      <c r="AX71" s="165">
        <v>-17.124403284351203</v>
      </c>
      <c r="AY71" s="165"/>
      <c r="BA71" s="165">
        <v>-3.1685999999999996</v>
      </c>
      <c r="BB71" s="165">
        <v>-18.639566188359399</v>
      </c>
      <c r="BC71" s="165"/>
      <c r="BE71" s="165">
        <v>5.0314000000000005</v>
      </c>
      <c r="BF71" s="165">
        <v>-16.344993975747897</v>
      </c>
      <c r="BG71" s="165"/>
      <c r="BI71" s="165">
        <v>-1.7185999999999995</v>
      </c>
      <c r="BJ71" s="165">
        <v>-18.164335461998</v>
      </c>
      <c r="BK71" s="165"/>
      <c r="BM71" s="165">
        <v>5.2313999999999998</v>
      </c>
      <c r="BN71" s="165">
        <v>-17.193359213104202</v>
      </c>
      <c r="BO71" s="165"/>
      <c r="BQ71" s="165">
        <v>-8.3186</v>
      </c>
      <c r="BR71" s="165">
        <v>-19.250059773628401</v>
      </c>
      <c r="BS71" s="165"/>
      <c r="BU71" s="165">
        <v>3.7313999999999998</v>
      </c>
      <c r="BV71" s="165">
        <v>-18.085893503337992</v>
      </c>
      <c r="BW71" s="165"/>
    </row>
    <row r="72" spans="1:75" ht="15.75" thickBot="1" x14ac:dyDescent="0.3">
      <c r="A72" s="95">
        <v>41218</v>
      </c>
      <c r="B72" s="36">
        <v>41218</v>
      </c>
      <c r="C72" s="346">
        <v>11.35</v>
      </c>
      <c r="D72" s="346">
        <v>1.7000000000000002</v>
      </c>
      <c r="E72" s="346">
        <v>9.9</v>
      </c>
      <c r="F72" s="346">
        <v>3.1500000000000004</v>
      </c>
      <c r="G72" s="346">
        <v>10.1</v>
      </c>
      <c r="H72" s="346">
        <v>-3.4499999999999997</v>
      </c>
      <c r="I72" s="346">
        <v>8.6</v>
      </c>
      <c r="J72" s="105"/>
      <c r="K72" s="36">
        <v>42313</v>
      </c>
      <c r="L72" s="109">
        <v>4.7797999999999998</v>
      </c>
      <c r="M72" s="98">
        <f t="shared" si="0"/>
        <v>4.8685999999999998</v>
      </c>
      <c r="N72" s="109">
        <f t="shared" si="1"/>
        <v>4.9577333333333327</v>
      </c>
      <c r="O72" s="291"/>
      <c r="P72" s="184">
        <v>42313</v>
      </c>
      <c r="Q72" s="346">
        <v>11.35</v>
      </c>
      <c r="R72" s="240">
        <v>6.4813999999999998</v>
      </c>
      <c r="T72" s="346">
        <v>1.7000000000000002</v>
      </c>
      <c r="U72" s="240">
        <v>-3.1685999999999996</v>
      </c>
      <c r="W72" s="346">
        <v>9.9</v>
      </c>
      <c r="X72" s="240">
        <v>5.0314000000000005</v>
      </c>
      <c r="Z72" s="346">
        <v>3.1500000000000004</v>
      </c>
      <c r="AA72" s="240">
        <v>-1.7185999999999995</v>
      </c>
      <c r="AC72" s="346">
        <v>10.1</v>
      </c>
      <c r="AD72" s="239">
        <v>5.2313999999999998</v>
      </c>
      <c r="AF72" s="346">
        <v>-3.4499999999999997</v>
      </c>
      <c r="AG72" s="239">
        <v>-8.3186</v>
      </c>
      <c r="AI72" s="346">
        <v>8.6</v>
      </c>
      <c r="AJ72" s="239">
        <v>3.7313999999999998</v>
      </c>
      <c r="AV72" s="36">
        <v>42314</v>
      </c>
      <c r="AW72" s="165">
        <v>4.208499999999999</v>
      </c>
      <c r="AX72" s="165">
        <v>-17.372270015424704</v>
      </c>
      <c r="AY72" s="165"/>
      <c r="BA72" s="165">
        <v>-3.1414999999999997</v>
      </c>
      <c r="BB72" s="165">
        <v>-18.989495691051399</v>
      </c>
      <c r="BC72" s="165"/>
      <c r="BE72" s="165">
        <v>5.9085000000000001</v>
      </c>
      <c r="BF72" s="165">
        <v>-16.578280310875897</v>
      </c>
      <c r="BG72" s="165"/>
      <c r="BI72" s="165">
        <v>-1.1914999999999996</v>
      </c>
      <c r="BJ72" s="165">
        <v>-18.455943380908</v>
      </c>
      <c r="BK72" s="165"/>
      <c r="BM72" s="165">
        <v>6.7584999999999997</v>
      </c>
      <c r="BN72" s="165">
        <v>-17.426645548232202</v>
      </c>
      <c r="BO72" s="165"/>
      <c r="BQ72" s="165">
        <v>-8.6914999999999996</v>
      </c>
      <c r="BR72" s="165">
        <v>-19.8332756114484</v>
      </c>
      <c r="BS72" s="165"/>
      <c r="BU72" s="165">
        <v>0.65850000000000009</v>
      </c>
      <c r="BV72" s="165">
        <v>-18.377501422247992</v>
      </c>
      <c r="BW72" s="165">
        <v>-17.516398148148152</v>
      </c>
    </row>
    <row r="73" spans="1:75" ht="15.75" thickBot="1" x14ac:dyDescent="0.3">
      <c r="A73" s="95">
        <v>41219</v>
      </c>
      <c r="B73" s="36">
        <v>41219</v>
      </c>
      <c r="C73" s="346">
        <v>8.8999999999999986</v>
      </c>
      <c r="D73" s="346">
        <v>1.55</v>
      </c>
      <c r="E73" s="346">
        <v>10.6</v>
      </c>
      <c r="F73" s="346">
        <v>3.5</v>
      </c>
      <c r="G73" s="346">
        <v>11.45</v>
      </c>
      <c r="H73" s="346">
        <v>-4</v>
      </c>
      <c r="I73" s="346">
        <v>5.35</v>
      </c>
      <c r="J73" s="105"/>
      <c r="K73" s="36">
        <v>42314</v>
      </c>
      <c r="L73" s="109">
        <v>4.6031999999999993</v>
      </c>
      <c r="M73" s="98">
        <f t="shared" si="0"/>
        <v>4.6914999999999996</v>
      </c>
      <c r="N73" s="109">
        <f t="shared" si="1"/>
        <v>4.7801333333333327</v>
      </c>
      <c r="O73" s="291"/>
      <c r="P73" s="184">
        <v>42314</v>
      </c>
      <c r="Q73" s="346">
        <v>8.8999999999999986</v>
      </c>
      <c r="R73" s="240">
        <v>4.208499999999999</v>
      </c>
      <c r="T73" s="346">
        <v>1.55</v>
      </c>
      <c r="U73" s="240">
        <v>-3.1414999999999997</v>
      </c>
      <c r="W73" s="346">
        <v>10.6</v>
      </c>
      <c r="X73" s="240">
        <v>5.9085000000000001</v>
      </c>
      <c r="Z73" s="346">
        <v>3.5</v>
      </c>
      <c r="AA73" s="240">
        <v>-1.1914999999999996</v>
      </c>
      <c r="AC73" s="346">
        <v>11.45</v>
      </c>
      <c r="AD73" s="239">
        <v>6.7584999999999997</v>
      </c>
      <c r="AF73" s="346">
        <v>-4</v>
      </c>
      <c r="AG73" s="239">
        <v>-8.6914999999999996</v>
      </c>
      <c r="AI73" s="346">
        <v>5.35</v>
      </c>
      <c r="AJ73" s="239">
        <v>0.65850000000000009</v>
      </c>
      <c r="AK73" s="104">
        <v>-17.516398148148152</v>
      </c>
      <c r="AV73" s="36">
        <v>42315</v>
      </c>
      <c r="AW73" s="165">
        <v>2.0346000000000002</v>
      </c>
      <c r="AX73" s="165">
        <v>-17.640583575020202</v>
      </c>
      <c r="AY73" s="165"/>
      <c r="BA73" s="165">
        <v>-1.3653999999999997</v>
      </c>
      <c r="BB73" s="165">
        <v>-19.271931016941398</v>
      </c>
      <c r="BC73" s="165"/>
      <c r="BE73" s="165">
        <v>6.2846000000000011</v>
      </c>
      <c r="BF73" s="165">
        <v>-16.804228571587895</v>
      </c>
      <c r="BG73" s="165"/>
      <c r="BI73" s="165">
        <v>1.4346000000000005</v>
      </c>
      <c r="BJ73" s="165">
        <v>-18.732730000280199</v>
      </c>
      <c r="BK73" s="165"/>
      <c r="BM73" s="165">
        <v>6.8346</v>
      </c>
      <c r="BN73" s="165">
        <v>-17.6525938089442</v>
      </c>
      <c r="BO73" s="165"/>
      <c r="BQ73" s="165">
        <v>-6.9154</v>
      </c>
      <c r="BR73" s="360">
        <v>-20.256928600283398</v>
      </c>
      <c r="BS73" s="253">
        <v>-21.95</v>
      </c>
      <c r="BU73" s="165">
        <v>-0.81539999999999946</v>
      </c>
      <c r="BV73" s="165">
        <v>-18.659936748137991</v>
      </c>
      <c r="BW73" s="165"/>
    </row>
    <row r="74" spans="1:75" x14ac:dyDescent="0.25">
      <c r="A74" s="95">
        <v>41220</v>
      </c>
      <c r="B74" s="36">
        <v>41220</v>
      </c>
      <c r="C74" s="346">
        <v>6.55</v>
      </c>
      <c r="D74" s="346">
        <v>3.15</v>
      </c>
      <c r="E74" s="346">
        <v>10.8</v>
      </c>
      <c r="F74" s="346">
        <v>5.95</v>
      </c>
      <c r="G74" s="346">
        <v>11.35</v>
      </c>
      <c r="H74" s="346">
        <v>-2.4</v>
      </c>
      <c r="I74" s="346">
        <v>3.7</v>
      </c>
      <c r="J74" s="105"/>
      <c r="K74" s="36">
        <v>42315</v>
      </c>
      <c r="L74" s="109">
        <v>4.4276</v>
      </c>
      <c r="M74" s="98">
        <f t="shared" si="0"/>
        <v>4.5153999999999996</v>
      </c>
      <c r="N74" s="109">
        <f t="shared" si="1"/>
        <v>4.603533333333333</v>
      </c>
      <c r="O74" s="291"/>
      <c r="P74" s="184">
        <v>42315</v>
      </c>
      <c r="Q74" s="346">
        <v>6.55</v>
      </c>
      <c r="R74" s="240">
        <v>2.0346000000000002</v>
      </c>
      <c r="T74" s="346">
        <v>3.15</v>
      </c>
      <c r="U74" s="240">
        <v>-1.3653999999999997</v>
      </c>
      <c r="W74" s="346">
        <v>10.8</v>
      </c>
      <c r="X74" s="240">
        <v>6.2846000000000011</v>
      </c>
      <c r="Z74" s="346">
        <v>5.95</v>
      </c>
      <c r="AA74" s="240">
        <v>1.4346000000000005</v>
      </c>
      <c r="AC74" s="346">
        <v>11.35</v>
      </c>
      <c r="AD74" s="239">
        <v>6.8346</v>
      </c>
      <c r="AF74" s="346">
        <v>-2.4</v>
      </c>
      <c r="AG74" s="239">
        <v>-6.9154</v>
      </c>
      <c r="AH74" s="104">
        <v>-21.945425925925928</v>
      </c>
      <c r="AI74" s="346">
        <v>3.7</v>
      </c>
      <c r="AJ74" s="239">
        <v>-0.81539999999999946</v>
      </c>
      <c r="AK74" s="104"/>
      <c r="AV74" s="36">
        <v>42316</v>
      </c>
      <c r="AW74" s="165">
        <v>0.40970000000000084</v>
      </c>
      <c r="AX74" s="165">
        <v>-17.913974156490205</v>
      </c>
      <c r="AY74" s="165"/>
      <c r="BA74" s="165">
        <v>0.60970000000000102</v>
      </c>
      <c r="BB74" s="165">
        <v>-19.545321598411402</v>
      </c>
      <c r="BC74" s="165">
        <v>-19.422566666666665</v>
      </c>
      <c r="BE74" s="165">
        <v>4.2597000000000023</v>
      </c>
      <c r="BF74" s="165">
        <v>-17.0366105658374</v>
      </c>
      <c r="BG74" s="165"/>
      <c r="BI74" s="165">
        <v>4.7597000000000023</v>
      </c>
      <c r="BJ74" s="165">
        <v>-18.965111994529703</v>
      </c>
      <c r="BK74" s="165"/>
      <c r="BM74" s="165">
        <v>7.4097000000000008</v>
      </c>
      <c r="BN74" s="165">
        <v>-17.871306274120204</v>
      </c>
      <c r="BO74" s="165">
        <v>-17.25415555555556</v>
      </c>
      <c r="BQ74" s="165">
        <v>-4.5402999999999993</v>
      </c>
      <c r="BR74" s="165">
        <v>-20.612336356194405</v>
      </c>
      <c r="BS74" s="165"/>
      <c r="BU74" s="165">
        <v>-3.1902999999999992</v>
      </c>
      <c r="BV74" s="165">
        <v>-18.988005445901994</v>
      </c>
      <c r="BW74" s="165"/>
    </row>
    <row r="75" spans="1:75" x14ac:dyDescent="0.25">
      <c r="A75" s="95">
        <v>41221</v>
      </c>
      <c r="B75" s="36">
        <v>41221</v>
      </c>
      <c r="C75" s="346">
        <v>4.75</v>
      </c>
      <c r="D75" s="346">
        <v>4.95</v>
      </c>
      <c r="E75" s="346">
        <v>8.6000000000000014</v>
      </c>
      <c r="F75" s="346">
        <v>9.1000000000000014</v>
      </c>
      <c r="G75" s="346">
        <v>11.75</v>
      </c>
      <c r="H75" s="346">
        <v>-0.2</v>
      </c>
      <c r="I75" s="346">
        <v>1.1499999999999999</v>
      </c>
      <c r="J75" s="105"/>
      <c r="K75" s="36">
        <v>42316</v>
      </c>
      <c r="L75" s="109">
        <v>4.2529999999999983</v>
      </c>
      <c r="M75" s="98">
        <f t="shared" si="0"/>
        <v>4.3402999999999992</v>
      </c>
      <c r="N75" s="109">
        <f t="shared" si="1"/>
        <v>4.4279333333333328</v>
      </c>
      <c r="O75" s="291"/>
      <c r="P75" s="184">
        <v>42316</v>
      </c>
      <c r="Q75" s="346">
        <v>4.75</v>
      </c>
      <c r="R75" s="240">
        <v>0.40970000000000084</v>
      </c>
      <c r="T75" s="346">
        <v>4.95</v>
      </c>
      <c r="U75" s="240">
        <v>0.60970000000000102</v>
      </c>
      <c r="V75" s="190">
        <v>-19.422566666666665</v>
      </c>
      <c r="W75" s="346">
        <v>8.6000000000000014</v>
      </c>
      <c r="X75" s="240">
        <v>4.2597000000000023</v>
      </c>
      <c r="Z75" s="346">
        <v>9.1000000000000014</v>
      </c>
      <c r="AA75" s="240">
        <v>4.7597000000000023</v>
      </c>
      <c r="AC75" s="346">
        <v>11.75</v>
      </c>
      <c r="AD75" s="239">
        <v>7.4097000000000008</v>
      </c>
      <c r="AE75" s="190">
        <v>-17.25415555555556</v>
      </c>
      <c r="AF75" s="346">
        <v>-0.2</v>
      </c>
      <c r="AG75" s="239">
        <v>-4.5402999999999993</v>
      </c>
      <c r="AI75" s="346">
        <v>1.1499999999999999</v>
      </c>
      <c r="AJ75" s="239">
        <v>-3.1902999999999992</v>
      </c>
      <c r="AK75" s="104"/>
      <c r="AV75" s="36">
        <v>42317</v>
      </c>
      <c r="AW75" s="165">
        <v>-1.7161999999999988</v>
      </c>
      <c r="AX75" s="165">
        <v>-18.178447116140205</v>
      </c>
      <c r="AY75" s="165"/>
      <c r="BA75" s="165">
        <v>-0.96619999999999884</v>
      </c>
      <c r="BB75" s="165">
        <v>-19.809794558061402</v>
      </c>
      <c r="BC75" s="165"/>
      <c r="BE75" s="165">
        <v>4.583800000000001</v>
      </c>
      <c r="BF75" s="165">
        <v>-17.261412581539901</v>
      </c>
      <c r="BG75" s="165"/>
      <c r="BI75" s="165">
        <v>2.9838000000000013</v>
      </c>
      <c r="BJ75" s="165">
        <v>-19.216361306197204</v>
      </c>
      <c r="BK75" s="165"/>
      <c r="BM75" s="165">
        <v>6.2338000000000013</v>
      </c>
      <c r="BN75" s="165">
        <v>-18.082884641840206</v>
      </c>
      <c r="BO75" s="165"/>
      <c r="BQ75" s="165">
        <v>-3.8661999999999992</v>
      </c>
      <c r="BR75" s="165">
        <v>-20.929703907774403</v>
      </c>
      <c r="BS75" s="165"/>
      <c r="BU75" s="165">
        <v>-4.666199999999999</v>
      </c>
      <c r="BV75" s="165">
        <v>-19.331820293446995</v>
      </c>
      <c r="BW75" s="165"/>
    </row>
    <row r="76" spans="1:75" ht="15.75" thickBot="1" x14ac:dyDescent="0.3">
      <c r="A76" s="95">
        <v>41222</v>
      </c>
      <c r="B76" s="36">
        <v>41222</v>
      </c>
      <c r="C76" s="346">
        <v>2.4500000000000002</v>
      </c>
      <c r="D76" s="346">
        <v>3.2</v>
      </c>
      <c r="E76" s="346">
        <v>8.75</v>
      </c>
      <c r="F76" s="346">
        <v>7.15</v>
      </c>
      <c r="G76" s="346">
        <v>10.4</v>
      </c>
      <c r="H76" s="346">
        <v>0.29999999999999993</v>
      </c>
      <c r="I76" s="346">
        <v>-0.5</v>
      </c>
      <c r="J76" s="105"/>
      <c r="K76" s="36">
        <v>42317</v>
      </c>
      <c r="L76" s="109">
        <v>4.0793999999999997</v>
      </c>
      <c r="M76" s="98">
        <f t="shared" si="0"/>
        <v>4.166199999999999</v>
      </c>
      <c r="N76" s="109">
        <f t="shared" si="1"/>
        <v>4.253333333333333</v>
      </c>
      <c r="O76" s="291"/>
      <c r="P76" s="184">
        <v>42317</v>
      </c>
      <c r="Q76" s="346">
        <v>2.4500000000000002</v>
      </c>
      <c r="R76" s="240">
        <v>-1.7161999999999988</v>
      </c>
      <c r="T76" s="346">
        <v>3.2</v>
      </c>
      <c r="U76" s="240">
        <v>-0.96619999999999884</v>
      </c>
      <c r="W76" s="346">
        <v>8.75</v>
      </c>
      <c r="X76" s="240">
        <v>4.583800000000001</v>
      </c>
      <c r="Z76" s="346">
        <v>7.15</v>
      </c>
      <c r="AA76" s="240">
        <v>2.9838000000000013</v>
      </c>
      <c r="AC76" s="346">
        <v>10.4</v>
      </c>
      <c r="AD76" s="239">
        <v>6.2338000000000013</v>
      </c>
      <c r="AF76" s="346">
        <v>0.29999999999999993</v>
      </c>
      <c r="AG76" s="239">
        <v>-3.8661999999999992</v>
      </c>
      <c r="AI76" s="346">
        <v>-0.5</v>
      </c>
      <c r="AJ76" s="239">
        <v>-4.666199999999999</v>
      </c>
      <c r="AK76" s="104"/>
      <c r="AV76" s="36">
        <v>42318</v>
      </c>
      <c r="AW76" s="165">
        <v>-3.3930999999999991</v>
      </c>
      <c r="AX76" s="165">
        <v>-18.485265197456204</v>
      </c>
      <c r="AY76" s="165"/>
      <c r="BA76" s="165">
        <v>-1.2430999999999992</v>
      </c>
      <c r="BB76" s="165">
        <v>-20.0654762924914</v>
      </c>
      <c r="BC76" s="165"/>
      <c r="BE76" s="165">
        <v>3.4069000000000003</v>
      </c>
      <c r="BF76" s="165">
        <v>-17.491526142526901</v>
      </c>
      <c r="BG76" s="165"/>
      <c r="BI76" s="165">
        <v>-0.74309999999999921</v>
      </c>
      <c r="BJ76" s="165">
        <v>-19.472043040627202</v>
      </c>
      <c r="BK76" s="165">
        <v>-20.520922222222222</v>
      </c>
      <c r="BM76" s="165">
        <v>4.7569000000000008</v>
      </c>
      <c r="BN76" s="165">
        <v>-18.300214116105703</v>
      </c>
      <c r="BO76" s="165"/>
      <c r="BQ76" s="165">
        <v>-1.3430999999999993</v>
      </c>
      <c r="BR76" s="165">
        <v>-21.185385642204402</v>
      </c>
      <c r="BS76" s="165"/>
      <c r="BU76" s="165">
        <v>-2.1430999999999996</v>
      </c>
      <c r="BV76" s="165">
        <v>-19.613070201319992</v>
      </c>
      <c r="BW76" s="165"/>
    </row>
    <row r="77" spans="1:75" ht="15.75" thickBot="1" x14ac:dyDescent="0.3">
      <c r="A77" s="95">
        <v>41223</v>
      </c>
      <c r="B77" s="36">
        <v>41223</v>
      </c>
      <c r="C77" s="346">
        <v>0.6</v>
      </c>
      <c r="D77" s="346">
        <v>2.75</v>
      </c>
      <c r="E77" s="346">
        <v>7.3999999999999995</v>
      </c>
      <c r="F77" s="346">
        <v>3.25</v>
      </c>
      <c r="G77" s="346">
        <v>8.75</v>
      </c>
      <c r="H77" s="346">
        <v>2.65</v>
      </c>
      <c r="I77" s="346">
        <v>1.8499999999999999</v>
      </c>
      <c r="J77" s="105"/>
      <c r="K77" s="36">
        <v>42318</v>
      </c>
      <c r="L77" s="109">
        <v>3.9067999999999987</v>
      </c>
      <c r="M77" s="98">
        <f t="shared" si="0"/>
        <v>3.9930999999999992</v>
      </c>
      <c r="N77" s="109">
        <f t="shared" si="1"/>
        <v>4.0797333333333325</v>
      </c>
      <c r="O77" s="291"/>
      <c r="P77" s="184">
        <v>42318</v>
      </c>
      <c r="Q77" s="346">
        <v>0.6</v>
      </c>
      <c r="R77" s="240">
        <v>-3.3930999999999991</v>
      </c>
      <c r="T77" s="346">
        <v>2.75</v>
      </c>
      <c r="U77" s="240">
        <v>-1.2430999999999992</v>
      </c>
      <c r="W77" s="346">
        <v>7.3999999999999995</v>
      </c>
      <c r="X77" s="240">
        <v>3.4069000000000003</v>
      </c>
      <c r="Z77" s="346">
        <v>3.25</v>
      </c>
      <c r="AA77" s="240">
        <v>-0.74309999999999921</v>
      </c>
      <c r="AB77" s="190">
        <v>-20.520922222222222</v>
      </c>
      <c r="AC77" s="346">
        <v>8.75</v>
      </c>
      <c r="AD77" s="239">
        <v>4.7569000000000008</v>
      </c>
      <c r="AF77" s="346">
        <v>2.65</v>
      </c>
      <c r="AG77" s="239">
        <v>-1.3430999999999993</v>
      </c>
      <c r="AI77" s="346">
        <v>1.8499999999999999</v>
      </c>
      <c r="AJ77" s="239">
        <v>-2.1430999999999996</v>
      </c>
      <c r="AK77" s="104"/>
      <c r="AV77" s="36">
        <v>42319</v>
      </c>
      <c r="AW77" s="165">
        <v>-6.020999999999999</v>
      </c>
      <c r="AX77" s="165">
        <v>-18.855789467171206</v>
      </c>
      <c r="AY77" s="165"/>
      <c r="BA77" s="165">
        <v>0.7790000000000008</v>
      </c>
      <c r="BB77" s="165">
        <v>-20.3124924723014</v>
      </c>
      <c r="BC77" s="165"/>
      <c r="BE77" s="165">
        <v>-2.0709999999999988</v>
      </c>
      <c r="BF77" s="360">
        <v>-17.763243940317899</v>
      </c>
      <c r="BG77" s="253">
        <v>-18.257788888888893</v>
      </c>
      <c r="BI77" s="165">
        <v>-0.82099999999999884</v>
      </c>
      <c r="BJ77" s="165">
        <v>-19.719059220437202</v>
      </c>
      <c r="BK77" s="165"/>
      <c r="BM77" s="165">
        <v>3.6790000000000012</v>
      </c>
      <c r="BN77" s="165">
        <v>-18.522528677934702</v>
      </c>
      <c r="BO77" s="165"/>
      <c r="BQ77" s="165">
        <v>7.9000000000001069E-2</v>
      </c>
      <c r="BR77" s="165">
        <v>-21.432401822014402</v>
      </c>
      <c r="BS77" s="165"/>
      <c r="BU77" s="165">
        <v>-1.2209999999999992</v>
      </c>
      <c r="BV77" s="165">
        <v>-19.860086381129992</v>
      </c>
      <c r="BW77" s="165"/>
    </row>
    <row r="78" spans="1:75" x14ac:dyDescent="0.25">
      <c r="A78" s="95">
        <v>41224</v>
      </c>
      <c r="B78" s="36">
        <v>41224</v>
      </c>
      <c r="C78" s="346">
        <v>-2.2000000000000002</v>
      </c>
      <c r="D78" s="346">
        <v>4.5999999999999996</v>
      </c>
      <c r="E78" s="346">
        <v>1.7499999999999998</v>
      </c>
      <c r="F78" s="346">
        <v>3</v>
      </c>
      <c r="G78" s="346">
        <v>7.5</v>
      </c>
      <c r="H78" s="346">
        <v>3.9</v>
      </c>
      <c r="I78" s="346">
        <v>2.5999999999999996</v>
      </c>
      <c r="J78" s="105"/>
      <c r="K78" s="36">
        <v>42319</v>
      </c>
      <c r="L78" s="109">
        <v>3.735199999999999</v>
      </c>
      <c r="M78" s="98">
        <f t="shared" si="0"/>
        <v>3.8209999999999988</v>
      </c>
      <c r="N78" s="109">
        <f t="shared" si="1"/>
        <v>3.9071333333333325</v>
      </c>
      <c r="O78" s="291"/>
      <c r="P78" s="184">
        <v>42319</v>
      </c>
      <c r="Q78" s="346">
        <v>-2.2000000000000002</v>
      </c>
      <c r="R78" s="240">
        <v>-6.020999999999999</v>
      </c>
      <c r="T78" s="346">
        <v>4.5999999999999996</v>
      </c>
      <c r="U78" s="240">
        <v>0.7790000000000008</v>
      </c>
      <c r="W78" s="346">
        <v>1.7499999999999998</v>
      </c>
      <c r="X78" s="240">
        <v>-2.0709999999999988</v>
      </c>
      <c r="Y78" s="190">
        <v>-18.257788888888893</v>
      </c>
      <c r="Z78" s="346">
        <v>3</v>
      </c>
      <c r="AA78" s="240">
        <v>-0.82099999999999884</v>
      </c>
      <c r="AC78" s="346">
        <v>7.5</v>
      </c>
      <c r="AD78" s="239">
        <v>3.6790000000000012</v>
      </c>
      <c r="AF78" s="346">
        <v>3.9</v>
      </c>
      <c r="AG78" s="239">
        <v>7.9000000000001069E-2</v>
      </c>
      <c r="AI78" s="346">
        <v>2.5999999999999996</v>
      </c>
      <c r="AJ78" s="239">
        <v>-1.2209999999999992</v>
      </c>
      <c r="AK78" s="104"/>
      <c r="AV78" s="36">
        <v>42320</v>
      </c>
      <c r="AW78" s="165">
        <v>-4.4999000000000002</v>
      </c>
      <c r="AX78" s="165">
        <v>-19.165807707898207</v>
      </c>
      <c r="AY78" s="165"/>
      <c r="BA78" s="165">
        <v>1.8001000000000005</v>
      </c>
      <c r="BB78" s="165">
        <v>-20.546198530695602</v>
      </c>
      <c r="BC78" s="165"/>
      <c r="BE78" s="165">
        <v>-7.5499000000000001</v>
      </c>
      <c r="BF78" s="165">
        <v>-18.240195079897902</v>
      </c>
      <c r="BG78" s="165"/>
      <c r="BI78" s="165">
        <v>-0.6498999999999997</v>
      </c>
      <c r="BJ78" s="165">
        <v>-19.957534790227204</v>
      </c>
      <c r="BK78" s="165"/>
      <c r="BM78" s="165">
        <v>5.5001000000000007</v>
      </c>
      <c r="BN78" s="165">
        <v>-18.713309133766703</v>
      </c>
      <c r="BO78" s="165"/>
      <c r="BQ78" s="165">
        <v>1.5001000000000007</v>
      </c>
      <c r="BR78" s="165">
        <v>-21.666107880408603</v>
      </c>
      <c r="BS78" s="165"/>
      <c r="BU78" s="165">
        <v>-2.2998999999999996</v>
      </c>
      <c r="BV78" s="165">
        <v>-20.122409507898993</v>
      </c>
      <c r="BW78" s="165"/>
    </row>
    <row r="79" spans="1:75" x14ac:dyDescent="0.25">
      <c r="A79" s="95">
        <v>41225</v>
      </c>
      <c r="B79" s="36">
        <v>41225</v>
      </c>
      <c r="C79" s="346">
        <v>-0.85000000000000009</v>
      </c>
      <c r="D79" s="346">
        <v>5.45</v>
      </c>
      <c r="E79" s="346">
        <v>-3.9000000000000004</v>
      </c>
      <c r="F79" s="346">
        <v>3</v>
      </c>
      <c r="G79" s="346">
        <v>9.15</v>
      </c>
      <c r="H79" s="346">
        <v>5.15</v>
      </c>
      <c r="I79" s="346">
        <v>1.35</v>
      </c>
      <c r="J79" s="105"/>
      <c r="K79" s="36">
        <v>42320</v>
      </c>
      <c r="L79" s="109">
        <v>3.5646000000000004</v>
      </c>
      <c r="M79" s="98">
        <f t="shared" si="0"/>
        <v>3.6498999999999997</v>
      </c>
      <c r="N79" s="109">
        <f t="shared" si="1"/>
        <v>3.7355333333333327</v>
      </c>
      <c r="O79" s="291"/>
      <c r="P79" s="184">
        <v>42320</v>
      </c>
      <c r="Q79" s="346">
        <v>-0.85000000000000009</v>
      </c>
      <c r="R79" s="240">
        <v>-4.4999000000000002</v>
      </c>
      <c r="T79" s="346">
        <v>5.45</v>
      </c>
      <c r="U79" s="240">
        <v>1.8001000000000005</v>
      </c>
      <c r="W79" s="346">
        <v>-3.9000000000000004</v>
      </c>
      <c r="X79" s="240">
        <v>-7.5499000000000001</v>
      </c>
      <c r="Z79" s="346">
        <v>3</v>
      </c>
      <c r="AA79" s="240">
        <v>-0.6498999999999997</v>
      </c>
      <c r="AC79" s="346">
        <v>9.15</v>
      </c>
      <c r="AD79" s="239">
        <v>5.5001000000000007</v>
      </c>
      <c r="AF79" s="346">
        <v>5.15</v>
      </c>
      <c r="AG79" s="239">
        <v>1.5001000000000007</v>
      </c>
      <c r="AI79" s="346">
        <v>1.35</v>
      </c>
      <c r="AJ79" s="239">
        <v>-2.2998999999999996</v>
      </c>
      <c r="AK79" s="104"/>
      <c r="AV79" s="36">
        <v>42321</v>
      </c>
      <c r="AW79" s="165">
        <v>-0.17980000000000018</v>
      </c>
      <c r="AX79" s="165">
        <v>-19.395866886268205</v>
      </c>
      <c r="AY79" s="165"/>
      <c r="BA79" s="165">
        <v>4.0702000000000007</v>
      </c>
      <c r="BB79" s="165">
        <v>-20.741748832310101</v>
      </c>
      <c r="BC79" s="165"/>
      <c r="BE79" s="165">
        <v>-8.8797999999999995</v>
      </c>
      <c r="BF79" s="165">
        <v>-18.700313436637899</v>
      </c>
      <c r="BG79" s="165"/>
      <c r="BI79" s="165">
        <v>2.0701999999999998</v>
      </c>
      <c r="BJ79" s="165">
        <v>-20.176091009678704</v>
      </c>
      <c r="BK79" s="165"/>
      <c r="BM79" s="165">
        <v>5.1702000000000004</v>
      </c>
      <c r="BN79" s="165">
        <v>-18.897356476462701</v>
      </c>
      <c r="BO79" s="165"/>
      <c r="BQ79" s="165">
        <v>3.6201999999999996</v>
      </c>
      <c r="BR79" s="165">
        <v>-21.873161140941601</v>
      </c>
      <c r="BS79" s="165"/>
      <c r="BU79" s="165">
        <v>-0.52979999999999983</v>
      </c>
      <c r="BV79" s="165">
        <v>-20.352468686268992</v>
      </c>
      <c r="BW79" s="165"/>
    </row>
    <row r="80" spans="1:75" x14ac:dyDescent="0.25">
      <c r="A80" s="95">
        <v>41226</v>
      </c>
      <c r="B80" s="36">
        <v>41226</v>
      </c>
      <c r="C80" s="346">
        <v>3.3</v>
      </c>
      <c r="D80" s="346">
        <v>7.5500000000000007</v>
      </c>
      <c r="E80" s="346">
        <v>-5.4</v>
      </c>
      <c r="F80" s="346">
        <v>5.55</v>
      </c>
      <c r="G80" s="346">
        <v>8.65</v>
      </c>
      <c r="H80" s="346">
        <v>7.1</v>
      </c>
      <c r="I80" s="346">
        <v>2.95</v>
      </c>
      <c r="J80" s="105"/>
      <c r="K80" s="36">
        <v>42321</v>
      </c>
      <c r="L80" s="109">
        <v>3.3949999999999996</v>
      </c>
      <c r="M80" s="98">
        <f t="shared" si="0"/>
        <v>3.4798</v>
      </c>
      <c r="N80" s="109">
        <f t="shared" si="1"/>
        <v>3.5649333333333328</v>
      </c>
      <c r="O80" s="291"/>
      <c r="P80" s="184">
        <v>42321</v>
      </c>
      <c r="Q80" s="346">
        <v>3.3</v>
      </c>
      <c r="R80" s="240">
        <v>-0.17980000000000018</v>
      </c>
      <c r="T80" s="346">
        <v>7.5500000000000007</v>
      </c>
      <c r="U80" s="240">
        <v>4.0702000000000007</v>
      </c>
      <c r="W80" s="346">
        <v>-5.4</v>
      </c>
      <c r="X80" s="240">
        <v>-8.8797999999999995</v>
      </c>
      <c r="Z80" s="346">
        <v>5.55</v>
      </c>
      <c r="AA80" s="240">
        <v>2.0701999999999998</v>
      </c>
      <c r="AC80" s="346">
        <v>8.65</v>
      </c>
      <c r="AD80" s="239">
        <v>5.1702000000000004</v>
      </c>
      <c r="AF80" s="346">
        <v>7.1</v>
      </c>
      <c r="AG80" s="239">
        <v>3.6201999999999996</v>
      </c>
      <c r="AI80" s="346">
        <v>2.95</v>
      </c>
      <c r="AJ80" s="239">
        <v>-0.52979999999999983</v>
      </c>
      <c r="AK80" s="104"/>
      <c r="AV80" s="36">
        <v>42322</v>
      </c>
      <c r="AW80" s="165">
        <v>1.9393000000000002</v>
      </c>
      <c r="AX80" s="165">
        <v>-19.613197840227205</v>
      </c>
      <c r="AY80" s="165">
        <v>-20.484721911421925</v>
      </c>
      <c r="BA80" s="165">
        <v>3.3393000000000006</v>
      </c>
      <c r="BB80" s="165">
        <v>-20.941338483905099</v>
      </c>
      <c r="BC80" s="165"/>
      <c r="BE80" s="165">
        <v>-7.9607000000000001</v>
      </c>
      <c r="BF80" s="165">
        <v>-19.143845995737898</v>
      </c>
      <c r="BG80" s="165"/>
      <c r="BI80" s="165">
        <v>5.2892999999999999</v>
      </c>
      <c r="BJ80" s="165">
        <v>-20.353504033318703</v>
      </c>
      <c r="BK80" s="165"/>
      <c r="BM80" s="165">
        <v>3.8393000000000006</v>
      </c>
      <c r="BN80" s="165">
        <v>-19.096946128057702</v>
      </c>
      <c r="BO80" s="165"/>
      <c r="BQ80" s="165">
        <v>4.4393000000000002</v>
      </c>
      <c r="BR80" s="165">
        <v>-22.0616624785591</v>
      </c>
      <c r="BS80" s="165"/>
      <c r="BU80" s="165">
        <v>0.43930000000000025</v>
      </c>
      <c r="BV80" s="165">
        <v>-20.574234965818992</v>
      </c>
      <c r="BW80" s="165"/>
    </row>
    <row r="81" spans="1:75" x14ac:dyDescent="0.25">
      <c r="A81" s="95">
        <v>41227</v>
      </c>
      <c r="B81" s="36">
        <v>41227</v>
      </c>
      <c r="C81" s="346">
        <v>5.25</v>
      </c>
      <c r="D81" s="346">
        <v>6.65</v>
      </c>
      <c r="E81" s="346">
        <v>-4.6500000000000004</v>
      </c>
      <c r="F81" s="346">
        <v>8.6</v>
      </c>
      <c r="G81" s="346">
        <v>7.15</v>
      </c>
      <c r="H81" s="346">
        <v>7.75</v>
      </c>
      <c r="I81" s="346">
        <v>3.75</v>
      </c>
      <c r="J81" s="106"/>
      <c r="K81" s="36">
        <v>42322</v>
      </c>
      <c r="L81" s="109">
        <v>3.2263999999999999</v>
      </c>
      <c r="M81" s="98">
        <f t="shared" si="0"/>
        <v>3.3106999999999998</v>
      </c>
      <c r="N81" s="109">
        <f t="shared" si="1"/>
        <v>3.3953333333333333</v>
      </c>
      <c r="O81" s="291"/>
      <c r="P81" s="184">
        <v>42322</v>
      </c>
      <c r="Q81" s="346">
        <v>5.25</v>
      </c>
      <c r="R81" s="240">
        <v>1.9393000000000002</v>
      </c>
      <c r="S81" s="190">
        <v>-20.484721911421925</v>
      </c>
      <c r="T81" s="346">
        <v>6.65</v>
      </c>
      <c r="U81" s="240">
        <v>3.3393000000000006</v>
      </c>
      <c r="W81" s="346">
        <v>-4.6500000000000004</v>
      </c>
      <c r="X81" s="240">
        <v>-7.9607000000000001</v>
      </c>
      <c r="Z81" s="346">
        <v>8.6</v>
      </c>
      <c r="AA81" s="240">
        <v>5.2892999999999999</v>
      </c>
      <c r="AC81" s="346">
        <v>7.15</v>
      </c>
      <c r="AD81" s="239">
        <v>3.8393000000000006</v>
      </c>
      <c r="AF81" s="346">
        <v>7.75</v>
      </c>
      <c r="AG81" s="239">
        <v>4.4393000000000002</v>
      </c>
      <c r="AI81" s="346">
        <v>3.75</v>
      </c>
      <c r="AJ81" s="239">
        <v>0.43930000000000025</v>
      </c>
      <c r="AK81" s="104"/>
      <c r="AV81" s="36">
        <v>42323</v>
      </c>
      <c r="AW81" s="165">
        <v>2.122100000000001</v>
      </c>
      <c r="AX81" s="165">
        <v>-19.774041823123206</v>
      </c>
      <c r="AY81" s="165"/>
      <c r="BA81" s="165">
        <v>-0.17789999999999973</v>
      </c>
      <c r="BB81" s="165">
        <v>-21.1106479395851</v>
      </c>
      <c r="BC81" s="165"/>
      <c r="BE81" s="165">
        <v>-7.5778999999999996</v>
      </c>
      <c r="BF81" s="165">
        <v>-19.482464907097899</v>
      </c>
      <c r="BG81" s="165"/>
      <c r="BI81" s="165">
        <v>2.7721000000000005</v>
      </c>
      <c r="BJ81" s="165">
        <v>-20.514348016214704</v>
      </c>
      <c r="BK81" s="165"/>
      <c r="BM81" s="165">
        <v>3.0221000000000005</v>
      </c>
      <c r="BN81" s="165">
        <v>-19.249324638169703</v>
      </c>
      <c r="BO81" s="165"/>
      <c r="BQ81" s="165">
        <v>4.0221</v>
      </c>
      <c r="BR81" s="165">
        <v>-22.205575515887102</v>
      </c>
      <c r="BS81" s="165"/>
      <c r="BU81" s="165">
        <v>-2.789999999999937E-2</v>
      </c>
      <c r="BV81" s="165">
        <v>-20.743544421498992</v>
      </c>
      <c r="BW81" s="165"/>
    </row>
    <row r="82" spans="1:75" x14ac:dyDescent="0.25">
      <c r="A82" s="95">
        <v>41228</v>
      </c>
      <c r="B82" s="36">
        <v>41228</v>
      </c>
      <c r="C82" s="346">
        <v>5.3000000000000007</v>
      </c>
      <c r="D82" s="346">
        <v>3</v>
      </c>
      <c r="E82" s="346">
        <v>-4.4000000000000004</v>
      </c>
      <c r="F82" s="346">
        <v>5.95</v>
      </c>
      <c r="G82" s="346">
        <v>6.2</v>
      </c>
      <c r="H82" s="346">
        <v>7.2</v>
      </c>
      <c r="I82" s="346">
        <v>3.1500000000000004</v>
      </c>
      <c r="J82" s="106"/>
      <c r="K82" s="36">
        <v>42323</v>
      </c>
      <c r="L82" s="105">
        <v>3.1293999999999995</v>
      </c>
      <c r="M82" s="98">
        <f t="shared" si="0"/>
        <v>3.1778999999999997</v>
      </c>
      <c r="N82" s="109">
        <f t="shared" si="1"/>
        <v>3.2502666666666662</v>
      </c>
      <c r="O82" s="291"/>
      <c r="P82" s="184">
        <v>42323</v>
      </c>
      <c r="Q82" s="346">
        <v>5.3000000000000007</v>
      </c>
      <c r="R82" s="240">
        <v>2.122100000000001</v>
      </c>
      <c r="T82" s="346">
        <v>3</v>
      </c>
      <c r="U82" s="240">
        <v>-0.17789999999999973</v>
      </c>
      <c r="W82" s="346">
        <v>-4.4000000000000004</v>
      </c>
      <c r="X82" s="240">
        <v>-7.5778999999999996</v>
      </c>
      <c r="Z82" s="346">
        <v>5.95</v>
      </c>
      <c r="AA82" s="240">
        <v>2.7721000000000005</v>
      </c>
      <c r="AC82" s="346">
        <v>6.2</v>
      </c>
      <c r="AD82" s="239">
        <v>3.0221000000000005</v>
      </c>
      <c r="AF82" s="346">
        <v>7.2</v>
      </c>
      <c r="AG82" s="239">
        <v>4.0221</v>
      </c>
      <c r="AI82" s="346">
        <v>3.1500000000000004</v>
      </c>
      <c r="AJ82" s="239">
        <v>-2.789999999999937E-2</v>
      </c>
      <c r="AK82" s="104"/>
      <c r="AV82" s="36">
        <v>42324</v>
      </c>
      <c r="AW82" s="165">
        <v>1.9170500000000001</v>
      </c>
      <c r="AX82" s="165">
        <v>-19.950371554778556</v>
      </c>
      <c r="AY82" s="165"/>
      <c r="BA82" s="165">
        <v>-0.28295000000000003</v>
      </c>
      <c r="BB82" s="165">
        <v>-21.2905762371926</v>
      </c>
      <c r="BC82" s="165"/>
      <c r="BE82" s="165">
        <v>-8.1829499999999999</v>
      </c>
      <c r="BF82" s="165">
        <v>-19.842321502312899</v>
      </c>
      <c r="BG82" s="165"/>
      <c r="BI82" s="165">
        <v>-3.2950000000000035E-2</v>
      </c>
      <c r="BJ82" s="165">
        <v>-20.694276313822204</v>
      </c>
      <c r="BK82" s="165"/>
      <c r="BM82" s="165">
        <v>0.9170499999999997</v>
      </c>
      <c r="BN82" s="165">
        <v>-19.429252935777203</v>
      </c>
      <c r="BO82" s="165"/>
      <c r="BQ82" s="165">
        <v>2.8670500000000003</v>
      </c>
      <c r="BR82" s="165">
        <v>-22.376507398614226</v>
      </c>
      <c r="BS82" s="165"/>
      <c r="BU82" s="165">
        <v>1.4170500000000001</v>
      </c>
      <c r="BV82" s="165">
        <v>-20.919874153154343</v>
      </c>
      <c r="BW82" s="165"/>
    </row>
    <row r="83" spans="1:75" x14ac:dyDescent="0.25">
      <c r="A83" s="95">
        <v>41229</v>
      </c>
      <c r="B83" s="36">
        <v>41229</v>
      </c>
      <c r="C83" s="346">
        <v>4.95</v>
      </c>
      <c r="D83" s="346">
        <v>2.75</v>
      </c>
      <c r="E83" s="346">
        <v>-5.15</v>
      </c>
      <c r="F83" s="346">
        <v>3</v>
      </c>
      <c r="G83" s="346">
        <v>3.9499999999999997</v>
      </c>
      <c r="H83" s="346">
        <v>5.9</v>
      </c>
      <c r="I83" s="346">
        <v>4.45</v>
      </c>
      <c r="J83" s="106"/>
      <c r="K83" s="36">
        <v>42324</v>
      </c>
      <c r="L83" s="105">
        <v>2.9365000000000006</v>
      </c>
      <c r="M83" s="98">
        <f t="shared" si="0"/>
        <v>3.03295</v>
      </c>
      <c r="N83" s="109">
        <f t="shared" si="1"/>
        <v>3.0974333333333335</v>
      </c>
      <c r="O83" s="291"/>
      <c r="P83" s="184">
        <v>42324</v>
      </c>
      <c r="Q83" s="346">
        <v>4.95</v>
      </c>
      <c r="R83" s="240">
        <v>1.9170500000000001</v>
      </c>
      <c r="T83" s="346">
        <v>2.75</v>
      </c>
      <c r="U83" s="240">
        <v>-0.28295000000000003</v>
      </c>
      <c r="W83" s="346">
        <v>-5.15</v>
      </c>
      <c r="X83" s="240">
        <v>-8.1829499999999999</v>
      </c>
      <c r="Z83" s="346">
        <v>3</v>
      </c>
      <c r="AA83" s="240">
        <v>-3.2950000000000035E-2</v>
      </c>
      <c r="AC83" s="346">
        <v>3.9499999999999997</v>
      </c>
      <c r="AD83" s="239">
        <v>0.9170499999999997</v>
      </c>
      <c r="AF83" s="346">
        <v>5.9</v>
      </c>
      <c r="AG83" s="239">
        <v>2.8670500000000003</v>
      </c>
      <c r="AI83" s="346">
        <v>4.45</v>
      </c>
      <c r="AJ83" s="239">
        <v>1.4170500000000001</v>
      </c>
      <c r="AK83" s="104"/>
      <c r="AV83" s="36">
        <v>42325</v>
      </c>
      <c r="AW83" s="165">
        <v>3.1583999999999999</v>
      </c>
      <c r="AX83" s="165">
        <v>-20.157136422796807</v>
      </c>
      <c r="AY83" s="165"/>
      <c r="BA83" s="165">
        <v>0.2083999999999997</v>
      </c>
      <c r="BB83" s="165">
        <v>-21.520314979435099</v>
      </c>
      <c r="BC83" s="165"/>
      <c r="BE83" s="165">
        <v>-8.8415999999999997</v>
      </c>
      <c r="BF83" s="165">
        <v>-20.301798986797898</v>
      </c>
      <c r="BG83" s="165"/>
      <c r="BI83" s="165">
        <v>1.2083999999999997</v>
      </c>
      <c r="BJ83" s="165">
        <v>-20.919420281219853</v>
      </c>
      <c r="BK83" s="165"/>
      <c r="BM83" s="165">
        <v>-9.1600000000000126E-2</v>
      </c>
      <c r="BN83" s="165">
        <v>-19.658991678019703</v>
      </c>
      <c r="BO83" s="165"/>
      <c r="BQ83" s="165">
        <v>1.5584000000000002</v>
      </c>
      <c r="BR83" s="165">
        <v>-22.601651366011875</v>
      </c>
      <c r="BS83" s="165"/>
      <c r="BU83" s="165">
        <v>0.9583999999999997</v>
      </c>
      <c r="BV83" s="165">
        <v>-21.149612895396842</v>
      </c>
      <c r="BW83" s="165"/>
    </row>
    <row r="84" spans="1:75" x14ac:dyDescent="0.25">
      <c r="A84" s="95">
        <v>41230</v>
      </c>
      <c r="B84" s="36">
        <v>41230</v>
      </c>
      <c r="C84" s="346">
        <v>6</v>
      </c>
      <c r="D84" s="346">
        <v>3.05</v>
      </c>
      <c r="E84" s="346">
        <v>-6</v>
      </c>
      <c r="F84" s="346">
        <v>4.05</v>
      </c>
      <c r="G84" s="346">
        <v>2.75</v>
      </c>
      <c r="H84" s="346">
        <v>4.4000000000000004</v>
      </c>
      <c r="I84" s="346">
        <v>3.8</v>
      </c>
      <c r="J84" s="106"/>
      <c r="K84" s="36">
        <v>42325</v>
      </c>
      <c r="L84" s="105">
        <v>2.7466999999999997</v>
      </c>
      <c r="M84" s="98">
        <f t="shared" si="0"/>
        <v>2.8416000000000001</v>
      </c>
      <c r="N84" s="109">
        <f t="shared" si="1"/>
        <v>2.9375333333333331</v>
      </c>
      <c r="O84" s="291"/>
      <c r="P84" s="184">
        <v>42325</v>
      </c>
      <c r="Q84" s="346">
        <v>6</v>
      </c>
      <c r="R84" s="240">
        <v>3.1583999999999999</v>
      </c>
      <c r="T84" s="346">
        <v>3.05</v>
      </c>
      <c r="U84" s="240">
        <v>0.2083999999999997</v>
      </c>
      <c r="W84" s="346">
        <v>-6</v>
      </c>
      <c r="X84" s="240">
        <v>-8.8415999999999997</v>
      </c>
      <c r="Z84" s="346">
        <v>4.05</v>
      </c>
      <c r="AA84" s="240">
        <v>1.2083999999999997</v>
      </c>
      <c r="AC84" s="346">
        <v>2.75</v>
      </c>
      <c r="AD84" s="239">
        <v>-9.1600000000000126E-2</v>
      </c>
      <c r="AF84" s="346">
        <v>4.4000000000000004</v>
      </c>
      <c r="AG84" s="239">
        <v>1.5584000000000002</v>
      </c>
      <c r="AI84" s="346">
        <v>3.8</v>
      </c>
      <c r="AJ84" s="239">
        <v>0.9583999999999997</v>
      </c>
      <c r="AK84" s="104"/>
      <c r="AV84" s="36">
        <v>42326</v>
      </c>
      <c r="AW84" s="165">
        <v>3.8466500000000003</v>
      </c>
      <c r="AX84" s="165">
        <v>-20.352769598150555</v>
      </c>
      <c r="AY84" s="165"/>
      <c r="BA84" s="165">
        <v>1.44665</v>
      </c>
      <c r="BB84" s="165">
        <v>-21.733337770375847</v>
      </c>
      <c r="BC84" s="165"/>
      <c r="BE84" s="165">
        <v>-8.2533499999999993</v>
      </c>
      <c r="BF84" s="165">
        <v>-20.736539376472898</v>
      </c>
      <c r="BG84" s="165"/>
      <c r="BI84" s="165">
        <v>2.1466500000000002</v>
      </c>
      <c r="BJ84" s="165">
        <v>-21.125921966315477</v>
      </c>
      <c r="BK84" s="165"/>
      <c r="BM84" s="165">
        <v>0.44665000000000044</v>
      </c>
      <c r="BN84" s="165">
        <v>-19.876361872857203</v>
      </c>
      <c r="BO84" s="165"/>
      <c r="BQ84" s="165">
        <v>2.0966500000000003</v>
      </c>
      <c r="BR84" s="165">
        <v>-22.808153051107499</v>
      </c>
      <c r="BS84" s="165"/>
      <c r="BU84" s="165">
        <v>-2.1533499999999997</v>
      </c>
      <c r="BV84" s="165">
        <v>-21.388720109718093</v>
      </c>
      <c r="BW84" s="165"/>
    </row>
    <row r="85" spans="1:75" x14ac:dyDescent="0.25">
      <c r="A85" s="95">
        <v>41231</v>
      </c>
      <c r="B85" s="36">
        <v>41231</v>
      </c>
      <c r="C85" s="346">
        <v>6.5</v>
      </c>
      <c r="D85" s="346">
        <v>4.0999999999999996</v>
      </c>
      <c r="E85" s="346">
        <v>-5.6</v>
      </c>
      <c r="F85" s="346">
        <v>4.8</v>
      </c>
      <c r="G85" s="346">
        <v>3.1</v>
      </c>
      <c r="H85" s="346">
        <v>4.75</v>
      </c>
      <c r="I85" s="346">
        <v>0.5</v>
      </c>
      <c r="J85" s="106"/>
      <c r="K85" s="36">
        <v>42326</v>
      </c>
      <c r="L85" s="109">
        <v>2.5599999999999996</v>
      </c>
      <c r="M85" s="98">
        <f t="shared" si="0"/>
        <v>2.6533499999999997</v>
      </c>
      <c r="N85" s="109">
        <f t="shared" si="1"/>
        <v>2.7477333333333331</v>
      </c>
      <c r="O85" s="291"/>
      <c r="P85" s="184">
        <v>42326</v>
      </c>
      <c r="Q85" s="346">
        <v>6.5</v>
      </c>
      <c r="R85" s="240">
        <v>3.8466500000000003</v>
      </c>
      <c r="T85" s="346">
        <v>4.0999999999999996</v>
      </c>
      <c r="U85" s="240">
        <v>1.44665</v>
      </c>
      <c r="W85" s="346">
        <v>-5.6</v>
      </c>
      <c r="X85" s="240">
        <v>-8.2533499999999993</v>
      </c>
      <c r="Z85" s="346">
        <v>4.8</v>
      </c>
      <c r="AA85" s="240">
        <v>2.1466500000000002</v>
      </c>
      <c r="AC85" s="346">
        <v>3.1</v>
      </c>
      <c r="AD85" s="239">
        <v>0.44665000000000044</v>
      </c>
      <c r="AF85" s="346">
        <v>4.75</v>
      </c>
      <c r="AG85" s="239">
        <v>2.0966500000000003</v>
      </c>
      <c r="AI85" s="346">
        <v>0.5</v>
      </c>
      <c r="AJ85" s="239">
        <v>-2.1533499999999997</v>
      </c>
      <c r="AK85" s="104"/>
      <c r="AV85" s="36">
        <v>42327</v>
      </c>
      <c r="AW85" s="165">
        <v>4.7818000000000005</v>
      </c>
      <c r="AX85" s="165">
        <v>-20.52738112260068</v>
      </c>
      <c r="AY85" s="165"/>
      <c r="BA85" s="165">
        <v>2.6818000000000004</v>
      </c>
      <c r="BB85" s="165">
        <v>-21.928491827114222</v>
      </c>
      <c r="BC85" s="165"/>
      <c r="BE85" s="165">
        <v>-5.0182000000000002</v>
      </c>
      <c r="BF85" s="165">
        <v>-21.044677360796648</v>
      </c>
      <c r="BG85" s="165"/>
      <c r="BI85" s="165">
        <v>-0.61820000000000008</v>
      </c>
      <c r="BJ85" s="165">
        <v>-21.331347289197979</v>
      </c>
      <c r="BK85" s="165"/>
      <c r="BM85" s="165">
        <v>2.4318000000000004</v>
      </c>
      <c r="BN85" s="165">
        <v>-20.071515929595577</v>
      </c>
      <c r="BO85" s="165"/>
      <c r="BQ85" s="165">
        <v>3.4817999999999993</v>
      </c>
      <c r="BR85" s="165">
        <v>-22.993035841701751</v>
      </c>
      <c r="BS85" s="165"/>
      <c r="BU85" s="165">
        <v>-3.2181999999999999</v>
      </c>
      <c r="BV85" s="165">
        <v>-21.635230497177094</v>
      </c>
      <c r="BW85" s="165"/>
    </row>
    <row r="86" spans="1:75" ht="15.75" thickBot="1" x14ac:dyDescent="0.3">
      <c r="A86" s="95">
        <v>41232</v>
      </c>
      <c r="B86" s="36">
        <v>41232</v>
      </c>
      <c r="C86" s="346">
        <v>7.25</v>
      </c>
      <c r="D86" s="346">
        <v>5.15</v>
      </c>
      <c r="E86" s="346">
        <v>-2.5500000000000003</v>
      </c>
      <c r="F86" s="346">
        <v>1.8499999999999999</v>
      </c>
      <c r="G86" s="346">
        <v>4.9000000000000004</v>
      </c>
      <c r="H86" s="346">
        <v>5.9499999999999993</v>
      </c>
      <c r="I86" s="346">
        <v>-0.75</v>
      </c>
      <c r="J86" s="106"/>
      <c r="K86" s="36">
        <v>42327</v>
      </c>
      <c r="L86" s="109">
        <v>2.3764000000000003</v>
      </c>
      <c r="M86" s="98">
        <f t="shared" si="0"/>
        <v>2.4681999999999999</v>
      </c>
      <c r="N86" s="109">
        <f t="shared" si="1"/>
        <v>2.5610333333333331</v>
      </c>
      <c r="O86" s="291"/>
      <c r="P86" s="184">
        <v>42327</v>
      </c>
      <c r="Q86" s="346">
        <v>7.25</v>
      </c>
      <c r="R86" s="240">
        <v>4.7818000000000005</v>
      </c>
      <c r="T86" s="346">
        <v>5.15</v>
      </c>
      <c r="U86" s="240">
        <v>2.6818000000000004</v>
      </c>
      <c r="W86" s="346">
        <v>-2.5500000000000003</v>
      </c>
      <c r="X86" s="240">
        <v>-5.0182000000000002</v>
      </c>
      <c r="Z86" s="346">
        <v>1.8499999999999999</v>
      </c>
      <c r="AA86" s="240">
        <v>-0.61820000000000008</v>
      </c>
      <c r="AC86" s="346">
        <v>4.9000000000000004</v>
      </c>
      <c r="AD86" s="239">
        <v>2.4318000000000004</v>
      </c>
      <c r="AF86" s="346">
        <v>5.9499999999999993</v>
      </c>
      <c r="AG86" s="239">
        <v>3.4817999999999993</v>
      </c>
      <c r="AI86" s="346">
        <v>-0.75</v>
      </c>
      <c r="AJ86" s="239">
        <v>-3.2181999999999999</v>
      </c>
      <c r="AK86" s="104"/>
      <c r="AV86" s="36">
        <v>42328</v>
      </c>
      <c r="AW86" s="165">
        <v>6.8138500000000013</v>
      </c>
      <c r="AX86" s="165">
        <v>-20.682498842214681</v>
      </c>
      <c r="AY86" s="165"/>
      <c r="BA86" s="165">
        <v>-2.8361500000000004</v>
      </c>
      <c r="BB86" s="165">
        <v>-22.141778691583472</v>
      </c>
      <c r="BC86" s="165"/>
      <c r="BE86" s="165">
        <v>-0.83615000000000017</v>
      </c>
      <c r="BF86" s="165">
        <v>-21.238574510314148</v>
      </c>
      <c r="BG86" s="165"/>
      <c r="BI86" s="165">
        <v>-1.8361500000000002</v>
      </c>
      <c r="BJ86" s="165">
        <v>-21.525244438715479</v>
      </c>
      <c r="BK86" s="165"/>
      <c r="BM86" s="165">
        <v>3.9138499999999992</v>
      </c>
      <c r="BN86" s="165">
        <v>-20.246023364161328</v>
      </c>
      <c r="BO86" s="165"/>
      <c r="BQ86" s="165">
        <v>2.6638499999999992</v>
      </c>
      <c r="BR86" s="165">
        <v>-23.177238133743376</v>
      </c>
      <c r="BS86" s="165"/>
      <c r="BU86" s="165">
        <v>-3.43615</v>
      </c>
      <c r="BV86" s="165">
        <v>-21.867907076598094</v>
      </c>
      <c r="BW86" s="165">
        <v>-23.298981481481476</v>
      </c>
    </row>
    <row r="87" spans="1:75" ht="15.75" thickBot="1" x14ac:dyDescent="0.3">
      <c r="A87" s="95">
        <v>41233</v>
      </c>
      <c r="B87" s="36">
        <v>41233</v>
      </c>
      <c r="C87" s="346">
        <v>9.1000000000000014</v>
      </c>
      <c r="D87" s="346">
        <v>-0.55000000000000027</v>
      </c>
      <c r="E87" s="346">
        <v>1.45</v>
      </c>
      <c r="F87" s="346">
        <v>0.45</v>
      </c>
      <c r="G87" s="346">
        <v>6.1999999999999993</v>
      </c>
      <c r="H87" s="346">
        <v>4.9499999999999993</v>
      </c>
      <c r="I87" s="346">
        <v>-1.1499999999999999</v>
      </c>
      <c r="J87" s="106"/>
      <c r="K87" s="36">
        <v>42328</v>
      </c>
      <c r="L87" s="109">
        <v>2.1958999999999995</v>
      </c>
      <c r="M87" s="98">
        <f t="shared" ref="M87:M150" si="2">AVERAGE(L86:L87)</f>
        <v>2.2861500000000001</v>
      </c>
      <c r="N87" s="109">
        <f t="shared" si="1"/>
        <v>2.3774333333333328</v>
      </c>
      <c r="O87" s="291"/>
      <c r="P87" s="184">
        <v>42328</v>
      </c>
      <c r="Q87" s="346">
        <v>9.1000000000000014</v>
      </c>
      <c r="R87" s="240">
        <v>6.8138500000000013</v>
      </c>
      <c r="T87" s="346">
        <v>-0.55000000000000027</v>
      </c>
      <c r="U87" s="240">
        <v>-2.8361500000000004</v>
      </c>
      <c r="W87" s="346">
        <v>1.45</v>
      </c>
      <c r="X87" s="240">
        <v>-0.83615000000000017</v>
      </c>
      <c r="Z87" s="346">
        <v>0.45</v>
      </c>
      <c r="AA87" s="240">
        <v>-1.8361500000000002</v>
      </c>
      <c r="AC87" s="346">
        <v>6.1999999999999993</v>
      </c>
      <c r="AD87" s="239">
        <v>3.9138499999999992</v>
      </c>
      <c r="AF87" s="346">
        <v>4.9499999999999993</v>
      </c>
      <c r="AG87" s="239">
        <v>2.6638499999999992</v>
      </c>
      <c r="AI87" s="346">
        <v>-1.1499999999999999</v>
      </c>
      <c r="AJ87" s="239">
        <v>-3.43615</v>
      </c>
      <c r="AK87" s="104">
        <v>-23.298981481481476</v>
      </c>
      <c r="AV87" s="36">
        <v>42329</v>
      </c>
      <c r="AW87" s="165">
        <v>5.8428000000000004</v>
      </c>
      <c r="AX87" s="165">
        <v>-20.828721800520679</v>
      </c>
      <c r="AY87" s="165"/>
      <c r="BA87" s="165">
        <v>-7.9072000000000005</v>
      </c>
      <c r="BB87" s="165">
        <v>-22.507336087348467</v>
      </c>
      <c r="BC87" s="165"/>
      <c r="BE87" s="165">
        <v>0.84280000000000044</v>
      </c>
      <c r="BF87" s="165">
        <v>-21.421353208196646</v>
      </c>
      <c r="BG87" s="165"/>
      <c r="BI87" s="165">
        <v>-3.3571999999999997</v>
      </c>
      <c r="BJ87" s="165">
        <v>-21.744578876174476</v>
      </c>
      <c r="BK87" s="165"/>
      <c r="BM87" s="165">
        <v>5.3928000000000003</v>
      </c>
      <c r="BN87" s="165">
        <v>-20.392246322467326</v>
      </c>
      <c r="BO87" s="165"/>
      <c r="BQ87" s="165">
        <v>2.0927999999999995</v>
      </c>
      <c r="BR87" s="360">
        <v>-23.350877896731749</v>
      </c>
      <c r="BS87" s="253">
        <v>-22.176916666666667</v>
      </c>
      <c r="BU87" s="165">
        <v>-2.6071999999999997</v>
      </c>
      <c r="BV87" s="165">
        <v>-22.068963644268841</v>
      </c>
      <c r="BW87" s="165"/>
    </row>
    <row r="88" spans="1:75" x14ac:dyDescent="0.25">
      <c r="A88" s="95">
        <v>41234</v>
      </c>
      <c r="B88" s="36">
        <v>41234</v>
      </c>
      <c r="C88" s="346">
        <v>7.95</v>
      </c>
      <c r="D88" s="346">
        <v>-5.8000000000000007</v>
      </c>
      <c r="E88" s="346">
        <v>2.95</v>
      </c>
      <c r="F88" s="346">
        <v>-1.25</v>
      </c>
      <c r="G88" s="346">
        <v>7.5</v>
      </c>
      <c r="H88" s="346">
        <v>4.1999999999999993</v>
      </c>
      <c r="I88" s="346">
        <v>-0.5</v>
      </c>
      <c r="J88" s="106"/>
      <c r="K88" s="36">
        <v>42329</v>
      </c>
      <c r="L88" s="109">
        <v>2.0184999999999995</v>
      </c>
      <c r="M88" s="98">
        <f t="shared" si="2"/>
        <v>2.1071999999999997</v>
      </c>
      <c r="N88" s="109">
        <f t="shared" ref="N88:N151" si="3">AVERAGE(L86:L88)</f>
        <v>2.1969333333333334</v>
      </c>
      <c r="O88" s="291"/>
      <c r="P88" s="184">
        <v>42329</v>
      </c>
      <c r="Q88" s="346">
        <v>7.95</v>
      </c>
      <c r="R88" s="240">
        <v>5.8428000000000004</v>
      </c>
      <c r="T88" s="346">
        <v>-5.8000000000000007</v>
      </c>
      <c r="U88" s="240">
        <v>-7.9072000000000005</v>
      </c>
      <c r="W88" s="346">
        <v>2.95</v>
      </c>
      <c r="X88" s="240">
        <v>0.84280000000000044</v>
      </c>
      <c r="Z88" s="346">
        <v>-1.25</v>
      </c>
      <c r="AA88" s="240">
        <v>-3.3571999999999997</v>
      </c>
      <c r="AC88" s="346">
        <v>7.5</v>
      </c>
      <c r="AD88" s="239">
        <v>5.3928000000000003</v>
      </c>
      <c r="AF88" s="346">
        <v>4.1999999999999993</v>
      </c>
      <c r="AG88" s="239">
        <v>2.0927999999999995</v>
      </c>
      <c r="AH88" s="104">
        <v>-22.176916666666667</v>
      </c>
      <c r="AI88" s="346">
        <v>-0.5</v>
      </c>
      <c r="AJ88" s="239">
        <v>-2.6071999999999997</v>
      </c>
      <c r="AK88" s="104"/>
      <c r="AV88" s="36">
        <v>42330</v>
      </c>
      <c r="AW88" s="165">
        <v>1.8186500000000005</v>
      </c>
      <c r="AX88" s="165">
        <v>-20.997343531815833</v>
      </c>
      <c r="AY88" s="165"/>
      <c r="BA88" s="165">
        <v>-7.4313499999999992</v>
      </c>
      <c r="BB88" s="165">
        <v>-22.851462069583473</v>
      </c>
      <c r="BC88" s="165">
        <v>-22.870133333333335</v>
      </c>
      <c r="BE88" s="165">
        <v>1.6686500000000006</v>
      </c>
      <c r="BF88" s="165">
        <v>-21.5899749394918</v>
      </c>
      <c r="BG88" s="165"/>
      <c r="BI88" s="165">
        <v>-3.9813499999999991</v>
      </c>
      <c r="BJ88" s="165">
        <v>-21.95105446551548</v>
      </c>
      <c r="BK88" s="165"/>
      <c r="BM88" s="165">
        <v>5.5686500000000008</v>
      </c>
      <c r="BN88" s="165">
        <v>-20.529896715361328</v>
      </c>
      <c r="BO88" s="165">
        <v>-20.983666666666668</v>
      </c>
      <c r="BQ88" s="165">
        <v>4.5186500000000009</v>
      </c>
      <c r="BR88" s="165">
        <v>-23.497131439181626</v>
      </c>
      <c r="BS88" s="165"/>
      <c r="BU88" s="165">
        <v>1.1186500000000004</v>
      </c>
      <c r="BV88" s="165">
        <v>-22.237585375563995</v>
      </c>
      <c r="BW88" s="165"/>
    </row>
    <row r="89" spans="1:75" ht="15.75" thickBot="1" x14ac:dyDescent="0.3">
      <c r="A89" s="95">
        <v>41235</v>
      </c>
      <c r="B89" s="36">
        <v>41235</v>
      </c>
      <c r="C89" s="346">
        <v>3.75</v>
      </c>
      <c r="D89" s="346">
        <v>-5.5</v>
      </c>
      <c r="E89" s="346">
        <v>3.6</v>
      </c>
      <c r="F89" s="346">
        <v>-2.0499999999999998</v>
      </c>
      <c r="G89" s="346">
        <v>7.5</v>
      </c>
      <c r="H89" s="346">
        <v>6.45</v>
      </c>
      <c r="I89" s="346">
        <v>3.05</v>
      </c>
      <c r="J89" s="106"/>
      <c r="K89" s="36">
        <v>42330</v>
      </c>
      <c r="L89" s="105">
        <v>1.8441999999999994</v>
      </c>
      <c r="M89" s="98">
        <f t="shared" si="2"/>
        <v>1.9313499999999995</v>
      </c>
      <c r="N89" s="109">
        <f t="shared" si="3"/>
        <v>2.019533333333333</v>
      </c>
      <c r="O89" s="291"/>
      <c r="P89" s="184">
        <v>42330</v>
      </c>
      <c r="Q89" s="346">
        <v>3.75</v>
      </c>
      <c r="R89" s="240">
        <v>1.8186500000000005</v>
      </c>
      <c r="T89" s="346">
        <v>-5.5</v>
      </c>
      <c r="U89" s="240">
        <v>-7.4313499999999992</v>
      </c>
      <c r="V89" s="190">
        <v>-22.870133333333335</v>
      </c>
      <c r="W89" s="346">
        <v>3.6</v>
      </c>
      <c r="X89" s="240">
        <v>1.6686500000000006</v>
      </c>
      <c r="Z89" s="346">
        <v>-2.0499999999999998</v>
      </c>
      <c r="AA89" s="240">
        <v>-3.9813499999999991</v>
      </c>
      <c r="AC89" s="346">
        <v>7.5</v>
      </c>
      <c r="AD89" s="239">
        <v>5.5686500000000008</v>
      </c>
      <c r="AE89" s="190">
        <v>-20.983666666666668</v>
      </c>
      <c r="AF89" s="346">
        <v>6.45</v>
      </c>
      <c r="AG89" s="239">
        <v>4.5186500000000009</v>
      </c>
      <c r="AI89" s="346">
        <v>3.05</v>
      </c>
      <c r="AJ89" s="239">
        <v>1.1186500000000004</v>
      </c>
      <c r="AK89" s="104"/>
      <c r="AV89" s="36">
        <v>42331</v>
      </c>
      <c r="AW89" s="165">
        <v>1.7914000000000003</v>
      </c>
      <c r="AX89" s="165">
        <v>-21.155851723131082</v>
      </c>
      <c r="AY89" s="165"/>
      <c r="BA89" s="165">
        <v>-6.4585999999999988</v>
      </c>
      <c r="BB89" s="165">
        <v>-23.094076648127221</v>
      </c>
      <c r="BC89" s="165"/>
      <c r="BE89" s="165">
        <v>1.7414000000000005</v>
      </c>
      <c r="BF89" s="165">
        <v>-21.748483130807049</v>
      </c>
      <c r="BG89" s="165"/>
      <c r="BI89" s="165">
        <v>-1.8085999999999995</v>
      </c>
      <c r="BJ89" s="165">
        <v>-22.112797517877979</v>
      </c>
      <c r="BK89" s="165"/>
      <c r="BM89" s="165">
        <v>5.2914000000000003</v>
      </c>
      <c r="BN89" s="165">
        <v>-20.659291157251328</v>
      </c>
      <c r="BO89" s="165"/>
      <c r="BQ89" s="165">
        <v>5.7914000000000012</v>
      </c>
      <c r="BR89" s="165">
        <v>-23.626525881071625</v>
      </c>
      <c r="BS89" s="165"/>
      <c r="BU89" s="165">
        <v>2.3414000000000001</v>
      </c>
      <c r="BV89" s="165">
        <v>-22.391241275308371</v>
      </c>
      <c r="BW89" s="165"/>
    </row>
    <row r="90" spans="1:75" ht="15.75" thickBot="1" x14ac:dyDescent="0.3">
      <c r="A90" s="95">
        <v>41236</v>
      </c>
      <c r="B90" s="36">
        <v>41236</v>
      </c>
      <c r="C90" s="346">
        <v>3.55</v>
      </c>
      <c r="D90" s="346">
        <v>-4.6999999999999993</v>
      </c>
      <c r="E90" s="346">
        <v>3.5</v>
      </c>
      <c r="F90" s="346">
        <v>-5.0000000000000044E-2</v>
      </c>
      <c r="G90" s="346">
        <v>7.05</v>
      </c>
      <c r="H90" s="346">
        <v>7.5500000000000007</v>
      </c>
      <c r="I90" s="346">
        <v>4.0999999999999996</v>
      </c>
      <c r="J90" s="106"/>
      <c r="K90" s="36">
        <v>42331</v>
      </c>
      <c r="L90" s="105">
        <v>1.6729999999999996</v>
      </c>
      <c r="M90" s="98">
        <f t="shared" si="2"/>
        <v>1.7585999999999995</v>
      </c>
      <c r="N90" s="109">
        <f t="shared" si="3"/>
        <v>1.8452333333333328</v>
      </c>
      <c r="O90" s="291"/>
      <c r="P90" s="184">
        <v>42331</v>
      </c>
      <c r="Q90" s="346">
        <v>3.55</v>
      </c>
      <c r="R90" s="240">
        <v>1.7914000000000003</v>
      </c>
      <c r="T90" s="346">
        <v>-4.6999999999999993</v>
      </c>
      <c r="U90" s="240">
        <v>-6.4585999999999988</v>
      </c>
      <c r="W90" s="346">
        <v>3.5</v>
      </c>
      <c r="X90" s="240">
        <v>1.7414000000000005</v>
      </c>
      <c r="Z90" s="346">
        <v>-5.0000000000000044E-2</v>
      </c>
      <c r="AA90" s="240">
        <v>-1.8085999999999995</v>
      </c>
      <c r="AC90" s="346">
        <v>7.05</v>
      </c>
      <c r="AD90" s="239">
        <v>5.2914000000000003</v>
      </c>
      <c r="AF90" s="346">
        <v>7.5500000000000007</v>
      </c>
      <c r="AG90" s="239">
        <v>5.7914000000000012</v>
      </c>
      <c r="AI90" s="346">
        <v>4.0999999999999996</v>
      </c>
      <c r="AJ90" s="239">
        <v>2.3414000000000001</v>
      </c>
      <c r="AK90" s="104"/>
      <c r="AV90" s="36">
        <v>42332</v>
      </c>
      <c r="AW90" s="165">
        <v>2.6110500000000001</v>
      </c>
      <c r="AX90" s="165">
        <v>-21.300073032650705</v>
      </c>
      <c r="AY90" s="165"/>
      <c r="BA90" s="165">
        <v>-4.4389499999999984</v>
      </c>
      <c r="BB90" s="165">
        <v>-23.291432124311967</v>
      </c>
      <c r="BC90" s="165"/>
      <c r="BE90" s="165">
        <v>0.56105000000000071</v>
      </c>
      <c r="BF90" s="360">
        <v>-21.900295035564547</v>
      </c>
      <c r="BG90" s="253">
        <v>-21.299455555555557</v>
      </c>
      <c r="BI90" s="165">
        <v>-0.98894999999999922</v>
      </c>
      <c r="BJ90" s="165">
        <v>-22.264609422635477</v>
      </c>
      <c r="BK90" s="165">
        <v>-22.506366666666668</v>
      </c>
      <c r="BM90" s="165">
        <v>5.0110500000000009</v>
      </c>
      <c r="BN90" s="165">
        <v>-20.780740681057328</v>
      </c>
      <c r="BO90" s="165"/>
      <c r="BQ90" s="165">
        <v>4.6610500000000012</v>
      </c>
      <c r="BR90" s="165">
        <v>-23.691045940593561</v>
      </c>
      <c r="BS90" s="165"/>
      <c r="BU90" s="165">
        <v>0.76105000000000089</v>
      </c>
      <c r="BV90" s="165">
        <v>-22.543053180065868</v>
      </c>
      <c r="BW90" s="165"/>
    </row>
    <row r="91" spans="1:75" x14ac:dyDescent="0.25">
      <c r="A91" s="95">
        <v>41237</v>
      </c>
      <c r="B91" s="36">
        <v>41237</v>
      </c>
      <c r="C91" s="346">
        <v>4.1999999999999993</v>
      </c>
      <c r="D91" s="346">
        <v>-2.8499999999999996</v>
      </c>
      <c r="E91" s="346">
        <v>2.15</v>
      </c>
      <c r="F91" s="346">
        <v>0.6</v>
      </c>
      <c r="G91" s="346">
        <v>6.6</v>
      </c>
      <c r="H91" s="346">
        <v>6.25</v>
      </c>
      <c r="I91" s="346">
        <v>2.35</v>
      </c>
      <c r="J91" s="106"/>
      <c r="K91" s="36">
        <v>42332</v>
      </c>
      <c r="L91" s="105">
        <v>1.504899999999999</v>
      </c>
      <c r="M91" s="98">
        <f t="shared" si="2"/>
        <v>1.5889499999999992</v>
      </c>
      <c r="N91" s="109">
        <f t="shared" si="3"/>
        <v>1.6740333333333328</v>
      </c>
      <c r="O91" s="291"/>
      <c r="P91" s="184">
        <v>42332</v>
      </c>
      <c r="Q91" s="346">
        <v>4.1999999999999993</v>
      </c>
      <c r="R91" s="240">
        <v>2.6110500000000001</v>
      </c>
      <c r="T91" s="346">
        <v>-2.8499999999999996</v>
      </c>
      <c r="U91" s="240">
        <v>-4.4389499999999984</v>
      </c>
      <c r="W91" s="346">
        <v>2.15</v>
      </c>
      <c r="X91" s="240">
        <v>0.56105000000000071</v>
      </c>
      <c r="Y91" s="190">
        <v>-21.299455555555557</v>
      </c>
      <c r="Z91" s="346">
        <v>0.6</v>
      </c>
      <c r="AA91" s="240">
        <v>-0.98894999999999922</v>
      </c>
      <c r="AB91" s="190">
        <v>-22.506366666666668</v>
      </c>
      <c r="AC91" s="346">
        <v>6.6</v>
      </c>
      <c r="AD91" s="239">
        <v>5.0110500000000009</v>
      </c>
      <c r="AF91" s="346">
        <v>6.25</v>
      </c>
      <c r="AG91" s="239">
        <v>4.6610500000000012</v>
      </c>
      <c r="AI91" s="346">
        <v>2.35</v>
      </c>
      <c r="AJ91" s="239">
        <v>0.76105000000000089</v>
      </c>
      <c r="AK91" s="104"/>
      <c r="AV91" s="36">
        <v>42333</v>
      </c>
      <c r="AW91" s="165">
        <v>2.7600000000000735E-2</v>
      </c>
      <c r="AX91" s="165">
        <v>-21.442335604093206</v>
      </c>
      <c r="AY91" s="165"/>
      <c r="BA91" s="165">
        <v>-2.1723999999999992</v>
      </c>
      <c r="BB91" s="165">
        <v>-23.44792095289872</v>
      </c>
      <c r="BC91" s="165"/>
      <c r="BE91" s="165">
        <v>0.6276000000000006</v>
      </c>
      <c r="BF91" s="165">
        <v>-22.042557607007048</v>
      </c>
      <c r="BG91" s="165"/>
      <c r="BI91" s="165">
        <v>-3.122399999999999</v>
      </c>
      <c r="BJ91" s="165">
        <v>-22.435324508366477</v>
      </c>
      <c r="BK91" s="165"/>
      <c r="BM91" s="165">
        <v>5.877600000000001</v>
      </c>
      <c r="BN91" s="165">
        <v>-20.894550738211329</v>
      </c>
      <c r="BO91" s="165"/>
      <c r="BQ91" s="165">
        <v>4.8276000000000003</v>
      </c>
      <c r="BR91" s="165">
        <v>-23.751507533456625</v>
      </c>
      <c r="BS91" s="165"/>
      <c r="BU91" s="165">
        <v>0.42760000000000087</v>
      </c>
      <c r="BV91" s="165">
        <v>-22.685315751508369</v>
      </c>
      <c r="BW91" s="165"/>
    </row>
    <row r="92" spans="1:75" x14ac:dyDescent="0.25">
      <c r="A92" s="95">
        <v>41238</v>
      </c>
      <c r="B92" s="36">
        <v>41238</v>
      </c>
      <c r="C92" s="346">
        <v>1.45</v>
      </c>
      <c r="D92" s="346">
        <v>-0.75</v>
      </c>
      <c r="E92" s="346">
        <v>2.0499999999999998</v>
      </c>
      <c r="F92" s="346">
        <v>-1.7</v>
      </c>
      <c r="G92" s="346">
        <v>7.3000000000000007</v>
      </c>
      <c r="H92" s="346">
        <v>6.25</v>
      </c>
      <c r="I92" s="346">
        <v>1.85</v>
      </c>
      <c r="J92" s="106"/>
      <c r="K92" s="36">
        <v>42333</v>
      </c>
      <c r="L92" s="105">
        <v>1.3398999999999996</v>
      </c>
      <c r="M92" s="98">
        <f t="shared" si="2"/>
        <v>1.4223999999999992</v>
      </c>
      <c r="N92" s="109">
        <f t="shared" si="3"/>
        <v>1.5059333333333325</v>
      </c>
      <c r="O92" s="291"/>
      <c r="P92" s="184">
        <v>42333</v>
      </c>
      <c r="Q92" s="346">
        <v>1.45</v>
      </c>
      <c r="R92" s="240">
        <v>2.7600000000000735E-2</v>
      </c>
      <c r="T92" s="346">
        <v>-0.75</v>
      </c>
      <c r="U92" s="240">
        <v>-2.1723999999999992</v>
      </c>
      <c r="W92" s="346">
        <v>2.0499999999999998</v>
      </c>
      <c r="X92" s="240">
        <v>0.6276000000000006</v>
      </c>
      <c r="Z92" s="346">
        <v>-1.7</v>
      </c>
      <c r="AA92" s="240">
        <v>-3.122399999999999</v>
      </c>
      <c r="AC92" s="346">
        <v>7.3000000000000007</v>
      </c>
      <c r="AD92" s="239">
        <v>5.877600000000001</v>
      </c>
      <c r="AF92" s="346">
        <v>6.25</v>
      </c>
      <c r="AG92" s="239">
        <v>4.8276000000000003</v>
      </c>
      <c r="AI92" s="346">
        <v>1.85</v>
      </c>
      <c r="AJ92" s="239">
        <v>0.42760000000000087</v>
      </c>
      <c r="AK92" s="104"/>
      <c r="AV92" s="36">
        <v>42334</v>
      </c>
      <c r="AW92" s="165">
        <v>-2.1589499999999999</v>
      </c>
      <c r="AX92" s="165">
        <v>-21.588732487206453</v>
      </c>
      <c r="AY92" s="165"/>
      <c r="BA92" s="165">
        <v>-2.0089499999999996</v>
      </c>
      <c r="BB92" s="165">
        <v>-23.594317836011967</v>
      </c>
      <c r="BC92" s="165"/>
      <c r="BE92" s="165">
        <v>0.94105000000000039</v>
      </c>
      <c r="BF92" s="165">
        <v>-22.175645682564546</v>
      </c>
      <c r="BG92" s="165"/>
      <c r="BI92" s="165">
        <v>-4.8589499999999992</v>
      </c>
      <c r="BJ92" s="165">
        <v>-22.608339006591226</v>
      </c>
      <c r="BK92" s="165"/>
      <c r="BM92" s="165">
        <v>6.9410499999999997</v>
      </c>
      <c r="BN92" s="165">
        <v>-21.001021198657327</v>
      </c>
      <c r="BO92" s="165"/>
      <c r="BQ92" s="165">
        <v>5.4410499999999997</v>
      </c>
      <c r="BR92" s="165">
        <v>-23.804742763679624</v>
      </c>
      <c r="BS92" s="165"/>
      <c r="BU92" s="165">
        <v>2.5410500000000003</v>
      </c>
      <c r="BV92" s="165">
        <v>-22.811749423287992</v>
      </c>
      <c r="BW92" s="165"/>
    </row>
    <row r="93" spans="1:75" x14ac:dyDescent="0.25">
      <c r="A93" s="95">
        <v>41239</v>
      </c>
      <c r="B93" s="36">
        <v>41239</v>
      </c>
      <c r="C93" s="346">
        <v>-0.89999999999999991</v>
      </c>
      <c r="D93" s="346">
        <v>-0.75</v>
      </c>
      <c r="E93" s="346">
        <v>2.2000000000000002</v>
      </c>
      <c r="F93" s="346">
        <v>-3.5999999999999996</v>
      </c>
      <c r="G93" s="346">
        <v>8.1999999999999993</v>
      </c>
      <c r="H93" s="346">
        <v>6.6999999999999993</v>
      </c>
      <c r="I93" s="346">
        <v>3.8000000000000003</v>
      </c>
      <c r="J93" s="106"/>
      <c r="K93" s="36">
        <v>42334</v>
      </c>
      <c r="L93" s="105">
        <v>1.1779999999999999</v>
      </c>
      <c r="M93" s="98">
        <f t="shared" si="2"/>
        <v>1.2589499999999998</v>
      </c>
      <c r="N93" s="109">
        <f t="shared" si="3"/>
        <v>1.3409333333333329</v>
      </c>
      <c r="O93" s="291"/>
      <c r="P93" s="184">
        <v>42334</v>
      </c>
      <c r="Q93" s="346">
        <v>-0.89999999999999991</v>
      </c>
      <c r="R93" s="240">
        <v>-2.1589499999999999</v>
      </c>
      <c r="T93" s="346">
        <v>-0.75</v>
      </c>
      <c r="U93" s="240">
        <v>-2.0089499999999996</v>
      </c>
      <c r="W93" s="346">
        <v>2.2000000000000002</v>
      </c>
      <c r="X93" s="240">
        <v>0.94105000000000039</v>
      </c>
      <c r="Z93" s="346">
        <v>-3.5999999999999996</v>
      </c>
      <c r="AA93" s="240">
        <v>-4.8589499999999992</v>
      </c>
      <c r="AC93" s="346">
        <v>8.1999999999999993</v>
      </c>
      <c r="AD93" s="239">
        <v>6.9410499999999997</v>
      </c>
      <c r="AF93" s="346">
        <v>6.6999999999999993</v>
      </c>
      <c r="AG93" s="239">
        <v>5.4410499999999997</v>
      </c>
      <c r="AI93" s="346">
        <v>3.8000000000000003</v>
      </c>
      <c r="AJ93" s="239">
        <v>2.5410500000000003</v>
      </c>
      <c r="AK93" s="104"/>
      <c r="AV93" s="36">
        <v>42335</v>
      </c>
      <c r="AW93" s="165">
        <v>-2.9485999999999999</v>
      </c>
      <c r="AX93" s="165">
        <v>-21.725442071473203</v>
      </c>
      <c r="AY93" s="165"/>
      <c r="BA93" s="165">
        <v>-2.7986</v>
      </c>
      <c r="BB93" s="165">
        <v>-23.662672628145344</v>
      </c>
      <c r="BC93" s="165"/>
      <c r="BE93" s="165">
        <v>3.0514000000000001</v>
      </c>
      <c r="BF93" s="165">
        <v>-22.2874989787828</v>
      </c>
      <c r="BG93" s="165"/>
      <c r="BI93" s="165">
        <v>-5.3486000000000002</v>
      </c>
      <c r="BJ93" s="165">
        <v>-22.794761166954977</v>
      </c>
      <c r="BK93" s="165"/>
      <c r="BM93" s="165">
        <v>5.6513999999999998</v>
      </c>
      <c r="BN93" s="165">
        <v>-21.100446350851328</v>
      </c>
      <c r="BO93" s="165"/>
      <c r="BQ93" s="165">
        <v>4.8014000000000001</v>
      </c>
      <c r="BR93" s="165">
        <v>-23.857562375782688</v>
      </c>
      <c r="BS93" s="165"/>
      <c r="BU93" s="165">
        <v>5.2513999999999994</v>
      </c>
      <c r="BV93" s="165">
        <v>-22.911174575481994</v>
      </c>
      <c r="BW93" s="165"/>
    </row>
    <row r="94" spans="1:75" x14ac:dyDescent="0.25">
      <c r="A94" s="95">
        <v>41240</v>
      </c>
      <c r="B94" s="36">
        <v>41240</v>
      </c>
      <c r="C94" s="346">
        <v>-1.85</v>
      </c>
      <c r="D94" s="346">
        <v>-1.7</v>
      </c>
      <c r="E94" s="346">
        <v>4.1500000000000004</v>
      </c>
      <c r="F94" s="346">
        <v>-4.25</v>
      </c>
      <c r="G94" s="346">
        <v>6.75</v>
      </c>
      <c r="H94" s="346">
        <v>5.9</v>
      </c>
      <c r="I94" s="346">
        <v>6.35</v>
      </c>
      <c r="J94" s="106"/>
      <c r="K94" s="36">
        <v>42335</v>
      </c>
      <c r="L94" s="105">
        <v>1.0192000000000001</v>
      </c>
      <c r="M94" s="98">
        <f t="shared" si="2"/>
        <v>1.0986</v>
      </c>
      <c r="N94" s="109">
        <f t="shared" si="3"/>
        <v>1.1790333333333332</v>
      </c>
      <c r="O94" s="291"/>
      <c r="P94" s="184">
        <v>42335</v>
      </c>
      <c r="Q94" s="346">
        <v>-1.85</v>
      </c>
      <c r="R94" s="240">
        <v>-2.9485999999999999</v>
      </c>
      <c r="T94" s="346">
        <v>-1.7</v>
      </c>
      <c r="U94" s="240">
        <v>-2.7986</v>
      </c>
      <c r="W94" s="346">
        <v>4.1500000000000004</v>
      </c>
      <c r="X94" s="240">
        <v>3.0514000000000001</v>
      </c>
      <c r="Z94" s="346">
        <v>-4.25</v>
      </c>
      <c r="AA94" s="240">
        <v>-5.3486000000000002</v>
      </c>
      <c r="AC94" s="346">
        <v>6.75</v>
      </c>
      <c r="AD94" s="239">
        <v>5.6513999999999998</v>
      </c>
      <c r="AF94" s="346">
        <v>5.9</v>
      </c>
      <c r="AG94" s="239">
        <v>4.8014000000000001</v>
      </c>
      <c r="AI94" s="346">
        <v>6.35</v>
      </c>
      <c r="AJ94" s="239">
        <v>5.2513999999999994</v>
      </c>
      <c r="AK94" s="104"/>
      <c r="AV94" s="36">
        <v>42336</v>
      </c>
      <c r="AW94" s="165">
        <v>-1.2413499999999997</v>
      </c>
      <c r="AX94" s="165">
        <v>-21.841277760110703</v>
      </c>
      <c r="AY94" s="165">
        <v>-22.29504444444445</v>
      </c>
      <c r="BA94" s="165">
        <v>-1.6913499999999995</v>
      </c>
      <c r="BB94" s="165">
        <v>-23.720590472464096</v>
      </c>
      <c r="BC94" s="165"/>
      <c r="BE94" s="165">
        <v>3.0586500000000005</v>
      </c>
      <c r="BF94" s="165">
        <v>-22.391751098556551</v>
      </c>
      <c r="BG94" s="165"/>
      <c r="BI94" s="165">
        <v>-5.0913500000000003</v>
      </c>
      <c r="BJ94" s="165">
        <v>-22.968514699911225</v>
      </c>
      <c r="BK94" s="165"/>
      <c r="BM94" s="165">
        <v>4.1086499999999999</v>
      </c>
      <c r="BN94" s="165">
        <v>-21.198906686193205</v>
      </c>
      <c r="BO94" s="165"/>
      <c r="BQ94" s="165">
        <v>4.1086500000000008</v>
      </c>
      <c r="BR94" s="165">
        <v>-23.906792543453626</v>
      </c>
      <c r="BS94" s="165"/>
      <c r="BU94" s="165">
        <v>5.8086500000000001</v>
      </c>
      <c r="BV94" s="165">
        <v>-23.003843126391992</v>
      </c>
      <c r="BW94" s="165"/>
    </row>
    <row r="95" spans="1:75" x14ac:dyDescent="0.25">
      <c r="A95" s="95">
        <v>41241</v>
      </c>
      <c r="B95" s="36">
        <v>41241</v>
      </c>
      <c r="C95" s="346">
        <v>-0.30000000000000004</v>
      </c>
      <c r="D95" s="346">
        <v>-0.74999999999999989</v>
      </c>
      <c r="E95" s="346">
        <v>4</v>
      </c>
      <c r="F95" s="346">
        <v>-4.1500000000000004</v>
      </c>
      <c r="G95" s="346">
        <v>5.05</v>
      </c>
      <c r="H95" s="346">
        <v>5.0500000000000007</v>
      </c>
      <c r="I95" s="346">
        <v>6.75</v>
      </c>
      <c r="J95" s="106"/>
      <c r="K95" s="36">
        <v>42336</v>
      </c>
      <c r="L95" s="121">
        <v>0.86349999999999905</v>
      </c>
      <c r="M95" s="98">
        <f t="shared" si="2"/>
        <v>0.94134999999999958</v>
      </c>
      <c r="N95" s="109">
        <f t="shared" si="3"/>
        <v>1.0202333333333329</v>
      </c>
      <c r="O95" s="291"/>
      <c r="P95" s="184">
        <v>42336</v>
      </c>
      <c r="Q95" s="346">
        <v>-0.30000000000000004</v>
      </c>
      <c r="R95" s="240">
        <v>-1.2413499999999997</v>
      </c>
      <c r="S95" s="190">
        <v>-22.29504444444445</v>
      </c>
      <c r="T95" s="346">
        <v>-0.74999999999999989</v>
      </c>
      <c r="U95" s="240">
        <v>-1.6913499999999995</v>
      </c>
      <c r="W95" s="346">
        <v>4</v>
      </c>
      <c r="X95" s="240">
        <v>3.0586500000000005</v>
      </c>
      <c r="Z95" s="346">
        <v>-4.1500000000000004</v>
      </c>
      <c r="AA95" s="240">
        <v>-5.0913500000000003</v>
      </c>
      <c r="AC95" s="346">
        <v>5.05</v>
      </c>
      <c r="AD95" s="239">
        <v>4.1086499999999999</v>
      </c>
      <c r="AF95" s="346">
        <v>5.0500000000000007</v>
      </c>
      <c r="AG95" s="239">
        <v>4.1086500000000008</v>
      </c>
      <c r="AI95" s="346">
        <v>6.75</v>
      </c>
      <c r="AJ95" s="239">
        <v>5.8086500000000001</v>
      </c>
      <c r="AK95" s="104"/>
      <c r="AV95" s="36">
        <v>42337</v>
      </c>
      <c r="AW95" s="165">
        <v>2.3128000000000011</v>
      </c>
      <c r="AX95" s="165">
        <v>-21.936277760110702</v>
      </c>
      <c r="AY95" s="165"/>
      <c r="BA95" s="165">
        <v>-0.18719999999999914</v>
      </c>
      <c r="BB95" s="165">
        <v>-23.770590472464097</v>
      </c>
      <c r="BC95" s="165"/>
      <c r="BE95" s="165">
        <v>-4.7371999999999987</v>
      </c>
      <c r="BF95" s="165">
        <v>-22.52175109855655</v>
      </c>
      <c r="BG95" s="165"/>
      <c r="BI95" s="165">
        <v>-4.6371999999999991</v>
      </c>
      <c r="BJ95" s="165">
        <v>-23.098514699911224</v>
      </c>
      <c r="BK95" s="165"/>
      <c r="BM95" s="165">
        <v>2.3128000000000002</v>
      </c>
      <c r="BN95" s="165">
        <v>-21.293906686193203</v>
      </c>
      <c r="BO95" s="165"/>
      <c r="BQ95" s="165">
        <v>3.1628000000000007</v>
      </c>
      <c r="BR95" s="165">
        <v>-23.951792543453628</v>
      </c>
      <c r="BS95" s="165"/>
      <c r="BU95" s="165">
        <v>5.0628000000000002</v>
      </c>
      <c r="BV95" s="165">
        <v>-23.08384312639199</v>
      </c>
      <c r="BW95" s="165"/>
    </row>
    <row r="96" spans="1:75" x14ac:dyDescent="0.25">
      <c r="A96" s="95">
        <v>41242</v>
      </c>
      <c r="B96" s="36">
        <v>41242</v>
      </c>
      <c r="C96" s="346">
        <v>3.1</v>
      </c>
      <c r="D96" s="346">
        <v>0.60000000000000009</v>
      </c>
      <c r="E96" s="346">
        <v>-3.9499999999999997</v>
      </c>
      <c r="F96" s="346">
        <v>-3.8499999999999996</v>
      </c>
      <c r="G96" s="346">
        <v>3.0999999999999996</v>
      </c>
      <c r="H96" s="346">
        <v>3.95</v>
      </c>
      <c r="I96" s="346">
        <v>5.85</v>
      </c>
      <c r="J96" s="106"/>
      <c r="K96" s="36">
        <v>42337</v>
      </c>
      <c r="L96" s="105">
        <v>0.71089999999999942</v>
      </c>
      <c r="M96" s="98">
        <f t="shared" si="2"/>
        <v>0.78719999999999923</v>
      </c>
      <c r="N96" s="109">
        <f t="shared" si="3"/>
        <v>0.86453333333333282</v>
      </c>
      <c r="O96" s="291"/>
      <c r="P96" s="184">
        <v>42337</v>
      </c>
      <c r="Q96" s="346">
        <v>3.1</v>
      </c>
      <c r="R96" s="240">
        <v>2.3128000000000011</v>
      </c>
      <c r="T96" s="346">
        <v>0.60000000000000009</v>
      </c>
      <c r="U96" s="240">
        <v>-0.18719999999999914</v>
      </c>
      <c r="W96" s="346">
        <v>-3.9499999999999997</v>
      </c>
      <c r="X96" s="240">
        <v>-4.7371999999999987</v>
      </c>
      <c r="Z96" s="346">
        <v>-3.8499999999999996</v>
      </c>
      <c r="AA96" s="240">
        <v>-4.6371999999999991</v>
      </c>
      <c r="AC96" s="346">
        <v>3.0999999999999996</v>
      </c>
      <c r="AD96" s="239">
        <v>2.3128000000000002</v>
      </c>
      <c r="AF96" s="346">
        <v>3.95</v>
      </c>
      <c r="AG96" s="239">
        <v>3.1628000000000007</v>
      </c>
      <c r="AI96" s="346">
        <v>5.85</v>
      </c>
      <c r="AJ96" s="239">
        <v>5.0628000000000002</v>
      </c>
      <c r="AK96" s="104"/>
      <c r="AV96" s="36">
        <v>42338</v>
      </c>
      <c r="AW96" s="165">
        <v>4.8638500000000002</v>
      </c>
      <c r="AX96" s="165">
        <v>-22.021277760110703</v>
      </c>
      <c r="AY96" s="165"/>
      <c r="BA96" s="165">
        <v>0.71384999999999987</v>
      </c>
      <c r="BB96" s="165">
        <v>-23.820590472464097</v>
      </c>
      <c r="BC96" s="165"/>
      <c r="BE96" s="165">
        <v>-11.08615</v>
      </c>
      <c r="BF96" s="165">
        <v>-22.721751098556549</v>
      </c>
      <c r="BG96" s="165"/>
      <c r="BI96" s="165">
        <v>-4.9361499999999996</v>
      </c>
      <c r="BJ96" s="165">
        <v>-23.228514699911223</v>
      </c>
      <c r="BK96" s="165"/>
      <c r="BM96" s="165">
        <v>2.8638500000000002</v>
      </c>
      <c r="BN96" s="165">
        <v>-21.388906686193202</v>
      </c>
      <c r="BO96" s="165"/>
      <c r="BQ96" s="165">
        <v>2.8638500000000002</v>
      </c>
      <c r="BR96" s="165">
        <v>-23.999292543453628</v>
      </c>
      <c r="BS96" s="165"/>
      <c r="BU96" s="165">
        <v>4.3138500000000004</v>
      </c>
      <c r="BV96" s="165">
        <v>-23.168843126391991</v>
      </c>
      <c r="BW96" s="165"/>
    </row>
    <row r="97" spans="1:75" x14ac:dyDescent="0.25">
      <c r="A97" s="95">
        <v>41243</v>
      </c>
      <c r="B97" s="36">
        <v>41243</v>
      </c>
      <c r="C97" s="346">
        <v>5.5</v>
      </c>
      <c r="D97" s="346">
        <v>1.3499999999999999</v>
      </c>
      <c r="E97" s="346">
        <v>-10.45</v>
      </c>
      <c r="F97" s="346">
        <v>-4.3</v>
      </c>
      <c r="G97" s="346">
        <v>3.5</v>
      </c>
      <c r="H97" s="346">
        <v>3.5</v>
      </c>
      <c r="I97" s="346">
        <v>4.95</v>
      </c>
      <c r="J97" s="106"/>
      <c r="K97" s="36">
        <v>42338</v>
      </c>
      <c r="L97" s="105">
        <v>0.56140000000000057</v>
      </c>
      <c r="M97" s="98">
        <f t="shared" si="2"/>
        <v>0.63614999999999999</v>
      </c>
      <c r="N97" s="109">
        <f t="shared" si="3"/>
        <v>0.71193333333333297</v>
      </c>
      <c r="O97" s="291"/>
      <c r="P97" s="184">
        <v>42338</v>
      </c>
      <c r="Q97" s="346">
        <v>5.5</v>
      </c>
      <c r="R97" s="240">
        <v>4.8638500000000002</v>
      </c>
      <c r="T97" s="346">
        <v>1.3499999999999999</v>
      </c>
      <c r="U97" s="240">
        <v>0.71384999999999987</v>
      </c>
      <c r="W97" s="346">
        <v>-10.45</v>
      </c>
      <c r="X97" s="240">
        <v>-11.08615</v>
      </c>
      <c r="Z97" s="346">
        <v>-4.3</v>
      </c>
      <c r="AA97" s="240">
        <v>-4.9361499999999996</v>
      </c>
      <c r="AC97" s="346">
        <v>3.5</v>
      </c>
      <c r="AD97" s="239">
        <v>2.8638500000000002</v>
      </c>
      <c r="AF97" s="346">
        <v>3.5</v>
      </c>
      <c r="AG97" s="239">
        <v>2.8638500000000002</v>
      </c>
      <c r="AI97" s="346">
        <v>4.95</v>
      </c>
      <c r="AJ97" s="239">
        <v>4.3138500000000004</v>
      </c>
      <c r="AK97" s="104"/>
      <c r="AV97" s="36">
        <v>42339</v>
      </c>
      <c r="AW97" s="165">
        <v>7.1117999999999997</v>
      </c>
      <c r="AX97" s="165">
        <v>-22.101277760110701</v>
      </c>
      <c r="AY97" s="165"/>
      <c r="BA97" s="165">
        <v>2.0618000000000003</v>
      </c>
      <c r="BB97" s="165">
        <v>-23.868090472464097</v>
      </c>
      <c r="BC97" s="165"/>
      <c r="BE97" s="165">
        <v>-10.888199999999999</v>
      </c>
      <c r="BF97" s="165">
        <v>-22.921751098556548</v>
      </c>
      <c r="BG97" s="165"/>
      <c r="BI97" s="165">
        <v>-4.2881999999999998</v>
      </c>
      <c r="BJ97" s="165">
        <v>-23.358514699911222</v>
      </c>
      <c r="BK97" s="165"/>
      <c r="BM97" s="165">
        <v>3.2118000000000007</v>
      </c>
      <c r="BN97" s="165">
        <v>-21.478906686193202</v>
      </c>
      <c r="BO97" s="165"/>
      <c r="BQ97" s="165">
        <v>3.2618000000000005</v>
      </c>
      <c r="BR97" s="165">
        <v>-24.044292543453629</v>
      </c>
      <c r="BS97" s="165"/>
      <c r="BU97" s="165">
        <v>3.8618000000000001</v>
      </c>
      <c r="BV97" s="165">
        <v>-23.258843126391991</v>
      </c>
      <c r="BW97" s="165"/>
    </row>
    <row r="98" spans="1:75" x14ac:dyDescent="0.25">
      <c r="A98" s="95">
        <v>41244</v>
      </c>
      <c r="B98" s="36">
        <v>41244</v>
      </c>
      <c r="C98" s="346">
        <v>7.6</v>
      </c>
      <c r="D98" s="346">
        <v>2.5499999999999998</v>
      </c>
      <c r="E98" s="346">
        <v>-10.4</v>
      </c>
      <c r="F98" s="346">
        <v>-3.8</v>
      </c>
      <c r="G98" s="346">
        <v>3.7</v>
      </c>
      <c r="H98" s="346">
        <v>3.75</v>
      </c>
      <c r="I98" s="346">
        <v>4.3499999999999996</v>
      </c>
      <c r="J98" s="106"/>
      <c r="K98" s="36">
        <v>42339</v>
      </c>
      <c r="L98" s="105">
        <v>0.4149999999999987</v>
      </c>
      <c r="M98" s="98">
        <f t="shared" si="2"/>
        <v>0.48819999999999963</v>
      </c>
      <c r="N98" s="109">
        <f t="shared" si="3"/>
        <v>0.5624333333333329</v>
      </c>
      <c r="O98" s="291"/>
      <c r="P98" s="184">
        <v>42339</v>
      </c>
      <c r="Q98" s="346">
        <v>7.6</v>
      </c>
      <c r="R98" s="240">
        <v>7.1117999999999997</v>
      </c>
      <c r="T98" s="346">
        <v>2.5499999999999998</v>
      </c>
      <c r="U98" s="240">
        <v>2.0618000000000003</v>
      </c>
      <c r="W98" s="346">
        <v>-10.4</v>
      </c>
      <c r="X98" s="240">
        <v>-10.888199999999999</v>
      </c>
      <c r="Z98" s="346">
        <v>-3.8</v>
      </c>
      <c r="AA98" s="240">
        <v>-4.2881999999999998</v>
      </c>
      <c r="AC98" s="346">
        <v>3.7</v>
      </c>
      <c r="AD98" s="239">
        <v>3.2118000000000007</v>
      </c>
      <c r="AF98" s="346">
        <v>3.75</v>
      </c>
      <c r="AG98" s="239">
        <v>3.2618000000000005</v>
      </c>
      <c r="AI98" s="346">
        <v>4.3499999999999996</v>
      </c>
      <c r="AJ98" s="239">
        <v>3.8618000000000001</v>
      </c>
      <c r="AK98" s="104"/>
      <c r="AV98" s="36">
        <v>42340</v>
      </c>
      <c r="AW98" s="165">
        <v>7.3566500000000001</v>
      </c>
      <c r="AX98" s="165">
        <v>-22.181277760110699</v>
      </c>
      <c r="AY98" s="165"/>
      <c r="BA98" s="165">
        <v>0.55665000000000098</v>
      </c>
      <c r="BB98" s="165">
        <v>-23.918090472464097</v>
      </c>
      <c r="BC98" s="165"/>
      <c r="BE98" s="165">
        <v>-9.6433499999999999</v>
      </c>
      <c r="BF98" s="165">
        <v>-23.121751098556548</v>
      </c>
      <c r="BG98" s="165"/>
      <c r="BI98" s="165">
        <v>-1.6933499999999988</v>
      </c>
      <c r="BJ98" s="165">
        <v>-23.458514699911223</v>
      </c>
      <c r="BK98" s="165"/>
      <c r="BM98" s="165">
        <v>0.95665000000000111</v>
      </c>
      <c r="BN98" s="165">
        <v>-21.578906686193204</v>
      </c>
      <c r="BO98" s="165"/>
      <c r="BQ98" s="165">
        <v>2.2566500000000014</v>
      </c>
      <c r="BR98" s="165">
        <v>-24.091792543453629</v>
      </c>
      <c r="BS98" s="165"/>
      <c r="BU98" s="165">
        <v>3.106650000000001</v>
      </c>
      <c r="BV98" s="165">
        <v>-23.348843126391991</v>
      </c>
      <c r="BW98" s="165"/>
    </row>
    <row r="99" spans="1:75" x14ac:dyDescent="0.25">
      <c r="A99" s="95">
        <v>41245</v>
      </c>
      <c r="B99" s="36">
        <v>41245</v>
      </c>
      <c r="C99" s="346">
        <v>7.6999999999999993</v>
      </c>
      <c r="D99" s="346">
        <v>0.89999999999999991</v>
      </c>
      <c r="E99" s="346">
        <v>-9.3000000000000007</v>
      </c>
      <c r="F99" s="346">
        <v>-1.3499999999999999</v>
      </c>
      <c r="G99" s="346">
        <v>1.3</v>
      </c>
      <c r="H99" s="346">
        <v>2.6</v>
      </c>
      <c r="I99" s="346">
        <v>3.45</v>
      </c>
      <c r="J99" s="106"/>
      <c r="K99" s="36">
        <v>42340</v>
      </c>
      <c r="L99" s="105">
        <v>0.27169999999999916</v>
      </c>
      <c r="M99" s="98">
        <f t="shared" si="2"/>
        <v>0.34334999999999893</v>
      </c>
      <c r="N99" s="109">
        <f t="shared" si="3"/>
        <v>0.41603333333333281</v>
      </c>
      <c r="O99" s="291"/>
      <c r="P99" s="184">
        <v>42340</v>
      </c>
      <c r="Q99" s="346">
        <v>7.6999999999999993</v>
      </c>
      <c r="R99" s="240">
        <v>7.3566500000000001</v>
      </c>
      <c r="T99" s="346">
        <v>0.89999999999999991</v>
      </c>
      <c r="U99" s="240">
        <v>0.55665000000000098</v>
      </c>
      <c r="W99" s="346">
        <v>-9.3000000000000007</v>
      </c>
      <c r="X99" s="240">
        <v>-9.6433499999999999</v>
      </c>
      <c r="Z99" s="346">
        <v>-1.3499999999999999</v>
      </c>
      <c r="AA99" s="240">
        <v>-1.6933499999999988</v>
      </c>
      <c r="AC99" s="346">
        <v>1.3</v>
      </c>
      <c r="AD99" s="239">
        <v>0.95665000000000111</v>
      </c>
      <c r="AF99" s="346">
        <v>2.6</v>
      </c>
      <c r="AG99" s="239">
        <v>2.2566500000000014</v>
      </c>
      <c r="AI99" s="346">
        <v>3.45</v>
      </c>
      <c r="AJ99" s="239">
        <v>3.106650000000001</v>
      </c>
      <c r="AK99" s="104"/>
      <c r="AV99" s="36">
        <v>42341</v>
      </c>
      <c r="AW99" s="165">
        <v>6.4984000000000011</v>
      </c>
      <c r="AX99" s="165">
        <v>-22.261277760110698</v>
      </c>
      <c r="AY99" s="165"/>
      <c r="BA99" s="165">
        <v>-2.7015999999999996</v>
      </c>
      <c r="BB99" s="165">
        <v>-23.973090472464097</v>
      </c>
      <c r="BC99" s="165"/>
      <c r="BE99" s="165">
        <v>-7.6015999999999995</v>
      </c>
      <c r="BF99" s="165">
        <v>-23.321751098556547</v>
      </c>
      <c r="BG99" s="165"/>
      <c r="BI99" s="165">
        <v>1.9484000000000004</v>
      </c>
      <c r="BJ99" s="165">
        <v>-23.556514699911222</v>
      </c>
      <c r="BK99" s="165"/>
      <c r="BM99" s="165">
        <v>2.1484000000000001</v>
      </c>
      <c r="BN99" s="165">
        <v>-21.673906686193202</v>
      </c>
      <c r="BO99" s="165"/>
      <c r="BQ99" s="165">
        <v>0.69840000000000058</v>
      </c>
      <c r="BR99" s="165">
        <v>-24.141792543453629</v>
      </c>
      <c r="BS99" s="165"/>
      <c r="BU99" s="165">
        <v>1.9984000000000006</v>
      </c>
      <c r="BV99" s="165">
        <v>-23.44684312639199</v>
      </c>
      <c r="BW99" s="165"/>
    </row>
    <row r="100" spans="1:75" ht="15.75" thickBot="1" x14ac:dyDescent="0.3">
      <c r="A100" s="95">
        <v>41246</v>
      </c>
      <c r="B100" s="36">
        <v>41246</v>
      </c>
      <c r="C100" s="346">
        <v>6.7</v>
      </c>
      <c r="D100" s="346">
        <v>-2.5</v>
      </c>
      <c r="E100" s="346">
        <v>-7.4</v>
      </c>
      <c r="F100" s="346">
        <v>2.15</v>
      </c>
      <c r="G100" s="346">
        <v>2.3499999999999996</v>
      </c>
      <c r="H100" s="346">
        <v>0.9</v>
      </c>
      <c r="I100" s="346">
        <v>2.2000000000000002</v>
      </c>
      <c r="J100" s="106"/>
      <c r="K100" s="36">
        <v>42341</v>
      </c>
      <c r="L100" s="105">
        <v>0.13149999999999973</v>
      </c>
      <c r="M100" s="98">
        <f t="shared" si="2"/>
        <v>0.20159999999999945</v>
      </c>
      <c r="N100" s="109">
        <f t="shared" si="3"/>
        <v>0.27273333333333255</v>
      </c>
      <c r="O100" s="291"/>
      <c r="P100" s="184">
        <v>42341</v>
      </c>
      <c r="Q100" s="346">
        <v>6.7</v>
      </c>
      <c r="R100" s="240">
        <v>6.4984000000000011</v>
      </c>
      <c r="T100" s="346">
        <v>-2.5</v>
      </c>
      <c r="U100" s="240">
        <v>-2.7015999999999996</v>
      </c>
      <c r="W100" s="346">
        <v>-7.4</v>
      </c>
      <c r="X100" s="240">
        <v>-7.6015999999999995</v>
      </c>
      <c r="Z100" s="346">
        <v>2.15</v>
      </c>
      <c r="AA100" s="240">
        <v>1.9484000000000004</v>
      </c>
      <c r="AC100" s="346">
        <v>2.3499999999999996</v>
      </c>
      <c r="AD100" s="239">
        <v>2.1484000000000001</v>
      </c>
      <c r="AF100" s="346">
        <v>0.9</v>
      </c>
      <c r="AG100" s="239">
        <v>0.69840000000000058</v>
      </c>
      <c r="AI100" s="346">
        <v>2.2000000000000002</v>
      </c>
      <c r="AJ100" s="239">
        <v>1.9984000000000006</v>
      </c>
      <c r="AK100" s="104"/>
      <c r="AV100" s="36">
        <v>42342</v>
      </c>
      <c r="AW100" s="165">
        <v>7.1870500000000002</v>
      </c>
      <c r="AX100" s="165">
        <v>-22.341277760110696</v>
      </c>
      <c r="AY100" s="165"/>
      <c r="BA100" s="165">
        <v>-5.8629499999999997</v>
      </c>
      <c r="BB100" s="165">
        <v>-24.048090472464096</v>
      </c>
      <c r="BC100" s="165"/>
      <c r="BE100" s="165">
        <v>-4.76295</v>
      </c>
      <c r="BF100" s="165">
        <v>-23.451751098556546</v>
      </c>
      <c r="BG100" s="165"/>
      <c r="BI100" s="165">
        <v>4.6870500000000002</v>
      </c>
      <c r="BJ100" s="165">
        <v>-23.599014699911223</v>
      </c>
      <c r="BK100" s="165"/>
      <c r="BM100" s="165">
        <v>1.6870499999999997</v>
      </c>
      <c r="BN100" s="165">
        <v>-21.771906686193201</v>
      </c>
      <c r="BO100" s="165"/>
      <c r="BQ100" s="165">
        <v>-1.0629500000000001</v>
      </c>
      <c r="BR100" s="165">
        <v>-24.19179254345363</v>
      </c>
      <c r="BS100" s="165"/>
      <c r="BU100" s="165">
        <v>-1.3129500000000001</v>
      </c>
      <c r="BV100" s="165">
        <v>-23.546843126391991</v>
      </c>
      <c r="BW100" s="165">
        <v>-23.783333333333335</v>
      </c>
    </row>
    <row r="101" spans="1:75" ht="15.75" thickBot="1" x14ac:dyDescent="0.3">
      <c r="A101" s="95">
        <v>41247</v>
      </c>
      <c r="B101" s="36">
        <v>41247</v>
      </c>
      <c r="C101" s="346">
        <v>7.25</v>
      </c>
      <c r="D101" s="346">
        <v>-5.8</v>
      </c>
      <c r="E101" s="346">
        <v>-4.7</v>
      </c>
      <c r="F101" s="346">
        <v>4.75</v>
      </c>
      <c r="G101" s="346">
        <v>1.7499999999999998</v>
      </c>
      <c r="H101" s="346">
        <v>-1</v>
      </c>
      <c r="I101" s="346">
        <v>-1.25</v>
      </c>
      <c r="J101" s="106"/>
      <c r="K101" s="36">
        <v>42342</v>
      </c>
      <c r="L101" s="105">
        <v>-5.5999999999996053E-3</v>
      </c>
      <c r="M101" s="98">
        <f t="shared" si="2"/>
        <v>6.2950000000000061E-2</v>
      </c>
      <c r="N101" s="109">
        <f t="shared" si="3"/>
        <v>0.13253333333333309</v>
      </c>
      <c r="O101" s="291"/>
      <c r="P101" s="184">
        <v>42342</v>
      </c>
      <c r="Q101" s="346">
        <v>7.25</v>
      </c>
      <c r="R101" s="240">
        <v>7.1870500000000002</v>
      </c>
      <c r="T101" s="346">
        <v>-5.8</v>
      </c>
      <c r="U101" s="240">
        <v>-5.8629499999999997</v>
      </c>
      <c r="W101" s="346">
        <v>-4.7</v>
      </c>
      <c r="X101" s="240">
        <v>-4.76295</v>
      </c>
      <c r="Z101" s="346">
        <v>4.75</v>
      </c>
      <c r="AA101" s="240">
        <v>4.6870500000000002</v>
      </c>
      <c r="AC101" s="346">
        <v>1.7499999999999998</v>
      </c>
      <c r="AD101" s="239">
        <v>1.6870499999999997</v>
      </c>
      <c r="AF101" s="346">
        <v>-1</v>
      </c>
      <c r="AG101" s="239">
        <v>-1.0629500000000001</v>
      </c>
      <c r="AI101" s="346">
        <v>-1.25</v>
      </c>
      <c r="AJ101" s="239">
        <v>-1.3129500000000001</v>
      </c>
      <c r="AK101" s="104">
        <v>-23.783333333333335</v>
      </c>
      <c r="AV101" s="36">
        <v>42343</v>
      </c>
      <c r="AW101" s="165">
        <v>6.9226000000000001</v>
      </c>
      <c r="AX101" s="165">
        <v>-22.421277760110694</v>
      </c>
      <c r="AY101" s="165"/>
      <c r="BA101" s="165">
        <v>-8.577399999999999</v>
      </c>
      <c r="BB101" s="165">
        <v>-24.148090472464098</v>
      </c>
      <c r="BC101" s="165"/>
      <c r="BE101" s="165">
        <v>-3.0273999999999996</v>
      </c>
      <c r="BF101" s="165">
        <v>-23.571751098556547</v>
      </c>
      <c r="BG101" s="165"/>
      <c r="BI101" s="165">
        <v>4.9226000000000001</v>
      </c>
      <c r="BJ101" s="165">
        <v>-23.641514699911223</v>
      </c>
      <c r="BK101" s="165"/>
      <c r="BM101" s="165">
        <v>-2.6273999999999993</v>
      </c>
      <c r="BN101" s="165">
        <v>-21.881906686193201</v>
      </c>
      <c r="BO101" s="165"/>
      <c r="BQ101" s="165">
        <v>-1.2273999999999998</v>
      </c>
      <c r="BR101" s="360">
        <v>-24.241792543453631</v>
      </c>
      <c r="BS101" s="253">
        <v>-23.796055555555554</v>
      </c>
      <c r="BU101" s="165">
        <v>-3.3773999999999997</v>
      </c>
      <c r="BV101" s="165">
        <v>-23.60684312639199</v>
      </c>
      <c r="BW101" s="165"/>
    </row>
    <row r="102" spans="1:75" x14ac:dyDescent="0.25">
      <c r="A102" s="95">
        <v>41248</v>
      </c>
      <c r="B102" s="36">
        <v>41248</v>
      </c>
      <c r="C102" s="346">
        <v>6.85</v>
      </c>
      <c r="D102" s="346">
        <v>-8.6499999999999986</v>
      </c>
      <c r="E102" s="346">
        <v>-3.1</v>
      </c>
      <c r="F102" s="346">
        <v>4.8499999999999996</v>
      </c>
      <c r="G102" s="346">
        <v>-2.6999999999999997</v>
      </c>
      <c r="H102" s="346">
        <v>-1.3</v>
      </c>
      <c r="I102" s="346">
        <v>-3.45</v>
      </c>
      <c r="J102" s="106"/>
      <c r="K102" s="36">
        <v>42343</v>
      </c>
      <c r="L102" s="105">
        <v>-0.13960000000000106</v>
      </c>
      <c r="M102" s="98">
        <f t="shared" si="2"/>
        <v>-7.2600000000000331E-2</v>
      </c>
      <c r="N102" s="109">
        <f t="shared" si="3"/>
        <v>-4.5666666666669782E-3</v>
      </c>
      <c r="O102" s="291"/>
      <c r="P102" s="184">
        <v>42343</v>
      </c>
      <c r="Q102" s="346">
        <v>6.85</v>
      </c>
      <c r="R102" s="240">
        <v>6.9226000000000001</v>
      </c>
      <c r="T102" s="346">
        <v>-8.6499999999999986</v>
      </c>
      <c r="U102" s="240">
        <v>-8.577399999999999</v>
      </c>
      <c r="W102" s="346">
        <v>-3.1</v>
      </c>
      <c r="X102" s="240">
        <v>-3.0273999999999996</v>
      </c>
      <c r="Z102" s="346">
        <v>4.8499999999999996</v>
      </c>
      <c r="AA102" s="240">
        <v>4.9226000000000001</v>
      </c>
      <c r="AC102" s="346">
        <v>-2.6999999999999997</v>
      </c>
      <c r="AD102" s="239">
        <v>-2.6273999999999993</v>
      </c>
      <c r="AF102" s="346">
        <v>-1.3</v>
      </c>
      <c r="AG102" s="239">
        <v>-1.2273999999999998</v>
      </c>
      <c r="AH102" s="104">
        <v>-23.796055555555554</v>
      </c>
      <c r="AI102" s="346">
        <v>-3.45</v>
      </c>
      <c r="AJ102" s="239">
        <v>-3.3773999999999997</v>
      </c>
      <c r="AK102" s="104"/>
      <c r="AV102" s="36">
        <v>42344</v>
      </c>
      <c r="AW102" s="165">
        <v>5.4550500000000008</v>
      </c>
      <c r="AX102" s="165">
        <v>-22.501277760110693</v>
      </c>
      <c r="AY102" s="165"/>
      <c r="BA102" s="165">
        <v>-9.1449499999999997</v>
      </c>
      <c r="BB102" s="165">
        <v>-24.248090472464099</v>
      </c>
      <c r="BC102" s="165">
        <v>-24.059822222222223</v>
      </c>
      <c r="BE102" s="165">
        <v>-0.44494999999999929</v>
      </c>
      <c r="BF102" s="165">
        <v>-23.621751098556548</v>
      </c>
      <c r="BG102" s="165"/>
      <c r="BI102" s="165">
        <v>4.8550500000000012</v>
      </c>
      <c r="BJ102" s="165">
        <v>-23.684014699911224</v>
      </c>
      <c r="BK102" s="165"/>
      <c r="BM102" s="165">
        <v>-3.844949999999999</v>
      </c>
      <c r="BN102" s="165">
        <v>-22.001906686193202</v>
      </c>
      <c r="BO102" s="165">
        <v>-23.488000000000003</v>
      </c>
      <c r="BQ102" s="165">
        <v>0.40505000000000074</v>
      </c>
      <c r="BR102" s="165">
        <v>-24.291792543453631</v>
      </c>
      <c r="BS102" s="165"/>
      <c r="BU102" s="165">
        <v>-4.1949499999999995</v>
      </c>
      <c r="BV102" s="165">
        <v>-23.671843126391991</v>
      </c>
      <c r="BW102" s="165"/>
    </row>
    <row r="103" spans="1:75" ht="15.75" thickBot="1" x14ac:dyDescent="0.3">
      <c r="A103" s="95">
        <v>41249</v>
      </c>
      <c r="B103" s="36">
        <v>41249</v>
      </c>
      <c r="C103" s="346">
        <v>5.25</v>
      </c>
      <c r="D103" s="346">
        <v>-9.35</v>
      </c>
      <c r="E103" s="346">
        <v>-0.65</v>
      </c>
      <c r="F103" s="346">
        <v>4.6500000000000004</v>
      </c>
      <c r="G103" s="346">
        <v>-4.05</v>
      </c>
      <c r="H103" s="346">
        <v>0.2</v>
      </c>
      <c r="I103" s="346">
        <v>-4.4000000000000004</v>
      </c>
      <c r="J103" s="106"/>
      <c r="K103" s="36">
        <v>42344</v>
      </c>
      <c r="L103" s="105">
        <v>-0.27050000000000041</v>
      </c>
      <c r="M103" s="98">
        <f t="shared" si="2"/>
        <v>-0.20505000000000073</v>
      </c>
      <c r="N103" s="109">
        <f t="shared" si="3"/>
        <v>-0.13856666666666703</v>
      </c>
      <c r="O103" s="291"/>
      <c r="P103" s="184">
        <v>42344</v>
      </c>
      <c r="Q103" s="346">
        <v>5.25</v>
      </c>
      <c r="R103" s="240">
        <v>5.4550500000000008</v>
      </c>
      <c r="T103" s="346">
        <v>-9.35</v>
      </c>
      <c r="U103" s="240">
        <v>-9.1449499999999997</v>
      </c>
      <c r="V103" s="190">
        <v>-24.059822222222223</v>
      </c>
      <c r="W103" s="346">
        <v>-0.65</v>
      </c>
      <c r="X103" s="240">
        <v>-0.44494999999999929</v>
      </c>
      <c r="Z103" s="346">
        <v>4.6500000000000004</v>
      </c>
      <c r="AA103" s="240">
        <v>4.8550500000000012</v>
      </c>
      <c r="AC103" s="346">
        <v>-4.05</v>
      </c>
      <c r="AD103" s="239">
        <v>-3.844949999999999</v>
      </c>
      <c r="AE103" s="190">
        <v>-23.488000000000003</v>
      </c>
      <c r="AF103" s="346">
        <v>0.2</v>
      </c>
      <c r="AG103" s="239">
        <v>0.40505000000000074</v>
      </c>
      <c r="AI103" s="346">
        <v>-4.4000000000000004</v>
      </c>
      <c r="AJ103" s="239">
        <v>-4.1949499999999995</v>
      </c>
      <c r="AK103" s="104"/>
      <c r="AV103" s="349">
        <v>42345</v>
      </c>
      <c r="AW103" s="165">
        <v>3.0343999999999998</v>
      </c>
      <c r="AX103" s="165">
        <v>-22.591277760110692</v>
      </c>
      <c r="AY103" s="165"/>
      <c r="BA103" s="165">
        <v>-9.8155999999999999</v>
      </c>
      <c r="BB103" s="165">
        <v>-24.348090472464101</v>
      </c>
      <c r="BC103" s="165"/>
      <c r="BE103" s="165">
        <v>2.3843999999999999</v>
      </c>
      <c r="BF103" s="165">
        <v>-23.669251098556547</v>
      </c>
      <c r="BG103" s="165"/>
      <c r="BI103" s="165">
        <v>5.9344000000000001</v>
      </c>
      <c r="BJ103" s="165">
        <v>-23.724014699911223</v>
      </c>
      <c r="BK103" s="165"/>
      <c r="BM103" s="165">
        <v>-4.9656000000000002</v>
      </c>
      <c r="BN103" s="165">
        <v>-22.131906686193201</v>
      </c>
      <c r="BO103" s="165"/>
      <c r="BQ103" s="165">
        <v>0.88440000000000007</v>
      </c>
      <c r="BR103" s="165">
        <v>-24.341792543453632</v>
      </c>
      <c r="BS103" s="165"/>
      <c r="BU103" s="165">
        <v>-4.6655999999999995</v>
      </c>
      <c r="BV103" s="165">
        <v>-23.736843126391992</v>
      </c>
      <c r="BW103" s="165"/>
    </row>
    <row r="104" spans="1:75" ht="15.75" thickBot="1" x14ac:dyDescent="0.3">
      <c r="A104" s="95">
        <v>41250</v>
      </c>
      <c r="B104" s="36">
        <v>41250</v>
      </c>
      <c r="C104" s="346">
        <v>2.6999999999999997</v>
      </c>
      <c r="D104" s="346">
        <v>-10.15</v>
      </c>
      <c r="E104" s="346">
        <v>2.0499999999999998</v>
      </c>
      <c r="F104" s="346">
        <v>5.6</v>
      </c>
      <c r="G104" s="346">
        <v>-5.3</v>
      </c>
      <c r="H104" s="346">
        <v>0.55000000000000004</v>
      </c>
      <c r="I104" s="346">
        <v>-5</v>
      </c>
      <c r="J104" s="106"/>
      <c r="K104" s="36">
        <v>42345</v>
      </c>
      <c r="L104" s="105">
        <v>-0.39829999999999965</v>
      </c>
      <c r="M104" s="98">
        <f t="shared" si="2"/>
        <v>-0.33440000000000003</v>
      </c>
      <c r="N104" s="109">
        <f t="shared" si="3"/>
        <v>-0.26946666666666702</v>
      </c>
      <c r="O104" s="291"/>
      <c r="P104" s="184">
        <v>42345</v>
      </c>
      <c r="Q104" s="346">
        <v>2.6999999999999997</v>
      </c>
      <c r="R104" s="240">
        <v>3.0343999999999998</v>
      </c>
      <c r="T104" s="346">
        <v>-10.15</v>
      </c>
      <c r="U104" s="240">
        <v>-9.8155999999999999</v>
      </c>
      <c r="W104" s="346">
        <v>2.0499999999999998</v>
      </c>
      <c r="X104" s="240">
        <v>2.3843999999999999</v>
      </c>
      <c r="Z104" s="346">
        <v>5.6</v>
      </c>
      <c r="AA104" s="240">
        <v>5.9344000000000001</v>
      </c>
      <c r="AC104" s="346">
        <v>-5.3</v>
      </c>
      <c r="AD104" s="239">
        <v>-4.9656000000000002</v>
      </c>
      <c r="AF104" s="346">
        <v>0.55000000000000004</v>
      </c>
      <c r="AG104" s="239">
        <v>0.88440000000000007</v>
      </c>
      <c r="AI104" s="346">
        <v>-5</v>
      </c>
      <c r="AJ104" s="239">
        <v>-4.6655999999999995</v>
      </c>
      <c r="AK104" s="104"/>
      <c r="AV104" s="36">
        <v>42346</v>
      </c>
      <c r="AW104" s="165">
        <v>-0.83934999999999949</v>
      </c>
      <c r="AX104" s="165">
        <v>-22.734277760110693</v>
      </c>
      <c r="AY104" s="165"/>
      <c r="BA104" s="165">
        <v>-10.08935</v>
      </c>
      <c r="BB104" s="165">
        <v>-24.458590472464099</v>
      </c>
      <c r="BC104" s="165"/>
      <c r="BE104" s="165">
        <v>3.5606499999999999</v>
      </c>
      <c r="BF104" s="360">
        <v>-23.634251098556547</v>
      </c>
      <c r="BG104" s="253">
        <v>-22.499100000000002</v>
      </c>
      <c r="BI104" s="165">
        <v>6.9606500000000002</v>
      </c>
      <c r="BJ104" s="165">
        <v>-23.633014699911222</v>
      </c>
      <c r="BK104" s="165">
        <v>-22.772466666666666</v>
      </c>
      <c r="BM104" s="165">
        <v>-7.0393499999999998</v>
      </c>
      <c r="BN104" s="165">
        <v>-22.352906686193201</v>
      </c>
      <c r="BO104" s="165"/>
      <c r="BQ104" s="165">
        <v>0.6606500000000004</v>
      </c>
      <c r="BR104" s="165">
        <v>-24.211792543453633</v>
      </c>
      <c r="BS104" s="165"/>
      <c r="BU104" s="165">
        <v>-1.4393499999999997</v>
      </c>
      <c r="BV104" s="165">
        <v>-23.821343126391991</v>
      </c>
      <c r="BW104" s="165"/>
    </row>
    <row r="105" spans="1:75" s="100" customFormat="1" x14ac:dyDescent="0.25">
      <c r="A105" s="289">
        <v>41251</v>
      </c>
      <c r="B105" s="287">
        <v>41251</v>
      </c>
      <c r="C105" s="346">
        <v>-1.2999999999999998</v>
      </c>
      <c r="D105" s="346">
        <v>-10.55</v>
      </c>
      <c r="E105" s="346">
        <v>3.0999999999999996</v>
      </c>
      <c r="F105" s="346">
        <v>6.5</v>
      </c>
      <c r="G105" s="346">
        <v>-7.5</v>
      </c>
      <c r="H105" s="346">
        <v>0.2</v>
      </c>
      <c r="I105" s="346">
        <v>-1.9</v>
      </c>
      <c r="J105" s="106"/>
      <c r="K105" s="36">
        <v>42346</v>
      </c>
      <c r="L105" s="120">
        <v>-0.52300000000000102</v>
      </c>
      <c r="M105" s="98">
        <f t="shared" si="2"/>
        <v>-0.46065000000000034</v>
      </c>
      <c r="N105" s="291">
        <f t="shared" si="3"/>
        <v>-0.39726666666666705</v>
      </c>
      <c r="O105" s="291"/>
      <c r="P105" s="184">
        <v>42346</v>
      </c>
      <c r="Q105" s="346">
        <v>-1.2999999999999998</v>
      </c>
      <c r="R105" s="240">
        <v>-0.83934999999999949</v>
      </c>
      <c r="S105" s="191"/>
      <c r="T105" s="346">
        <v>-10.55</v>
      </c>
      <c r="U105" s="240">
        <v>-10.08935</v>
      </c>
      <c r="V105" s="191"/>
      <c r="W105" s="346">
        <v>3.0999999999999996</v>
      </c>
      <c r="X105" s="240">
        <v>3.5606499999999999</v>
      </c>
      <c r="Y105" s="191">
        <v>-22.499100000000002</v>
      </c>
      <c r="Z105" s="346">
        <v>6.5</v>
      </c>
      <c r="AA105" s="240">
        <v>6.9606500000000002</v>
      </c>
      <c r="AB105" s="191">
        <v>-22.772466666666666</v>
      </c>
      <c r="AC105" s="346">
        <v>-7.5</v>
      </c>
      <c r="AD105" s="239">
        <v>-7.0393499999999998</v>
      </c>
      <c r="AE105" s="191"/>
      <c r="AF105" s="346">
        <v>0.2</v>
      </c>
      <c r="AG105" s="239">
        <v>0.6606500000000004</v>
      </c>
      <c r="AH105" s="177"/>
      <c r="AI105" s="346">
        <v>-1.9</v>
      </c>
      <c r="AJ105" s="239">
        <v>-1.4393499999999997</v>
      </c>
      <c r="AK105" s="104"/>
      <c r="AV105" s="36">
        <v>42347</v>
      </c>
      <c r="AW105" s="165">
        <v>-2.3661999999999996</v>
      </c>
      <c r="AX105" s="165">
        <v>-22.927777760110693</v>
      </c>
      <c r="AY105" s="165"/>
      <c r="BA105" s="165">
        <v>-7.7662000000000004</v>
      </c>
      <c r="BB105" s="165">
        <v>-24.568240472464097</v>
      </c>
      <c r="BC105" s="165"/>
      <c r="BE105" s="165">
        <v>5.7838000000000003</v>
      </c>
      <c r="BF105" s="165">
        <v>-23.541951098556545</v>
      </c>
      <c r="BG105" s="165"/>
      <c r="BI105" s="165">
        <v>7.1338000000000017</v>
      </c>
      <c r="BJ105" s="165">
        <v>-23.54071469991122</v>
      </c>
      <c r="BK105" s="165"/>
      <c r="BM105" s="165">
        <v>-6.8161999999999994</v>
      </c>
      <c r="BN105" s="165">
        <v>-22.572206686193201</v>
      </c>
      <c r="BO105" s="165"/>
      <c r="BQ105" s="165">
        <v>0.53380000000000072</v>
      </c>
      <c r="BR105" s="165">
        <v>-24.082792543453632</v>
      </c>
      <c r="BS105" s="165"/>
      <c r="BU105" s="165">
        <v>2.1338000000000008</v>
      </c>
      <c r="BV105" s="165">
        <v>-23.83909312639199</v>
      </c>
      <c r="BW105" s="165"/>
    </row>
    <row r="106" spans="1:75" x14ac:dyDescent="0.25">
      <c r="A106" s="289">
        <v>41252</v>
      </c>
      <c r="B106" s="287">
        <v>41252</v>
      </c>
      <c r="C106" s="346">
        <v>-2.95</v>
      </c>
      <c r="D106" s="346">
        <v>-8.3500000000000014</v>
      </c>
      <c r="E106" s="346">
        <v>5.1999999999999993</v>
      </c>
      <c r="F106" s="346">
        <v>6.5500000000000007</v>
      </c>
      <c r="G106" s="346">
        <v>-7.4</v>
      </c>
      <c r="H106" s="346">
        <v>-4.9999999999999989E-2</v>
      </c>
      <c r="I106" s="346">
        <v>1.55</v>
      </c>
      <c r="J106" s="106"/>
      <c r="K106" s="36">
        <v>42347</v>
      </c>
      <c r="L106" s="120">
        <v>-0.64460000000000028</v>
      </c>
      <c r="M106" s="98">
        <f t="shared" si="2"/>
        <v>-0.58380000000000065</v>
      </c>
      <c r="N106" s="291">
        <f t="shared" si="3"/>
        <v>-0.52196666666666702</v>
      </c>
      <c r="O106" s="291"/>
      <c r="P106" s="184">
        <v>42347</v>
      </c>
      <c r="Q106" s="346">
        <v>-2.95</v>
      </c>
      <c r="R106" s="240">
        <v>-2.3661999999999996</v>
      </c>
      <c r="S106" s="191"/>
      <c r="T106" s="346">
        <v>-8.3500000000000014</v>
      </c>
      <c r="U106" s="240">
        <v>-7.7662000000000004</v>
      </c>
      <c r="V106" s="191"/>
      <c r="W106" s="346">
        <v>5.1999999999999993</v>
      </c>
      <c r="X106" s="240">
        <v>5.7838000000000003</v>
      </c>
      <c r="Y106" s="191"/>
      <c r="Z106" s="346">
        <v>6.5500000000000007</v>
      </c>
      <c r="AA106" s="240">
        <v>7.1338000000000017</v>
      </c>
      <c r="AB106" s="191"/>
      <c r="AC106" s="346">
        <v>-7.4</v>
      </c>
      <c r="AD106" s="239">
        <v>-6.8161999999999994</v>
      </c>
      <c r="AE106" s="191"/>
      <c r="AF106" s="346">
        <v>-4.9999999999999989E-2</v>
      </c>
      <c r="AG106" s="239">
        <v>0.53380000000000072</v>
      </c>
      <c r="AH106" s="177"/>
      <c r="AI106" s="346">
        <v>1.55</v>
      </c>
      <c r="AJ106" s="239">
        <v>2.1338000000000008</v>
      </c>
      <c r="AK106" s="177"/>
      <c r="AV106" s="36">
        <v>42348</v>
      </c>
      <c r="AW106" s="165">
        <v>-1.0461500000000001</v>
      </c>
      <c r="AX106" s="165">
        <v>-23.094177760110693</v>
      </c>
      <c r="AY106" s="165"/>
      <c r="BA106" s="165">
        <v>-6.5461499999999999</v>
      </c>
      <c r="BB106" s="165">
        <v>-24.677040472464096</v>
      </c>
      <c r="BC106" s="165"/>
      <c r="BE106" s="165">
        <v>8.1038499999999996</v>
      </c>
      <c r="BF106" s="165">
        <v>-23.448351098556547</v>
      </c>
      <c r="BG106" s="165"/>
      <c r="BI106" s="165">
        <v>5.3038499999999997</v>
      </c>
      <c r="BJ106" s="165">
        <v>-23.447114699911221</v>
      </c>
      <c r="BK106" s="165"/>
      <c r="BM106" s="165">
        <v>-5.4461500000000003</v>
      </c>
      <c r="BN106" s="165">
        <v>-22.789806686193202</v>
      </c>
      <c r="BO106" s="165"/>
      <c r="BQ106" s="165">
        <v>0.70384999999999986</v>
      </c>
      <c r="BR106" s="165">
        <v>-23.954792543453632</v>
      </c>
      <c r="BS106" s="165"/>
      <c r="BU106" s="165">
        <v>3.3538500000000004</v>
      </c>
      <c r="BV106" s="165">
        <v>-23.803093126391989</v>
      </c>
      <c r="BW106" s="165"/>
    </row>
    <row r="107" spans="1:75" x14ac:dyDescent="0.25">
      <c r="A107" s="95">
        <v>41253</v>
      </c>
      <c r="B107" s="36">
        <v>41253</v>
      </c>
      <c r="C107" s="346">
        <v>-1.75</v>
      </c>
      <c r="D107" s="346">
        <v>-7.25</v>
      </c>
      <c r="E107" s="346">
        <v>7.4</v>
      </c>
      <c r="F107" s="346">
        <v>4.5999999999999996</v>
      </c>
      <c r="G107" s="346">
        <v>-6.15</v>
      </c>
      <c r="H107" s="346">
        <v>0</v>
      </c>
      <c r="I107" s="346">
        <v>2.6500000000000004</v>
      </c>
      <c r="J107" s="106"/>
      <c r="K107" s="36">
        <v>42348</v>
      </c>
      <c r="L107" s="105">
        <v>-0.76309999999999945</v>
      </c>
      <c r="M107" s="98">
        <f t="shared" si="2"/>
        <v>-0.70384999999999986</v>
      </c>
      <c r="N107" s="109">
        <f t="shared" si="3"/>
        <v>-0.64356666666666695</v>
      </c>
      <c r="O107" s="291"/>
      <c r="P107" s="184">
        <v>42348</v>
      </c>
      <c r="Q107" s="346">
        <v>-1.75</v>
      </c>
      <c r="R107" s="240">
        <v>-1.0461500000000001</v>
      </c>
      <c r="T107" s="346">
        <v>-7.25</v>
      </c>
      <c r="U107" s="240">
        <v>-6.5461499999999999</v>
      </c>
      <c r="W107" s="346">
        <v>7.4</v>
      </c>
      <c r="X107" s="240">
        <v>8.1038499999999996</v>
      </c>
      <c r="Z107" s="346">
        <v>4.5999999999999996</v>
      </c>
      <c r="AA107" s="240">
        <v>5.3038499999999997</v>
      </c>
      <c r="AC107" s="346">
        <v>-6.15</v>
      </c>
      <c r="AD107" s="239">
        <v>-5.4461500000000003</v>
      </c>
      <c r="AF107" s="346">
        <v>0</v>
      </c>
      <c r="AG107" s="239">
        <v>0.70384999999999986</v>
      </c>
      <c r="AI107" s="346">
        <v>2.6500000000000004</v>
      </c>
      <c r="AJ107" s="239">
        <v>3.3538500000000004</v>
      </c>
      <c r="AK107" s="104"/>
      <c r="AV107" s="36">
        <v>42349</v>
      </c>
      <c r="AW107" s="165">
        <v>-0.1292000000000002</v>
      </c>
      <c r="AX107" s="165">
        <v>-23.233877760110694</v>
      </c>
      <c r="AY107" s="165"/>
      <c r="BA107" s="165">
        <v>-5.8292000000000002</v>
      </c>
      <c r="BB107" s="165">
        <v>-24.784990472464095</v>
      </c>
      <c r="BC107" s="165"/>
      <c r="BE107" s="165">
        <v>8.3208000000000002</v>
      </c>
      <c r="BF107" s="165">
        <v>-23.353451098556548</v>
      </c>
      <c r="BG107" s="165"/>
      <c r="BI107" s="165">
        <v>3.5707999999999998</v>
      </c>
      <c r="BJ107" s="165">
        <v>-23.410614699911221</v>
      </c>
      <c r="BK107" s="165"/>
      <c r="BM107" s="165">
        <v>-3.2292000000000001</v>
      </c>
      <c r="BN107" s="165">
        <v>-22.993006686193201</v>
      </c>
      <c r="BO107" s="165"/>
      <c r="BQ107" s="165">
        <v>0.92079999999999973</v>
      </c>
      <c r="BR107" s="165">
        <v>-23.827792543453633</v>
      </c>
      <c r="BS107" s="165"/>
      <c r="BU107" s="165">
        <v>3.0207999999999999</v>
      </c>
      <c r="BV107" s="165">
        <v>-23.766593126391989</v>
      </c>
      <c r="BW107" s="165"/>
    </row>
    <row r="108" spans="1:75" x14ac:dyDescent="0.25">
      <c r="A108" s="95">
        <v>41254</v>
      </c>
      <c r="B108" s="36">
        <v>41254</v>
      </c>
      <c r="C108" s="346">
        <v>-0.95</v>
      </c>
      <c r="D108" s="346">
        <v>-6.65</v>
      </c>
      <c r="E108" s="346">
        <v>7.5</v>
      </c>
      <c r="F108" s="346">
        <v>2.75</v>
      </c>
      <c r="G108" s="346">
        <v>-4.05</v>
      </c>
      <c r="H108" s="346">
        <v>9.9999999999999992E-2</v>
      </c>
      <c r="I108" s="346">
        <v>2.2000000000000002</v>
      </c>
      <c r="J108" s="106"/>
      <c r="K108" s="36">
        <v>42349</v>
      </c>
      <c r="L108" s="105">
        <v>-0.87850000000000006</v>
      </c>
      <c r="M108" s="98">
        <f t="shared" si="2"/>
        <v>-0.82079999999999975</v>
      </c>
      <c r="N108" s="109">
        <f t="shared" si="3"/>
        <v>-0.76206666666666667</v>
      </c>
      <c r="O108" s="291"/>
      <c r="P108" s="184">
        <v>42349</v>
      </c>
      <c r="Q108" s="346">
        <v>-0.95</v>
      </c>
      <c r="R108" s="240">
        <v>-0.1292000000000002</v>
      </c>
      <c r="T108" s="346">
        <v>-6.65</v>
      </c>
      <c r="U108" s="240">
        <v>-5.8292000000000002</v>
      </c>
      <c r="W108" s="346">
        <v>7.5</v>
      </c>
      <c r="X108" s="240">
        <v>8.3208000000000002</v>
      </c>
      <c r="Z108" s="346">
        <v>2.75</v>
      </c>
      <c r="AA108" s="240">
        <v>3.5707999999999998</v>
      </c>
      <c r="AC108" s="346">
        <v>-4.05</v>
      </c>
      <c r="AD108" s="239">
        <v>-3.2292000000000001</v>
      </c>
      <c r="AF108" s="346">
        <v>9.9999999999999992E-2</v>
      </c>
      <c r="AG108" s="239">
        <v>0.92079999999999973</v>
      </c>
      <c r="AI108" s="346">
        <v>2.2000000000000002</v>
      </c>
      <c r="AJ108" s="239">
        <v>3.0207999999999999</v>
      </c>
      <c r="AK108" s="104"/>
      <c r="AV108" s="36">
        <v>42350</v>
      </c>
      <c r="AW108" s="165">
        <v>0.83465000000000067</v>
      </c>
      <c r="AX108" s="165">
        <v>-23.107877760110693</v>
      </c>
      <c r="AY108" s="165">
        <v>-22.646022222222221</v>
      </c>
      <c r="BA108" s="165">
        <v>-1.8153499999999994</v>
      </c>
      <c r="BB108" s="165">
        <v>-24.866890472464096</v>
      </c>
      <c r="BC108" s="165"/>
      <c r="BE108" s="165">
        <v>7.0846500000000008</v>
      </c>
      <c r="BF108" s="165">
        <v>-23.257251098556548</v>
      </c>
      <c r="BG108" s="165"/>
      <c r="BI108" s="165">
        <v>3.4346500000000004</v>
      </c>
      <c r="BJ108" s="165">
        <v>-23.373614699911222</v>
      </c>
      <c r="BK108" s="165"/>
      <c r="BM108" s="165">
        <v>-4.1153499999999994</v>
      </c>
      <c r="BN108" s="165">
        <v>-23.207206686193203</v>
      </c>
      <c r="BO108" s="165"/>
      <c r="BQ108" s="165">
        <v>0.78465000000000062</v>
      </c>
      <c r="BR108" s="165">
        <v>-23.701792543453632</v>
      </c>
      <c r="BS108" s="165"/>
      <c r="BU108" s="165">
        <v>3.4346500000000004</v>
      </c>
      <c r="BV108" s="165">
        <v>-23.72959312639199</v>
      </c>
      <c r="BW108" s="165"/>
    </row>
    <row r="109" spans="1:75" x14ac:dyDescent="0.25">
      <c r="A109" s="95">
        <v>41255</v>
      </c>
      <c r="B109" s="36">
        <v>41255</v>
      </c>
      <c r="C109" s="346">
        <v>-0.1</v>
      </c>
      <c r="D109" s="346">
        <v>-2.75</v>
      </c>
      <c r="E109" s="346">
        <v>6.15</v>
      </c>
      <c r="F109" s="346">
        <v>2.5</v>
      </c>
      <c r="G109" s="346">
        <v>-5.05</v>
      </c>
      <c r="H109" s="346">
        <v>-0.15000000000000002</v>
      </c>
      <c r="I109" s="346">
        <v>2.5</v>
      </c>
      <c r="J109" s="106"/>
      <c r="K109" s="36">
        <v>42350</v>
      </c>
      <c r="L109" s="121">
        <v>-0.99080000000000124</v>
      </c>
      <c r="M109" s="98">
        <f t="shared" si="2"/>
        <v>-0.93465000000000065</v>
      </c>
      <c r="N109" s="109">
        <f t="shared" si="3"/>
        <v>-0.87746666666666684</v>
      </c>
      <c r="O109" s="291"/>
      <c r="P109" s="184">
        <v>42350</v>
      </c>
      <c r="Q109" s="346">
        <v>-0.1</v>
      </c>
      <c r="R109" s="240">
        <v>0.83465000000000067</v>
      </c>
      <c r="S109" s="190">
        <v>-22.646022222222221</v>
      </c>
      <c r="T109" s="346">
        <v>-2.75</v>
      </c>
      <c r="U109" s="240">
        <v>-1.8153499999999994</v>
      </c>
      <c r="W109" s="346">
        <v>6.15</v>
      </c>
      <c r="X109" s="240">
        <v>7.0846500000000008</v>
      </c>
      <c r="Z109" s="346">
        <v>2.5</v>
      </c>
      <c r="AA109" s="240">
        <v>3.4346500000000004</v>
      </c>
      <c r="AC109" s="346">
        <v>-5.05</v>
      </c>
      <c r="AD109" s="239">
        <v>-4.1153499999999994</v>
      </c>
      <c r="AF109" s="346">
        <v>-0.15000000000000002</v>
      </c>
      <c r="AG109" s="239">
        <v>0.78465000000000062</v>
      </c>
      <c r="AI109" s="346">
        <v>2.5</v>
      </c>
      <c r="AJ109" s="239">
        <v>3.4346500000000004</v>
      </c>
      <c r="AK109" s="104"/>
      <c r="AV109" s="36">
        <v>42351</v>
      </c>
      <c r="AW109" s="165">
        <v>-4.5999999999992713E-3</v>
      </c>
      <c r="AX109" s="165">
        <v>-23.245377760110692</v>
      </c>
      <c r="AY109" s="165"/>
      <c r="BA109" s="165">
        <v>1.0954000000000006</v>
      </c>
      <c r="BB109" s="165">
        <v>-24.729390472464097</v>
      </c>
      <c r="BC109" s="165"/>
      <c r="BE109" s="165">
        <v>4.495400000000001</v>
      </c>
      <c r="BF109" s="165">
        <v>-23.174751098556548</v>
      </c>
      <c r="BG109" s="165"/>
      <c r="BI109" s="165">
        <v>4.2954000000000008</v>
      </c>
      <c r="BJ109" s="165">
        <v>-23.291114699911223</v>
      </c>
      <c r="BK109" s="165"/>
      <c r="BM109" s="165">
        <v>-7.7545999999999999</v>
      </c>
      <c r="BN109" s="165">
        <v>-23.419706686193202</v>
      </c>
      <c r="BO109" s="165"/>
      <c r="BQ109" s="165">
        <v>1.0454000000000006</v>
      </c>
      <c r="BR109" s="165">
        <v>-23.764292543453632</v>
      </c>
      <c r="BS109" s="165"/>
      <c r="BU109" s="165">
        <v>5.9954000000000001</v>
      </c>
      <c r="BV109" s="165">
        <v>-23.63209312639199</v>
      </c>
      <c r="BW109" s="165"/>
    </row>
    <row r="110" spans="1:75" x14ac:dyDescent="0.25">
      <c r="A110" s="95">
        <v>41256</v>
      </c>
      <c r="B110" s="36">
        <v>41256</v>
      </c>
      <c r="C110" s="346">
        <v>-1.0499999999999998</v>
      </c>
      <c r="D110" s="346">
        <v>0.05</v>
      </c>
      <c r="E110" s="346">
        <v>3.45</v>
      </c>
      <c r="F110" s="346">
        <v>3.25</v>
      </c>
      <c r="G110" s="346">
        <v>-8.8000000000000007</v>
      </c>
      <c r="H110" s="346">
        <v>0</v>
      </c>
      <c r="I110" s="346">
        <v>4.9499999999999993</v>
      </c>
      <c r="J110" s="106"/>
      <c r="K110" s="36">
        <v>42351</v>
      </c>
      <c r="L110" s="105">
        <v>-1.0999999999999999</v>
      </c>
      <c r="M110" s="98">
        <f t="shared" si="2"/>
        <v>-1.0454000000000006</v>
      </c>
      <c r="N110" s="109">
        <f t="shared" si="3"/>
        <v>-0.98976666666666713</v>
      </c>
      <c r="O110" s="291"/>
      <c r="P110" s="184">
        <v>42351</v>
      </c>
      <c r="Q110" s="346">
        <v>-1.0499999999999998</v>
      </c>
      <c r="R110" s="240">
        <v>-4.5999999999992713E-3</v>
      </c>
      <c r="T110" s="346">
        <v>0.05</v>
      </c>
      <c r="U110" s="240">
        <v>1.0954000000000006</v>
      </c>
      <c r="W110" s="346">
        <v>3.45</v>
      </c>
      <c r="X110" s="240">
        <v>4.495400000000001</v>
      </c>
      <c r="Z110" s="346">
        <v>3.25</v>
      </c>
      <c r="AA110" s="240">
        <v>4.2954000000000008</v>
      </c>
      <c r="AC110" s="346">
        <v>-8.8000000000000007</v>
      </c>
      <c r="AD110" s="239">
        <v>-7.7545999999999999</v>
      </c>
      <c r="AF110" s="346">
        <v>0</v>
      </c>
      <c r="AG110" s="239">
        <v>1.0454000000000006</v>
      </c>
      <c r="AI110" s="346">
        <v>4.9499999999999993</v>
      </c>
      <c r="AJ110" s="239">
        <v>5.9954000000000001</v>
      </c>
      <c r="AK110" s="104"/>
      <c r="AV110" s="36">
        <v>42352</v>
      </c>
      <c r="AW110" s="165">
        <v>-1.04695</v>
      </c>
      <c r="AX110" s="165">
        <v>-23.406577760110693</v>
      </c>
      <c r="AY110" s="165"/>
      <c r="BA110" s="165">
        <v>1.75305</v>
      </c>
      <c r="BB110" s="165">
        <v>-24.591390472464095</v>
      </c>
      <c r="BC110" s="165"/>
      <c r="BE110" s="165">
        <v>3.0530499999999998</v>
      </c>
      <c r="BF110" s="165">
        <v>-23.136751098556548</v>
      </c>
      <c r="BG110" s="165"/>
      <c r="BI110" s="165">
        <v>4.8530500000000005</v>
      </c>
      <c r="BJ110" s="165">
        <v>-23.207514699911222</v>
      </c>
      <c r="BK110" s="165"/>
      <c r="BM110" s="165">
        <v>-9.3969500000000004</v>
      </c>
      <c r="BN110" s="165">
        <v>-23.6305066861932</v>
      </c>
      <c r="BO110" s="165"/>
      <c r="BQ110" s="165">
        <v>2.00305</v>
      </c>
      <c r="BR110" s="165">
        <v>-23.78329254345363</v>
      </c>
      <c r="BS110" s="165"/>
      <c r="BU110" s="165">
        <v>7.8530499999999996</v>
      </c>
      <c r="BV110" s="165">
        <v>-23.533293126391989</v>
      </c>
      <c r="BW110" s="165"/>
    </row>
    <row r="111" spans="1:75" x14ac:dyDescent="0.25">
      <c r="A111" s="95">
        <v>41257</v>
      </c>
      <c r="B111" s="36">
        <v>41257</v>
      </c>
      <c r="C111" s="346">
        <v>-2.2000000000000002</v>
      </c>
      <c r="D111" s="346">
        <v>0.6</v>
      </c>
      <c r="E111" s="346">
        <v>1.9</v>
      </c>
      <c r="F111" s="346">
        <v>3.7</v>
      </c>
      <c r="G111" s="346">
        <v>-10.55</v>
      </c>
      <c r="H111" s="346">
        <v>0.85</v>
      </c>
      <c r="I111" s="346">
        <v>6.6999999999999993</v>
      </c>
      <c r="J111" s="106"/>
      <c r="K111" s="36">
        <v>42352</v>
      </c>
      <c r="L111" s="105">
        <v>-1.2061000000000004</v>
      </c>
      <c r="M111" s="98">
        <f t="shared" si="2"/>
        <v>-1.1530500000000001</v>
      </c>
      <c r="N111" s="109">
        <f t="shared" si="3"/>
        <v>-1.0989666666666673</v>
      </c>
      <c r="O111" s="291"/>
      <c r="P111" s="184">
        <v>42352</v>
      </c>
      <c r="Q111" s="346">
        <v>-2.2000000000000002</v>
      </c>
      <c r="R111" s="240">
        <v>-1.04695</v>
      </c>
      <c r="T111" s="346">
        <v>0.6</v>
      </c>
      <c r="U111" s="240">
        <v>1.75305</v>
      </c>
      <c r="W111" s="346">
        <v>1.9</v>
      </c>
      <c r="X111" s="240">
        <v>3.0530499999999998</v>
      </c>
      <c r="Z111" s="346">
        <v>3.7</v>
      </c>
      <c r="AA111" s="240">
        <v>4.8530500000000005</v>
      </c>
      <c r="AC111" s="346">
        <v>-10.55</v>
      </c>
      <c r="AD111" s="239">
        <v>-9.3969500000000004</v>
      </c>
      <c r="AF111" s="346">
        <v>0.85</v>
      </c>
      <c r="AG111" s="239">
        <v>2.00305</v>
      </c>
      <c r="AI111" s="346">
        <v>6.6999999999999993</v>
      </c>
      <c r="AJ111" s="239">
        <v>7.8530499999999996</v>
      </c>
      <c r="AK111" s="104"/>
      <c r="AV111" s="36">
        <v>42353</v>
      </c>
      <c r="AW111" s="165">
        <v>-0.10478749999999915</v>
      </c>
      <c r="AX111" s="165">
        <v>-23.541877760110694</v>
      </c>
      <c r="AY111" s="165"/>
      <c r="BA111" s="165">
        <v>3.6952125000000011</v>
      </c>
      <c r="BB111" s="165">
        <v>-24.352890472464097</v>
      </c>
      <c r="BC111" s="165"/>
      <c r="BE111" s="165">
        <v>2.3452125000000006</v>
      </c>
      <c r="BF111" s="165">
        <v>-23.175251098556547</v>
      </c>
      <c r="BG111" s="165"/>
      <c r="BI111" s="165">
        <v>2.1452125000000013</v>
      </c>
      <c r="BJ111" s="165">
        <v>-23.246014699911221</v>
      </c>
      <c r="BK111" s="165"/>
      <c r="BM111" s="165">
        <v>-8.7547874999999991</v>
      </c>
      <c r="BN111" s="165">
        <v>-23.7350566861932</v>
      </c>
      <c r="BO111" s="165"/>
      <c r="BQ111" s="165">
        <v>2.595212500000001</v>
      </c>
      <c r="BR111" s="165">
        <v>-23.80254254345363</v>
      </c>
      <c r="BS111" s="165"/>
      <c r="BU111" s="165">
        <v>7.2452125000000009</v>
      </c>
      <c r="BV111" s="165">
        <v>-23.433193126391988</v>
      </c>
      <c r="BW111" s="165"/>
    </row>
    <row r="112" spans="1:75" x14ac:dyDescent="0.25">
      <c r="A112" s="95">
        <v>41258</v>
      </c>
      <c r="B112" s="36">
        <v>41258</v>
      </c>
      <c r="C112" s="346">
        <v>-1.35</v>
      </c>
      <c r="D112" s="346">
        <v>2.4500000000000002</v>
      </c>
      <c r="E112" s="346">
        <v>1.0999999999999999</v>
      </c>
      <c r="F112" s="346">
        <v>0.90000000000000013</v>
      </c>
      <c r="G112" s="346">
        <v>-10</v>
      </c>
      <c r="H112" s="346">
        <v>1.35</v>
      </c>
      <c r="I112" s="346">
        <v>6</v>
      </c>
      <c r="J112" s="106"/>
      <c r="K112" s="36">
        <v>42353</v>
      </c>
      <c r="L112" s="105">
        <v>-1.2843250000000013</v>
      </c>
      <c r="M112" s="98">
        <f t="shared" si="2"/>
        <v>-1.2452125000000009</v>
      </c>
      <c r="N112" s="109">
        <f t="shared" si="3"/>
        <v>-1.1968083333333339</v>
      </c>
      <c r="O112" s="291"/>
      <c r="P112" s="184">
        <v>42353</v>
      </c>
      <c r="Q112" s="346">
        <v>-1.35</v>
      </c>
      <c r="R112" s="240">
        <v>-0.10478749999999915</v>
      </c>
      <c r="T112" s="346">
        <v>2.4500000000000002</v>
      </c>
      <c r="U112" s="240">
        <v>3.6952125000000011</v>
      </c>
      <c r="W112" s="346">
        <v>1.0999999999999999</v>
      </c>
      <c r="X112" s="240">
        <v>2.3452125000000006</v>
      </c>
      <c r="Z112" s="346">
        <v>0.90000000000000013</v>
      </c>
      <c r="AA112" s="240">
        <v>2.1452125000000013</v>
      </c>
      <c r="AC112" s="346">
        <v>-10</v>
      </c>
      <c r="AD112" s="239">
        <v>-8.7547874999999991</v>
      </c>
      <c r="AF112" s="346">
        <v>1.35</v>
      </c>
      <c r="AG112" s="239">
        <v>2.595212500000001</v>
      </c>
      <c r="AI112" s="346">
        <v>6</v>
      </c>
      <c r="AJ112" s="239">
        <v>7.2452125000000009</v>
      </c>
      <c r="AK112" s="104"/>
      <c r="AV112" s="36">
        <v>42354</v>
      </c>
      <c r="AW112" s="165">
        <v>1.0966875000000007</v>
      </c>
      <c r="AX112" s="165">
        <v>-23.602877760110694</v>
      </c>
      <c r="AY112" s="165"/>
      <c r="BA112" s="165">
        <v>4.2966875000000009</v>
      </c>
      <c r="BB112" s="165">
        <v>-24.267090472464098</v>
      </c>
      <c r="BC112" s="165"/>
      <c r="BE112" s="165">
        <v>1.1966875000000008</v>
      </c>
      <c r="BF112" s="165">
        <v>-23.297251098556547</v>
      </c>
      <c r="BG112" s="165"/>
      <c r="BI112" s="165">
        <v>-3.3124999999991633E-3</v>
      </c>
      <c r="BJ112" s="165">
        <v>-23.380214699911221</v>
      </c>
      <c r="BK112" s="165"/>
      <c r="BM112" s="165">
        <v>-9.4033125000000002</v>
      </c>
      <c r="BN112" s="165">
        <v>-23.8387566861932</v>
      </c>
      <c r="BO112" s="165"/>
      <c r="BQ112" s="165">
        <v>0.54668750000000077</v>
      </c>
      <c r="BR112" s="165">
        <v>-23.68054254345363</v>
      </c>
      <c r="BS112" s="165"/>
      <c r="BU112" s="165">
        <v>6.2466875000000019</v>
      </c>
      <c r="BV112" s="165">
        <v>-23.331793126391986</v>
      </c>
      <c r="BW112" s="165"/>
    </row>
    <row r="113" spans="1:75" x14ac:dyDescent="0.25">
      <c r="A113" s="95">
        <v>41259</v>
      </c>
      <c r="B113" s="36">
        <v>41259</v>
      </c>
      <c r="C113" s="346">
        <v>-9.9999999999999978E-2</v>
      </c>
      <c r="D113" s="346">
        <v>3.1</v>
      </c>
      <c r="E113" s="346">
        <v>0</v>
      </c>
      <c r="F113" s="346">
        <v>-1.2</v>
      </c>
      <c r="G113" s="346">
        <v>-10.600000000000001</v>
      </c>
      <c r="H113" s="346">
        <v>-0.65</v>
      </c>
      <c r="I113" s="346">
        <v>5.0500000000000007</v>
      </c>
      <c r="J113" s="106"/>
      <c r="K113" s="36">
        <v>42354</v>
      </c>
      <c r="L113" s="105">
        <v>-1.1090500000000003</v>
      </c>
      <c r="M113" s="98">
        <f t="shared" si="2"/>
        <v>-1.1966875000000008</v>
      </c>
      <c r="N113" s="109">
        <f t="shared" si="3"/>
        <v>-1.1998250000000008</v>
      </c>
      <c r="O113" s="291"/>
      <c r="P113" s="184">
        <v>42354</v>
      </c>
      <c r="Q113" s="346">
        <v>-9.9999999999999978E-2</v>
      </c>
      <c r="R113" s="240">
        <v>1.0966875000000007</v>
      </c>
      <c r="T113" s="346">
        <v>3.1</v>
      </c>
      <c r="U113" s="240">
        <v>4.2966875000000009</v>
      </c>
      <c r="W113" s="346">
        <v>0</v>
      </c>
      <c r="X113" s="240">
        <v>1.1966875000000008</v>
      </c>
      <c r="Z113" s="346">
        <v>-1.2</v>
      </c>
      <c r="AA113" s="240">
        <v>-3.3124999999991633E-3</v>
      </c>
      <c r="AC113" s="346">
        <v>-10.600000000000001</v>
      </c>
      <c r="AD113" s="239">
        <v>-9.4033125000000002</v>
      </c>
      <c r="AF113" s="346">
        <v>-0.65</v>
      </c>
      <c r="AG113" s="239">
        <v>0.54668750000000077</v>
      </c>
      <c r="AI113" s="346">
        <v>5.0500000000000007</v>
      </c>
      <c r="AJ113" s="239">
        <v>6.2466875000000019</v>
      </c>
      <c r="AK113" s="104"/>
      <c r="AV113" s="36">
        <v>42355</v>
      </c>
      <c r="AW113" s="165">
        <v>1.9295500000000005</v>
      </c>
      <c r="AX113" s="165">
        <v>-23.663377760110695</v>
      </c>
      <c r="AY113" s="165"/>
      <c r="BA113" s="165">
        <v>3.8795500000000005</v>
      </c>
      <c r="BB113" s="165">
        <v>-24.227590472464097</v>
      </c>
      <c r="BC113" s="165"/>
      <c r="BE113" s="165">
        <v>1.5295500000000004</v>
      </c>
      <c r="BF113" s="165">
        <v>-23.418251098556546</v>
      </c>
      <c r="BG113" s="165"/>
      <c r="BI113" s="165">
        <v>-1.3204499999999997</v>
      </c>
      <c r="BJ113" s="165">
        <v>-23.53751469991122</v>
      </c>
      <c r="BK113" s="165"/>
      <c r="BM113" s="165">
        <v>-10.920450000000001</v>
      </c>
      <c r="BN113" s="165">
        <v>-23.9416066861932</v>
      </c>
      <c r="BO113" s="165"/>
      <c r="BQ113" s="165">
        <v>0.22955000000000048</v>
      </c>
      <c r="BR113" s="165">
        <v>-23.559542543453631</v>
      </c>
      <c r="BS113" s="165"/>
      <c r="BU113" s="165">
        <v>6.7795500000000004</v>
      </c>
      <c r="BV113" s="165">
        <v>-23.229093126391987</v>
      </c>
      <c r="BW113" s="165"/>
    </row>
    <row r="114" spans="1:75" ht="15.75" thickBot="1" x14ac:dyDescent="0.3">
      <c r="A114" s="95">
        <v>41260</v>
      </c>
      <c r="B114" s="36">
        <v>41260</v>
      </c>
      <c r="C114" s="346">
        <v>0.8</v>
      </c>
      <c r="D114" s="346">
        <v>2.75</v>
      </c>
      <c r="E114" s="346">
        <v>0.4</v>
      </c>
      <c r="F114" s="346">
        <v>-2.4500000000000002</v>
      </c>
      <c r="G114" s="346">
        <v>-12.05</v>
      </c>
      <c r="H114" s="346">
        <v>-0.9</v>
      </c>
      <c r="I114" s="346">
        <v>5.65</v>
      </c>
      <c r="J114" s="106"/>
      <c r="K114" s="36">
        <v>42355</v>
      </c>
      <c r="L114" s="105">
        <v>-1.1500500000000007</v>
      </c>
      <c r="M114" s="98">
        <f t="shared" si="2"/>
        <v>-1.1295500000000005</v>
      </c>
      <c r="N114" s="109">
        <f t="shared" si="3"/>
        <v>-1.1811416666666674</v>
      </c>
      <c r="O114" s="291"/>
      <c r="P114" s="184">
        <v>42355</v>
      </c>
      <c r="Q114" s="346">
        <v>0.8</v>
      </c>
      <c r="R114" s="240">
        <v>1.9295500000000005</v>
      </c>
      <c r="T114" s="346">
        <v>2.75</v>
      </c>
      <c r="U114" s="240">
        <v>3.8795500000000005</v>
      </c>
      <c r="W114" s="346">
        <v>0.4</v>
      </c>
      <c r="X114" s="240">
        <v>1.5295500000000004</v>
      </c>
      <c r="Z114" s="346">
        <v>-2.4500000000000002</v>
      </c>
      <c r="AA114" s="240">
        <v>-1.3204499999999997</v>
      </c>
      <c r="AC114" s="346">
        <v>-12.05</v>
      </c>
      <c r="AD114" s="239">
        <v>-10.920450000000001</v>
      </c>
      <c r="AF114" s="346">
        <v>-0.9</v>
      </c>
      <c r="AG114" s="239">
        <v>0.22955000000000048</v>
      </c>
      <c r="AI114" s="346">
        <v>5.65</v>
      </c>
      <c r="AJ114" s="239">
        <v>6.7795500000000004</v>
      </c>
      <c r="AK114" s="104"/>
      <c r="AV114" s="36">
        <v>42356</v>
      </c>
      <c r="AW114" s="165">
        <v>0.36875000000000069</v>
      </c>
      <c r="AX114" s="165">
        <v>-23.543377760110694</v>
      </c>
      <c r="AY114" s="165"/>
      <c r="BA114" s="165">
        <v>2.9187500000000006</v>
      </c>
      <c r="BB114" s="165">
        <v>-24.247590472464097</v>
      </c>
      <c r="BC114" s="165"/>
      <c r="BE114" s="165">
        <v>3.3687500000000008</v>
      </c>
      <c r="BF114" s="165">
        <v>-23.378251098556547</v>
      </c>
      <c r="BG114" s="165"/>
      <c r="BI114" s="165">
        <v>-0.68124999999999925</v>
      </c>
      <c r="BJ114" s="165">
        <v>-23.603514699911219</v>
      </c>
      <c r="BK114" s="165"/>
      <c r="BM114" s="165">
        <v>-8.6312499999999996</v>
      </c>
      <c r="BN114" s="165">
        <v>-24.043606686193201</v>
      </c>
      <c r="BO114" s="165"/>
      <c r="BQ114" s="165">
        <v>2.3187500000000005</v>
      </c>
      <c r="BR114" s="165">
        <v>-23.579542543453631</v>
      </c>
      <c r="BS114" s="165"/>
      <c r="BU114" s="165">
        <v>8.1687500000000011</v>
      </c>
      <c r="BV114" s="165">
        <v>-23.125093126391988</v>
      </c>
      <c r="BW114" s="165">
        <v>-23.846685185185184</v>
      </c>
    </row>
    <row r="115" spans="1:75" ht="15.75" thickBot="1" x14ac:dyDescent="0.3">
      <c r="A115" s="95">
        <v>41261</v>
      </c>
      <c r="B115" s="36">
        <v>41261</v>
      </c>
      <c r="C115" s="346">
        <v>-0.79999999999999993</v>
      </c>
      <c r="D115" s="346">
        <v>1.75</v>
      </c>
      <c r="E115" s="346">
        <v>2.2000000000000002</v>
      </c>
      <c r="F115" s="346">
        <v>-1.8499999999999999</v>
      </c>
      <c r="G115" s="346">
        <v>-9.8000000000000007</v>
      </c>
      <c r="H115" s="346">
        <v>1.1499999999999999</v>
      </c>
      <c r="I115" s="346">
        <v>7</v>
      </c>
      <c r="J115" s="106"/>
      <c r="K115" s="36">
        <v>42356</v>
      </c>
      <c r="L115" s="105">
        <v>-1.1874500000000003</v>
      </c>
      <c r="M115" s="98">
        <f t="shared" si="2"/>
        <v>-1.1687500000000006</v>
      </c>
      <c r="N115" s="109">
        <f t="shared" si="3"/>
        <v>-1.1488500000000004</v>
      </c>
      <c r="O115" s="291"/>
      <c r="P115" s="184">
        <v>42356</v>
      </c>
      <c r="Q115" s="346">
        <v>-0.79999999999999993</v>
      </c>
      <c r="R115" s="240">
        <v>0.36875000000000069</v>
      </c>
      <c r="T115" s="346">
        <v>1.75</v>
      </c>
      <c r="U115" s="240">
        <v>2.9187500000000006</v>
      </c>
      <c r="W115" s="346">
        <v>2.2000000000000002</v>
      </c>
      <c r="X115" s="240">
        <v>3.3687500000000008</v>
      </c>
      <c r="Z115" s="346">
        <v>-1.8499999999999999</v>
      </c>
      <c r="AA115" s="240">
        <v>-0.68124999999999925</v>
      </c>
      <c r="AC115" s="346">
        <v>-9.8000000000000007</v>
      </c>
      <c r="AD115" s="239">
        <v>-8.6312499999999996</v>
      </c>
      <c r="AF115" s="346">
        <v>1.1499999999999999</v>
      </c>
      <c r="AG115" s="239">
        <v>2.3187500000000005</v>
      </c>
      <c r="AI115" s="346">
        <v>7</v>
      </c>
      <c r="AJ115" s="239">
        <v>8.1687500000000011</v>
      </c>
      <c r="AK115" s="104">
        <v>-23.846685185185184</v>
      </c>
      <c r="AV115" s="36">
        <v>42357</v>
      </c>
      <c r="AW115" s="165">
        <v>-0.69564999999999966</v>
      </c>
      <c r="AX115" s="165">
        <v>-23.608827760110692</v>
      </c>
      <c r="AY115" s="165"/>
      <c r="BA115" s="165">
        <v>-0.44564999999999966</v>
      </c>
      <c r="BB115" s="165">
        <v>-24.313040472464095</v>
      </c>
      <c r="BC115" s="165"/>
      <c r="BE115" s="165">
        <v>5.3043499999999995</v>
      </c>
      <c r="BF115" s="165">
        <v>-23.272951098556547</v>
      </c>
      <c r="BG115" s="165"/>
      <c r="BI115" s="165">
        <v>1.5543500000000003</v>
      </c>
      <c r="BJ115" s="165">
        <v>-23.663014699911219</v>
      </c>
      <c r="BK115" s="165"/>
      <c r="BM115" s="165">
        <v>-4.6456499999999998</v>
      </c>
      <c r="BN115" s="165">
        <v>-24.144756686193201</v>
      </c>
      <c r="BO115" s="165"/>
      <c r="BQ115" s="165">
        <v>2.2043500000000003</v>
      </c>
      <c r="BR115" s="360">
        <v>-23.599792543453631</v>
      </c>
      <c r="BS115" s="253">
        <v>-23.592688888888887</v>
      </c>
      <c r="BU115" s="165">
        <v>8.0043500000000005</v>
      </c>
      <c r="BV115" s="165">
        <v>-23.019793126391988</v>
      </c>
      <c r="BW115" s="165"/>
    </row>
    <row r="116" spans="1:75" x14ac:dyDescent="0.25">
      <c r="A116" s="95">
        <v>41262</v>
      </c>
      <c r="B116" s="36">
        <v>41262</v>
      </c>
      <c r="C116" s="346">
        <v>-1.9</v>
      </c>
      <c r="D116" s="346">
        <v>-1.65</v>
      </c>
      <c r="E116" s="346">
        <v>4.0999999999999996</v>
      </c>
      <c r="F116" s="346">
        <v>0.35</v>
      </c>
      <c r="G116" s="346">
        <v>-5.85</v>
      </c>
      <c r="H116" s="346">
        <v>1</v>
      </c>
      <c r="I116" s="346">
        <v>6.8</v>
      </c>
      <c r="J116" s="106"/>
      <c r="K116" s="36">
        <v>42357</v>
      </c>
      <c r="L116" s="105">
        <v>-1.2212499999999999</v>
      </c>
      <c r="M116" s="98">
        <f t="shared" si="2"/>
        <v>-1.2043500000000003</v>
      </c>
      <c r="N116" s="109">
        <f t="shared" si="3"/>
        <v>-1.1862500000000005</v>
      </c>
      <c r="O116" s="291"/>
      <c r="P116" s="184">
        <v>42357</v>
      </c>
      <c r="Q116" s="346">
        <v>-1.9</v>
      </c>
      <c r="R116" s="240">
        <v>-0.69564999999999966</v>
      </c>
      <c r="T116" s="346">
        <v>-1.65</v>
      </c>
      <c r="U116" s="240">
        <v>-0.44564999999999966</v>
      </c>
      <c r="W116" s="346">
        <v>4.0999999999999996</v>
      </c>
      <c r="X116" s="240">
        <v>5.3043499999999995</v>
      </c>
      <c r="Z116" s="346">
        <v>0.35</v>
      </c>
      <c r="AA116" s="240">
        <v>1.5543500000000003</v>
      </c>
      <c r="AC116" s="346">
        <v>-5.85</v>
      </c>
      <c r="AD116" s="239">
        <v>-4.6456499999999998</v>
      </c>
      <c r="AF116" s="346">
        <v>1</v>
      </c>
      <c r="AG116" s="239">
        <v>2.2043500000000003</v>
      </c>
      <c r="AH116" s="104">
        <v>-23.592688888888887</v>
      </c>
      <c r="AI116" s="346">
        <v>6.8</v>
      </c>
      <c r="AJ116" s="239">
        <v>8.0043500000000005</v>
      </c>
      <c r="AK116" s="104"/>
      <c r="AV116" s="36">
        <v>42358</v>
      </c>
      <c r="AW116" s="165">
        <v>2.43635</v>
      </c>
      <c r="AX116" s="165">
        <v>-23.629327760110691</v>
      </c>
      <c r="AY116" s="165"/>
      <c r="BA116" s="165">
        <v>-3.5136500000000002</v>
      </c>
      <c r="BB116" s="165">
        <v>-24.407440472464096</v>
      </c>
      <c r="BC116" s="165">
        <v>-24.091111111111104</v>
      </c>
      <c r="BE116" s="165">
        <v>5.93635</v>
      </c>
      <c r="BF116" s="165">
        <v>-23.166351098556547</v>
      </c>
      <c r="BG116" s="165"/>
      <c r="BI116" s="165">
        <v>1.8363499999999999</v>
      </c>
      <c r="BJ116" s="165">
        <v>-23.72201469991122</v>
      </c>
      <c r="BK116" s="165"/>
      <c r="BM116" s="165">
        <v>0.2863500000000001</v>
      </c>
      <c r="BN116" s="165">
        <v>-24.026756686193202</v>
      </c>
      <c r="BO116" s="165">
        <v>-24.422888888888885</v>
      </c>
      <c r="BQ116" s="165">
        <v>-1.1636499999999999</v>
      </c>
      <c r="BR116" s="165">
        <v>-23.67649254345363</v>
      </c>
      <c r="BS116" s="165"/>
      <c r="BU116" s="165">
        <v>7.6363500000000002</v>
      </c>
      <c r="BV116" s="165">
        <v>-22.913193126391988</v>
      </c>
      <c r="BW116" s="165"/>
    </row>
    <row r="117" spans="1:75" ht="15.75" thickBot="1" x14ac:dyDescent="0.3">
      <c r="A117" s="95">
        <v>41263</v>
      </c>
      <c r="B117" s="36">
        <v>41263</v>
      </c>
      <c r="C117" s="346">
        <v>1.2</v>
      </c>
      <c r="D117" s="346">
        <v>-4.75</v>
      </c>
      <c r="E117" s="346">
        <v>4.7</v>
      </c>
      <c r="F117" s="346">
        <v>0.6</v>
      </c>
      <c r="G117" s="346">
        <v>-0.95</v>
      </c>
      <c r="H117" s="346">
        <v>-2.4</v>
      </c>
      <c r="I117" s="346">
        <v>6.4</v>
      </c>
      <c r="J117" s="106"/>
      <c r="K117" s="36">
        <v>42358</v>
      </c>
      <c r="L117" s="105">
        <v>-1.2514500000000002</v>
      </c>
      <c r="M117" s="98">
        <f t="shared" si="2"/>
        <v>-1.2363500000000001</v>
      </c>
      <c r="N117" s="109">
        <f t="shared" si="3"/>
        <v>-1.2200500000000003</v>
      </c>
      <c r="O117" s="291"/>
      <c r="P117" s="184">
        <v>42358</v>
      </c>
      <c r="Q117" s="346">
        <v>1.2</v>
      </c>
      <c r="R117" s="240">
        <v>2.43635</v>
      </c>
      <c r="T117" s="346">
        <v>-4.75</v>
      </c>
      <c r="U117" s="240">
        <v>-3.5136500000000002</v>
      </c>
      <c r="V117" s="190">
        <v>-24.091111111111104</v>
      </c>
      <c r="W117" s="346">
        <v>4.7</v>
      </c>
      <c r="X117" s="240">
        <v>5.93635</v>
      </c>
      <c r="Z117" s="346">
        <v>0.6</v>
      </c>
      <c r="AA117" s="240">
        <v>1.8363499999999999</v>
      </c>
      <c r="AC117" s="346">
        <v>-0.95</v>
      </c>
      <c r="AD117" s="239">
        <v>0.2863500000000001</v>
      </c>
      <c r="AE117" s="190">
        <v>-24.422888888888885</v>
      </c>
      <c r="AF117" s="346">
        <v>-2.4</v>
      </c>
      <c r="AG117" s="239">
        <v>-1.1636499999999999</v>
      </c>
      <c r="AI117" s="346">
        <v>6.4</v>
      </c>
      <c r="AJ117" s="239">
        <v>7.6363500000000002</v>
      </c>
      <c r="AK117" s="104"/>
      <c r="AV117" s="36">
        <v>42359</v>
      </c>
      <c r="AW117" s="165">
        <v>2.7647500000000003</v>
      </c>
      <c r="AX117" s="165">
        <v>-23.65007776011069</v>
      </c>
      <c r="AY117" s="165"/>
      <c r="BA117" s="165">
        <v>-4.0352499999999996</v>
      </c>
      <c r="BB117" s="165">
        <v>-24.506890472464097</v>
      </c>
      <c r="BC117" s="165"/>
      <c r="BE117" s="165">
        <v>6.6147499999999999</v>
      </c>
      <c r="BF117" s="165">
        <v>-23.058451098556546</v>
      </c>
      <c r="BG117" s="165"/>
      <c r="BI117" s="165">
        <v>1.4647500000000002</v>
      </c>
      <c r="BJ117" s="165">
        <v>-23.780514699911219</v>
      </c>
      <c r="BK117" s="165"/>
      <c r="BM117" s="165">
        <v>1.9147500000000002</v>
      </c>
      <c r="BN117" s="165">
        <v>-24.085256686193201</v>
      </c>
      <c r="BO117" s="165"/>
      <c r="BQ117" s="165">
        <v>-5.0352500000000004</v>
      </c>
      <c r="BR117" s="165">
        <v>-23.775942543453631</v>
      </c>
      <c r="BS117" s="165"/>
      <c r="BU117" s="165">
        <v>5.9647500000000004</v>
      </c>
      <c r="BV117" s="165">
        <v>-22.805293126391987</v>
      </c>
      <c r="BW117" s="165"/>
    </row>
    <row r="118" spans="1:75" ht="15.75" thickBot="1" x14ac:dyDescent="0.3">
      <c r="A118" s="95">
        <v>41264</v>
      </c>
      <c r="B118" s="36">
        <v>41264</v>
      </c>
      <c r="C118" s="346">
        <v>1.5</v>
      </c>
      <c r="D118" s="346">
        <v>-5.3</v>
      </c>
      <c r="E118" s="346">
        <v>5.35</v>
      </c>
      <c r="F118" s="346">
        <v>0.19999999999999998</v>
      </c>
      <c r="G118" s="346">
        <v>0.64999999999999991</v>
      </c>
      <c r="H118" s="346">
        <v>-6.3000000000000007</v>
      </c>
      <c r="I118" s="346">
        <v>4.7</v>
      </c>
      <c r="J118" s="106"/>
      <c r="K118" s="36">
        <v>42359</v>
      </c>
      <c r="L118" s="105">
        <v>-1.2780500000000004</v>
      </c>
      <c r="M118" s="98">
        <f t="shared" si="2"/>
        <v>-1.2647500000000003</v>
      </c>
      <c r="N118" s="109">
        <f t="shared" si="3"/>
        <v>-1.2502500000000001</v>
      </c>
      <c r="O118" s="291"/>
      <c r="P118" s="184">
        <v>42359</v>
      </c>
      <c r="Q118" s="346">
        <v>1.5</v>
      </c>
      <c r="R118" s="240">
        <v>2.7647500000000003</v>
      </c>
      <c r="T118" s="346">
        <v>-5.3</v>
      </c>
      <c r="U118" s="240">
        <v>-4.0352499999999996</v>
      </c>
      <c r="W118" s="346">
        <v>5.35</v>
      </c>
      <c r="X118" s="240">
        <v>6.6147499999999999</v>
      </c>
      <c r="Z118" s="346">
        <v>0.19999999999999998</v>
      </c>
      <c r="AA118" s="240">
        <v>1.4647500000000002</v>
      </c>
      <c r="AC118" s="346">
        <v>0.64999999999999991</v>
      </c>
      <c r="AD118" s="239">
        <v>1.9147500000000002</v>
      </c>
      <c r="AF118" s="346">
        <v>-6.3000000000000007</v>
      </c>
      <c r="AG118" s="239">
        <v>-5.0352500000000004</v>
      </c>
      <c r="AI118" s="346">
        <v>4.7</v>
      </c>
      <c r="AJ118" s="239">
        <v>5.9647500000000004</v>
      </c>
      <c r="AK118" s="104"/>
      <c r="AV118" s="36">
        <v>42360</v>
      </c>
      <c r="AW118" s="165">
        <v>1.28955</v>
      </c>
      <c r="AX118" s="165">
        <v>-23.70807776011069</v>
      </c>
      <c r="AY118" s="165"/>
      <c r="BA118" s="165">
        <v>-2.3104500000000003</v>
      </c>
      <c r="BB118" s="165">
        <v>-24.593890472464096</v>
      </c>
      <c r="BC118" s="165"/>
      <c r="BE118" s="165">
        <v>6.08955</v>
      </c>
      <c r="BF118" s="360">
        <v>-22.949251098556545</v>
      </c>
      <c r="BG118" s="253">
        <v>-22.67207777777778</v>
      </c>
      <c r="BI118" s="165">
        <v>0.73954999999999993</v>
      </c>
      <c r="BJ118" s="165">
        <v>-23.664514699911219</v>
      </c>
      <c r="BK118" s="165">
        <v>-22.988411111111112</v>
      </c>
      <c r="BM118" s="165">
        <v>0.88954999999999995</v>
      </c>
      <c r="BN118" s="165">
        <v>-23.969256686193201</v>
      </c>
      <c r="BO118" s="165"/>
      <c r="BQ118" s="165">
        <v>-4.0604499999999994</v>
      </c>
      <c r="BR118" s="165">
        <v>-23.874542543453632</v>
      </c>
      <c r="BS118" s="165"/>
      <c r="BU118" s="165">
        <v>1.28955</v>
      </c>
      <c r="BV118" s="165">
        <v>-22.921293126391987</v>
      </c>
      <c r="BW118" s="165"/>
    </row>
    <row r="119" spans="1:75" x14ac:dyDescent="0.25">
      <c r="A119" s="95">
        <v>41265</v>
      </c>
      <c r="B119" s="36">
        <v>41265</v>
      </c>
      <c r="C119" s="346">
        <v>0</v>
      </c>
      <c r="D119" s="346">
        <v>-3.6</v>
      </c>
      <c r="E119" s="346">
        <v>4.8</v>
      </c>
      <c r="F119" s="346">
        <v>-0.55000000000000004</v>
      </c>
      <c r="G119" s="346">
        <v>-0.4</v>
      </c>
      <c r="H119" s="346">
        <v>-5.35</v>
      </c>
      <c r="I119" s="346">
        <v>0</v>
      </c>
      <c r="J119" s="106"/>
      <c r="K119" s="36">
        <v>42360</v>
      </c>
      <c r="L119" s="105">
        <v>-1.3010499999999996</v>
      </c>
      <c r="M119" s="98">
        <f t="shared" si="2"/>
        <v>-1.28955</v>
      </c>
      <c r="N119" s="109">
        <f t="shared" si="3"/>
        <v>-1.27685</v>
      </c>
      <c r="O119" s="291"/>
      <c r="P119" s="184">
        <v>42360</v>
      </c>
      <c r="Q119" s="346">
        <v>0</v>
      </c>
      <c r="R119" s="240">
        <v>1.28955</v>
      </c>
      <c r="T119" s="346">
        <v>-3.6</v>
      </c>
      <c r="U119" s="240">
        <v>-2.3104500000000003</v>
      </c>
      <c r="W119" s="346">
        <v>4.8</v>
      </c>
      <c r="X119" s="240">
        <v>6.08955</v>
      </c>
      <c r="Y119" s="190">
        <v>-22.67207777777778</v>
      </c>
      <c r="Z119" s="346">
        <v>-0.55000000000000004</v>
      </c>
      <c r="AA119" s="240">
        <v>0.73954999999999993</v>
      </c>
      <c r="AB119" s="190">
        <v>-22.988411111111112</v>
      </c>
      <c r="AC119" s="346">
        <v>-0.4</v>
      </c>
      <c r="AD119" s="239">
        <v>0.88954999999999995</v>
      </c>
      <c r="AF119" s="346">
        <v>-5.35</v>
      </c>
      <c r="AG119" s="239">
        <v>-4.0604499999999994</v>
      </c>
      <c r="AI119" s="346">
        <v>0</v>
      </c>
      <c r="AJ119" s="239">
        <v>1.28955</v>
      </c>
      <c r="AK119" s="104"/>
      <c r="AV119" s="36">
        <v>42361</v>
      </c>
      <c r="AW119" s="165">
        <v>2.71075</v>
      </c>
      <c r="AX119" s="165">
        <v>-23.729327760110689</v>
      </c>
      <c r="AY119" s="165"/>
      <c r="BA119" s="165">
        <v>0.61075000000000002</v>
      </c>
      <c r="BB119" s="165">
        <v>-24.278890472464095</v>
      </c>
      <c r="BC119" s="165"/>
      <c r="BE119" s="165">
        <v>4.46075</v>
      </c>
      <c r="BF119" s="165">
        <v>-22.855751098556546</v>
      </c>
      <c r="BG119" s="165"/>
      <c r="BI119" s="165">
        <v>0.46074999999999999</v>
      </c>
      <c r="BJ119" s="165">
        <v>-23.549514699911221</v>
      </c>
      <c r="BK119" s="165"/>
      <c r="BM119" s="165">
        <v>0.4607500000000001</v>
      </c>
      <c r="BN119" s="165">
        <v>-23.854256686193203</v>
      </c>
      <c r="BO119" s="165"/>
      <c r="BQ119" s="165">
        <v>-4.8892499999999988</v>
      </c>
      <c r="BR119" s="165">
        <v>-23.972292543453634</v>
      </c>
      <c r="BS119" s="165"/>
      <c r="BU119" s="165">
        <v>1.26075</v>
      </c>
      <c r="BV119" s="165">
        <v>-23.036293126391985</v>
      </c>
      <c r="BW119" s="165"/>
    </row>
    <row r="120" spans="1:75" x14ac:dyDescent="0.25">
      <c r="A120" s="95">
        <v>41266</v>
      </c>
      <c r="B120" s="36">
        <v>41266</v>
      </c>
      <c r="C120" s="346">
        <v>1.4</v>
      </c>
      <c r="D120" s="346">
        <v>-0.70000000000000007</v>
      </c>
      <c r="E120" s="346">
        <v>3.15</v>
      </c>
      <c r="F120" s="346">
        <v>-0.85000000000000009</v>
      </c>
      <c r="G120" s="346">
        <v>-0.85</v>
      </c>
      <c r="H120" s="346">
        <v>-6.1999999999999993</v>
      </c>
      <c r="I120" s="346">
        <v>-5.0000000000000044E-2</v>
      </c>
      <c r="J120" s="106"/>
      <c r="K120" s="36">
        <v>42361</v>
      </c>
      <c r="L120" s="105">
        <v>-1.3204500000000003</v>
      </c>
      <c r="M120" s="98">
        <f t="shared" si="2"/>
        <v>-1.3107500000000001</v>
      </c>
      <c r="N120" s="109">
        <f t="shared" si="3"/>
        <v>-1.2998500000000002</v>
      </c>
      <c r="O120" s="291"/>
      <c r="P120" s="184">
        <v>42361</v>
      </c>
      <c r="Q120" s="346">
        <v>1.4</v>
      </c>
      <c r="R120" s="240">
        <v>2.71075</v>
      </c>
      <c r="T120" s="346">
        <v>-0.70000000000000007</v>
      </c>
      <c r="U120" s="240">
        <v>0.61075000000000002</v>
      </c>
      <c r="W120" s="346">
        <v>3.15</v>
      </c>
      <c r="X120" s="240">
        <v>4.46075</v>
      </c>
      <c r="Z120" s="346">
        <v>-0.85000000000000009</v>
      </c>
      <c r="AA120" s="240">
        <v>0.46074999999999999</v>
      </c>
      <c r="AC120" s="346">
        <v>-0.85</v>
      </c>
      <c r="AD120" s="239">
        <v>0.4607500000000001</v>
      </c>
      <c r="AF120" s="346">
        <v>-6.1999999999999993</v>
      </c>
      <c r="AG120" s="239">
        <v>-4.8892499999999988</v>
      </c>
      <c r="AI120" s="346">
        <v>-5.0000000000000044E-2</v>
      </c>
      <c r="AJ120" s="239">
        <v>1.26075</v>
      </c>
      <c r="AK120" s="104"/>
      <c r="AV120" s="36">
        <v>42362</v>
      </c>
      <c r="AW120" s="165">
        <v>3.4283500000000005</v>
      </c>
      <c r="AX120" s="165">
        <v>-23.686327760110689</v>
      </c>
      <c r="AY120" s="165"/>
      <c r="BA120" s="165">
        <v>0.77835000000000043</v>
      </c>
      <c r="BB120" s="165">
        <v>-24.164890472464094</v>
      </c>
      <c r="BC120" s="165"/>
      <c r="BE120" s="165">
        <v>4.0283500000000005</v>
      </c>
      <c r="BF120" s="165">
        <v>-22.761151098556546</v>
      </c>
      <c r="BG120" s="165"/>
      <c r="BI120" s="165">
        <v>0.37835000000000041</v>
      </c>
      <c r="BJ120" s="165">
        <v>-23.43551469991122</v>
      </c>
      <c r="BK120" s="165"/>
      <c r="BM120" s="165">
        <v>-0.12164999999999959</v>
      </c>
      <c r="BN120" s="165">
        <v>-23.916956686193203</v>
      </c>
      <c r="BO120" s="165"/>
      <c r="BQ120" s="165">
        <v>-9.1216499999999989</v>
      </c>
      <c r="BR120" s="165">
        <v>-24.069192543453635</v>
      </c>
      <c r="BS120" s="165"/>
      <c r="BU120" s="165">
        <v>3.3283500000000004</v>
      </c>
      <c r="BV120" s="165">
        <v>-22.993293126391986</v>
      </c>
      <c r="BW120" s="165"/>
    </row>
    <row r="121" spans="1:75" x14ac:dyDescent="0.25">
      <c r="A121" s="95">
        <v>41267</v>
      </c>
      <c r="B121" s="36">
        <v>41267</v>
      </c>
      <c r="C121" s="346">
        <v>2.1</v>
      </c>
      <c r="D121" s="346">
        <v>-0.54999999999999993</v>
      </c>
      <c r="E121" s="346">
        <v>2.7</v>
      </c>
      <c r="F121" s="346">
        <v>-0.95</v>
      </c>
      <c r="G121" s="346">
        <v>-1.45</v>
      </c>
      <c r="H121" s="346">
        <v>-10.45</v>
      </c>
      <c r="I121" s="346">
        <v>2</v>
      </c>
      <c r="J121" s="106"/>
      <c r="K121" s="36">
        <v>42362</v>
      </c>
      <c r="L121" s="105">
        <v>-1.3362500000000002</v>
      </c>
      <c r="M121" s="98">
        <f t="shared" si="2"/>
        <v>-1.3283500000000004</v>
      </c>
      <c r="N121" s="109">
        <f t="shared" si="3"/>
        <v>-1.31925</v>
      </c>
      <c r="O121" s="291"/>
      <c r="P121" s="184">
        <v>42362</v>
      </c>
      <c r="Q121" s="346">
        <v>2.1</v>
      </c>
      <c r="R121" s="240">
        <v>3.4283500000000005</v>
      </c>
      <c r="T121" s="346">
        <v>-0.54999999999999993</v>
      </c>
      <c r="U121" s="240">
        <v>0.77835000000000043</v>
      </c>
      <c r="W121" s="346">
        <v>2.7</v>
      </c>
      <c r="X121" s="240">
        <v>4.0283500000000005</v>
      </c>
      <c r="Z121" s="346">
        <v>-0.95</v>
      </c>
      <c r="AA121" s="240">
        <v>0.37835000000000041</v>
      </c>
      <c r="AC121" s="346">
        <v>-1.45</v>
      </c>
      <c r="AD121" s="239">
        <v>-0.12164999999999959</v>
      </c>
      <c r="AF121" s="346">
        <v>-10.45</v>
      </c>
      <c r="AG121" s="239">
        <v>-9.1216499999999989</v>
      </c>
      <c r="AI121" s="346">
        <v>2</v>
      </c>
      <c r="AJ121" s="239">
        <v>3.3283500000000004</v>
      </c>
      <c r="AK121" s="104"/>
      <c r="AV121" s="36">
        <v>42363</v>
      </c>
      <c r="AW121" s="165">
        <v>2.1923500000000002</v>
      </c>
      <c r="AX121" s="165">
        <v>-23.70807776011069</v>
      </c>
      <c r="AY121" s="165"/>
      <c r="BA121" s="165">
        <v>-1.0576499999999995</v>
      </c>
      <c r="BB121" s="165">
        <v>-24.238340472464095</v>
      </c>
      <c r="BC121" s="165"/>
      <c r="BE121" s="165">
        <v>2.8923500000000004</v>
      </c>
      <c r="BF121" s="165">
        <v>-22.804651098556548</v>
      </c>
      <c r="BG121" s="165"/>
      <c r="BI121" s="165">
        <v>-0.55764999999999953</v>
      </c>
      <c r="BJ121" s="165">
        <v>-23.559814699911222</v>
      </c>
      <c r="BK121" s="165"/>
      <c r="BM121" s="165">
        <v>-2.0076499999999999</v>
      </c>
      <c r="BN121" s="165">
        <v>-24.001706686193202</v>
      </c>
      <c r="BO121" s="165"/>
      <c r="BQ121" s="165">
        <v>-8.6576500000000003</v>
      </c>
      <c r="BR121" s="165">
        <v>-24.165242543453637</v>
      </c>
      <c r="BS121" s="165"/>
      <c r="BU121" s="165">
        <v>3.1423500000000004</v>
      </c>
      <c r="BV121" s="165">
        <v>-22.949793126391985</v>
      </c>
      <c r="BW121" s="165"/>
    </row>
    <row r="122" spans="1:75" x14ac:dyDescent="0.25">
      <c r="A122" s="95">
        <v>41268</v>
      </c>
      <c r="B122" s="36">
        <v>41268</v>
      </c>
      <c r="C122" s="346">
        <v>0.85</v>
      </c>
      <c r="D122" s="346">
        <v>-2.4</v>
      </c>
      <c r="E122" s="346">
        <v>1.55</v>
      </c>
      <c r="F122" s="346">
        <v>-1.9</v>
      </c>
      <c r="G122" s="346">
        <v>-3.35</v>
      </c>
      <c r="H122" s="346">
        <v>-10</v>
      </c>
      <c r="I122" s="346">
        <v>1.8</v>
      </c>
      <c r="J122" s="106"/>
      <c r="K122" s="36">
        <v>42363</v>
      </c>
      <c r="L122" s="105">
        <v>-1.3484500000000006</v>
      </c>
      <c r="M122" s="98">
        <f t="shared" si="2"/>
        <v>-1.3423500000000004</v>
      </c>
      <c r="N122" s="109">
        <f t="shared" si="3"/>
        <v>-1.3350500000000005</v>
      </c>
      <c r="O122" s="291"/>
      <c r="P122" s="184">
        <v>42363</v>
      </c>
      <c r="Q122" s="346">
        <v>0.85</v>
      </c>
      <c r="R122" s="240">
        <v>2.1923500000000002</v>
      </c>
      <c r="T122" s="346">
        <v>-2.4</v>
      </c>
      <c r="U122" s="240">
        <v>-1.0576499999999995</v>
      </c>
      <c r="W122" s="346">
        <v>1.55</v>
      </c>
      <c r="X122" s="240">
        <v>2.8923500000000004</v>
      </c>
      <c r="Z122" s="346">
        <v>-1.9</v>
      </c>
      <c r="AA122" s="240">
        <v>-0.55764999999999953</v>
      </c>
      <c r="AC122" s="346">
        <v>-3.35</v>
      </c>
      <c r="AD122" s="239">
        <v>-2.0076499999999999</v>
      </c>
      <c r="AF122" s="346">
        <v>-10</v>
      </c>
      <c r="AG122" s="239">
        <v>-8.6576500000000003</v>
      </c>
      <c r="AI122" s="346">
        <v>1.8</v>
      </c>
      <c r="AJ122" s="239">
        <v>3.1423500000000004</v>
      </c>
      <c r="AK122" s="104"/>
      <c r="AV122" s="36">
        <v>42364</v>
      </c>
      <c r="AW122" s="165">
        <v>1.3027500000000007</v>
      </c>
      <c r="AX122" s="165">
        <v>-23.764077760110691</v>
      </c>
      <c r="AY122" s="165"/>
      <c r="BA122" s="165">
        <v>-0.44724999999999904</v>
      </c>
      <c r="BB122" s="165">
        <v>-24.299940472464094</v>
      </c>
      <c r="BC122" s="165"/>
      <c r="BE122" s="165">
        <v>1.9027500000000008</v>
      </c>
      <c r="BF122" s="165">
        <v>-22.916651098556546</v>
      </c>
      <c r="BG122" s="165"/>
      <c r="BI122" s="165">
        <v>-3.0472499999999996</v>
      </c>
      <c r="BJ122" s="165">
        <v>-23.649414699911222</v>
      </c>
      <c r="BK122" s="165"/>
      <c r="BM122" s="165">
        <v>-4.6972499999999986</v>
      </c>
      <c r="BN122" s="165">
        <v>-24.096906686193201</v>
      </c>
      <c r="BO122" s="165"/>
      <c r="BQ122" s="165">
        <v>-7.5472499999999982</v>
      </c>
      <c r="BR122" s="165">
        <v>-24.260442543453635</v>
      </c>
      <c r="BS122" s="165"/>
      <c r="BU122" s="165">
        <v>2.4527500000000009</v>
      </c>
      <c r="BV122" s="165">
        <v>-22.993793126391985</v>
      </c>
      <c r="BW122" s="165"/>
    </row>
    <row r="123" spans="1:75" x14ac:dyDescent="0.25">
      <c r="A123" s="95">
        <v>41269</v>
      </c>
      <c r="B123" s="36">
        <v>41269</v>
      </c>
      <c r="C123" s="346">
        <v>-0.05</v>
      </c>
      <c r="D123" s="346">
        <v>-1.7999999999999998</v>
      </c>
      <c r="E123" s="346">
        <v>0.55000000000000004</v>
      </c>
      <c r="F123" s="346">
        <v>-4.4000000000000004</v>
      </c>
      <c r="G123" s="346">
        <v>-6.05</v>
      </c>
      <c r="H123" s="346">
        <v>-8.8999999999999986</v>
      </c>
      <c r="I123" s="346">
        <v>1.1000000000000001</v>
      </c>
      <c r="J123" s="106"/>
      <c r="K123" s="36">
        <v>42364</v>
      </c>
      <c r="L123" s="105">
        <v>-1.3570500000000008</v>
      </c>
      <c r="M123" s="98">
        <f t="shared" si="2"/>
        <v>-1.3527500000000008</v>
      </c>
      <c r="N123" s="109">
        <f t="shared" si="3"/>
        <v>-1.3472500000000005</v>
      </c>
      <c r="O123" s="291"/>
      <c r="P123" s="184">
        <v>42364</v>
      </c>
      <c r="Q123" s="346">
        <v>-0.05</v>
      </c>
      <c r="R123" s="240">
        <v>1.3027500000000007</v>
      </c>
      <c r="T123" s="346">
        <v>-1.7999999999999998</v>
      </c>
      <c r="U123" s="240">
        <v>-0.44724999999999904</v>
      </c>
      <c r="W123" s="346">
        <v>0.55000000000000004</v>
      </c>
      <c r="X123" s="240">
        <v>1.9027500000000008</v>
      </c>
      <c r="Z123" s="346">
        <v>-4.4000000000000004</v>
      </c>
      <c r="AA123" s="240">
        <v>-3.0472499999999996</v>
      </c>
      <c r="AC123" s="346">
        <v>-6.05</v>
      </c>
      <c r="AD123" s="239">
        <v>-4.6972499999999986</v>
      </c>
      <c r="AF123" s="346">
        <v>-8.8999999999999986</v>
      </c>
      <c r="AG123" s="239">
        <v>-7.5472499999999982</v>
      </c>
      <c r="AI123" s="346">
        <v>1.1000000000000001</v>
      </c>
      <c r="AJ123" s="239">
        <v>2.4527500000000009</v>
      </c>
      <c r="AK123" s="104"/>
      <c r="AV123" s="36">
        <v>42365</v>
      </c>
      <c r="AW123" s="165">
        <v>2.0595500000000007</v>
      </c>
      <c r="AX123" s="165">
        <v>-23.786327760110691</v>
      </c>
      <c r="AY123" s="165">
        <v>-23.223433333333325</v>
      </c>
      <c r="BA123" s="165">
        <v>0.90955000000000097</v>
      </c>
      <c r="BB123" s="165">
        <v>-24.188940472464093</v>
      </c>
      <c r="BC123" s="165"/>
      <c r="BE123" s="165">
        <v>2.0095500000000008</v>
      </c>
      <c r="BF123" s="165">
        <v>-22.961151098556545</v>
      </c>
      <c r="BG123" s="165"/>
      <c r="BI123" s="165">
        <v>-2.540449999999999</v>
      </c>
      <c r="BJ123" s="165">
        <v>-23.732664699911222</v>
      </c>
      <c r="BK123" s="165"/>
      <c r="BM123" s="165">
        <v>-2.040449999999999</v>
      </c>
      <c r="BN123" s="165">
        <v>-24.1801566861932</v>
      </c>
      <c r="BO123" s="165"/>
      <c r="BQ123" s="165">
        <v>-7.2404499999999992</v>
      </c>
      <c r="BR123" s="165">
        <v>-24.354792543453634</v>
      </c>
      <c r="BS123" s="165"/>
      <c r="BU123" s="165">
        <v>0.80955000000000099</v>
      </c>
      <c r="BV123" s="165">
        <v>-22.882793126391984</v>
      </c>
      <c r="BW123" s="165"/>
    </row>
    <row r="124" spans="1:75" x14ac:dyDescent="0.25">
      <c r="A124" s="95">
        <v>41270</v>
      </c>
      <c r="B124" s="36">
        <v>41270</v>
      </c>
      <c r="C124" s="346">
        <v>0.7</v>
      </c>
      <c r="D124" s="346">
        <v>-0.44999999999999996</v>
      </c>
      <c r="E124" s="346">
        <v>0.65</v>
      </c>
      <c r="F124" s="346">
        <v>-3.9</v>
      </c>
      <c r="G124" s="346">
        <v>-3.4</v>
      </c>
      <c r="H124" s="346">
        <v>-8.6</v>
      </c>
      <c r="I124" s="346">
        <v>-0.54999999999999993</v>
      </c>
      <c r="J124" s="106"/>
      <c r="K124" s="36">
        <v>42365</v>
      </c>
      <c r="L124" s="121">
        <v>-1.3620500000000009</v>
      </c>
      <c r="M124" s="98">
        <f t="shared" si="2"/>
        <v>-1.3595500000000009</v>
      </c>
      <c r="N124" s="109">
        <f t="shared" si="3"/>
        <v>-1.3558500000000009</v>
      </c>
      <c r="O124" s="291"/>
      <c r="P124" s="184">
        <v>42365</v>
      </c>
      <c r="Q124" s="346">
        <v>0.7</v>
      </c>
      <c r="R124" s="240">
        <v>2.0595500000000007</v>
      </c>
      <c r="S124" s="190">
        <v>-23.223433333333325</v>
      </c>
      <c r="T124" s="346">
        <v>-0.44999999999999996</v>
      </c>
      <c r="U124" s="240">
        <v>0.90955000000000097</v>
      </c>
      <c r="W124" s="346">
        <v>0.65</v>
      </c>
      <c r="X124" s="240">
        <v>2.0095500000000008</v>
      </c>
      <c r="Z124" s="346">
        <v>-3.9</v>
      </c>
      <c r="AA124" s="240">
        <v>-2.540449999999999</v>
      </c>
      <c r="AC124" s="346">
        <v>-3.4</v>
      </c>
      <c r="AD124" s="239">
        <v>-2.040449999999999</v>
      </c>
      <c r="AF124" s="346">
        <v>-8.6</v>
      </c>
      <c r="AG124" s="239">
        <v>-7.2404499999999992</v>
      </c>
      <c r="AI124" s="346">
        <v>-0.54999999999999993</v>
      </c>
      <c r="AJ124" s="239">
        <v>0.80955000000000099</v>
      </c>
      <c r="AK124" s="104"/>
      <c r="AV124" s="36">
        <v>42366</v>
      </c>
      <c r="AW124" s="165">
        <v>2.2627500000000005</v>
      </c>
      <c r="AX124" s="165">
        <v>-23.808827760110692</v>
      </c>
      <c r="AY124" s="165"/>
      <c r="BA124" s="165">
        <v>0.61275000000000035</v>
      </c>
      <c r="BB124" s="165">
        <v>-24.078940472464094</v>
      </c>
      <c r="BC124" s="165"/>
      <c r="BE124" s="165">
        <v>2.3627500000000001</v>
      </c>
      <c r="BF124" s="165">
        <v>-23.006151098556547</v>
      </c>
      <c r="BG124" s="165"/>
      <c r="BI124" s="165">
        <v>-0.88724999999999965</v>
      </c>
      <c r="BJ124" s="165">
        <v>-23.793164699911223</v>
      </c>
      <c r="BK124" s="165"/>
      <c r="BM124" s="165">
        <v>0.21275000000000044</v>
      </c>
      <c r="BN124" s="165">
        <v>-24.070156686193201</v>
      </c>
      <c r="BO124" s="165"/>
      <c r="BQ124" s="165">
        <v>-5.0872499999999992</v>
      </c>
      <c r="BR124" s="165">
        <v>-24.448292543453633</v>
      </c>
      <c r="BS124" s="165"/>
      <c r="BU124" s="165">
        <v>-0.43724999999999947</v>
      </c>
      <c r="BV124" s="165">
        <v>-23.003793126391983</v>
      </c>
      <c r="BW124" s="165"/>
    </row>
    <row r="125" spans="1:75" x14ac:dyDescent="0.25">
      <c r="A125" s="95">
        <v>41271</v>
      </c>
      <c r="B125" s="36">
        <v>41271</v>
      </c>
      <c r="C125" s="346">
        <v>0.89999999999999991</v>
      </c>
      <c r="D125" s="346">
        <v>-0.75</v>
      </c>
      <c r="E125" s="346">
        <v>1</v>
      </c>
      <c r="F125" s="346">
        <v>-2.25</v>
      </c>
      <c r="G125" s="346">
        <v>-1.1499999999999999</v>
      </c>
      <c r="H125" s="346">
        <v>-6.4499999999999993</v>
      </c>
      <c r="I125" s="346">
        <v>-1.7999999999999998</v>
      </c>
      <c r="J125" s="106"/>
      <c r="K125" s="36">
        <v>42366</v>
      </c>
      <c r="L125" s="105">
        <v>-1.3634499999999998</v>
      </c>
      <c r="M125" s="98">
        <f t="shared" si="2"/>
        <v>-1.3627500000000003</v>
      </c>
      <c r="N125" s="109">
        <f t="shared" si="3"/>
        <v>-1.3608500000000003</v>
      </c>
      <c r="O125" s="291"/>
      <c r="P125" s="184">
        <v>42366</v>
      </c>
      <c r="Q125" s="346">
        <v>0.89999999999999991</v>
      </c>
      <c r="R125" s="240">
        <v>2.2627500000000005</v>
      </c>
      <c r="T125" s="346">
        <v>-0.75</v>
      </c>
      <c r="U125" s="240">
        <v>0.61275000000000035</v>
      </c>
      <c r="W125" s="346">
        <v>1</v>
      </c>
      <c r="X125" s="240">
        <v>2.3627500000000001</v>
      </c>
      <c r="Z125" s="346">
        <v>-2.25</v>
      </c>
      <c r="AA125" s="240">
        <v>-0.88724999999999965</v>
      </c>
      <c r="AC125" s="346">
        <v>-1.1499999999999999</v>
      </c>
      <c r="AD125" s="239">
        <v>0.21275000000000044</v>
      </c>
      <c r="AF125" s="346">
        <v>-6.4499999999999993</v>
      </c>
      <c r="AG125" s="239">
        <v>-5.0872499999999992</v>
      </c>
      <c r="AI125" s="346">
        <v>-1.7999999999999998</v>
      </c>
      <c r="AJ125" s="239">
        <v>-0.43724999999999947</v>
      </c>
      <c r="AK125" s="104"/>
      <c r="AV125" s="36">
        <v>42367</v>
      </c>
      <c r="AW125" s="165">
        <v>1.0623499999999999</v>
      </c>
      <c r="AX125" s="165">
        <v>-23.863327760110693</v>
      </c>
      <c r="AY125" s="165"/>
      <c r="BA125" s="165">
        <v>-3.7649999999999961E-2</v>
      </c>
      <c r="BB125" s="165">
        <v>-24.138890472464094</v>
      </c>
      <c r="BC125" s="165"/>
      <c r="BE125" s="165">
        <v>0.71234999999999993</v>
      </c>
      <c r="BF125" s="165">
        <v>-22.897151098556549</v>
      </c>
      <c r="BG125" s="165"/>
      <c r="BI125" s="165">
        <v>-0.78765000000000041</v>
      </c>
      <c r="BJ125" s="165">
        <v>-23.853114699911224</v>
      </c>
      <c r="BK125" s="165"/>
      <c r="BM125" s="165">
        <v>0.76234999999999986</v>
      </c>
      <c r="BN125" s="165">
        <v>-23.961156686193199</v>
      </c>
      <c r="BO125" s="165"/>
      <c r="BQ125" s="165">
        <v>-4.0376500000000002</v>
      </c>
      <c r="BR125" s="165">
        <v>-24.540942543453632</v>
      </c>
      <c r="BS125" s="165"/>
      <c r="BU125" s="165">
        <v>0.26235000000000008</v>
      </c>
      <c r="BV125" s="165">
        <v>-22.894793126391981</v>
      </c>
      <c r="BW125" s="165"/>
    </row>
    <row r="126" spans="1:75" x14ac:dyDescent="0.25">
      <c r="A126" s="95">
        <v>41272</v>
      </c>
      <c r="B126" s="36">
        <v>41272</v>
      </c>
      <c r="C126" s="346">
        <v>-0.3</v>
      </c>
      <c r="D126" s="346">
        <v>-1.4</v>
      </c>
      <c r="E126" s="346">
        <v>-0.65</v>
      </c>
      <c r="F126" s="346">
        <v>-2.1500000000000004</v>
      </c>
      <c r="G126" s="346">
        <v>-0.60000000000000009</v>
      </c>
      <c r="H126" s="346">
        <v>-5.4</v>
      </c>
      <c r="I126" s="346">
        <v>-1.0999999999999999</v>
      </c>
      <c r="J126" s="106"/>
      <c r="K126" s="36">
        <v>42367</v>
      </c>
      <c r="L126" s="105">
        <v>-1.3612500000000001</v>
      </c>
      <c r="M126" s="98">
        <f t="shared" si="2"/>
        <v>-1.3623499999999999</v>
      </c>
      <c r="N126" s="109">
        <f t="shared" si="3"/>
        <v>-1.3622500000000002</v>
      </c>
      <c r="O126" s="291"/>
      <c r="P126" s="184">
        <v>42367</v>
      </c>
      <c r="Q126" s="346">
        <v>-0.3</v>
      </c>
      <c r="R126" s="240">
        <v>1.0623499999999999</v>
      </c>
      <c r="T126" s="346">
        <v>-1.4</v>
      </c>
      <c r="U126" s="240">
        <v>-3.7649999999999961E-2</v>
      </c>
      <c r="W126" s="346">
        <v>-0.65</v>
      </c>
      <c r="X126" s="240">
        <v>0.71234999999999993</v>
      </c>
      <c r="Z126" s="346">
        <v>-2.1500000000000004</v>
      </c>
      <c r="AA126" s="240">
        <v>-0.78765000000000041</v>
      </c>
      <c r="AC126" s="346">
        <v>-0.60000000000000009</v>
      </c>
      <c r="AD126" s="239">
        <v>0.76234999999999986</v>
      </c>
      <c r="AF126" s="346">
        <v>-5.4</v>
      </c>
      <c r="AG126" s="239">
        <v>-4.0376500000000002</v>
      </c>
      <c r="AI126" s="346">
        <v>-1.0999999999999999</v>
      </c>
      <c r="AJ126" s="239">
        <v>0.26235000000000008</v>
      </c>
      <c r="AK126" s="104"/>
      <c r="AV126" s="36">
        <v>42368</v>
      </c>
      <c r="AW126" s="165">
        <v>-1.0416499999999997</v>
      </c>
      <c r="AX126" s="165">
        <v>-23.933527760110692</v>
      </c>
      <c r="AY126" s="165"/>
      <c r="BA126" s="165">
        <v>0.45835000000000015</v>
      </c>
      <c r="BB126" s="165">
        <v>-24.030890472464094</v>
      </c>
      <c r="BC126" s="165"/>
      <c r="BE126" s="165">
        <v>-3.7416499999999995</v>
      </c>
      <c r="BF126" s="165">
        <v>-23.069951098556547</v>
      </c>
      <c r="BG126" s="165"/>
      <c r="BI126" s="165">
        <v>-1.6416499999999998</v>
      </c>
      <c r="BJ126" s="165">
        <v>-23.923314699911224</v>
      </c>
      <c r="BK126" s="165"/>
      <c r="BM126" s="165">
        <v>0.20835000000000026</v>
      </c>
      <c r="BN126" s="165">
        <v>-23.853156686193199</v>
      </c>
      <c r="BO126" s="165"/>
      <c r="BQ126" s="165">
        <v>-5.0416500000000006</v>
      </c>
      <c r="BR126" s="165">
        <v>-24.632742543453631</v>
      </c>
      <c r="BS126" s="165"/>
      <c r="BU126" s="165">
        <v>2.7083500000000003</v>
      </c>
      <c r="BV126" s="165">
        <v>-22.940793126391981</v>
      </c>
      <c r="BW126" s="165"/>
    </row>
    <row r="127" spans="1:75" x14ac:dyDescent="0.25">
      <c r="A127" s="95">
        <v>41273</v>
      </c>
      <c r="B127" s="36">
        <v>41273</v>
      </c>
      <c r="C127" s="346">
        <v>-2.4</v>
      </c>
      <c r="D127" s="346">
        <v>-0.9</v>
      </c>
      <c r="E127" s="346">
        <v>-5.0999999999999996</v>
      </c>
      <c r="F127" s="346">
        <v>-3</v>
      </c>
      <c r="G127" s="346">
        <v>-1.1499999999999999</v>
      </c>
      <c r="H127" s="346">
        <v>-6.4</v>
      </c>
      <c r="I127" s="346">
        <v>1.35</v>
      </c>
      <c r="J127" s="106"/>
      <c r="K127" s="36">
        <v>42368</v>
      </c>
      <c r="L127" s="105">
        <v>-1.3554500000000003</v>
      </c>
      <c r="M127" s="98">
        <f t="shared" si="2"/>
        <v>-1.3583500000000002</v>
      </c>
      <c r="N127" s="109">
        <f t="shared" si="3"/>
        <v>-1.36005</v>
      </c>
      <c r="O127" s="291"/>
      <c r="P127" s="184">
        <v>42368</v>
      </c>
      <c r="Q127" s="346">
        <v>-2.4</v>
      </c>
      <c r="R127" s="240">
        <v>-1.0416499999999997</v>
      </c>
      <c r="T127" s="346">
        <v>-0.9</v>
      </c>
      <c r="U127" s="240">
        <v>0.45835000000000015</v>
      </c>
      <c r="W127" s="346">
        <v>-5.0999999999999996</v>
      </c>
      <c r="X127" s="240">
        <v>-3.7416499999999995</v>
      </c>
      <c r="Z127" s="346">
        <v>-3</v>
      </c>
      <c r="AA127" s="240">
        <v>-1.6416499999999998</v>
      </c>
      <c r="AC127" s="346">
        <v>-1.1499999999999999</v>
      </c>
      <c r="AD127" s="239">
        <v>0.20835000000000026</v>
      </c>
      <c r="AF127" s="346">
        <v>-6.4</v>
      </c>
      <c r="AG127" s="239">
        <v>-5.0416500000000006</v>
      </c>
      <c r="AI127" s="346">
        <v>1.35</v>
      </c>
      <c r="AJ127" s="239">
        <v>2.7083500000000003</v>
      </c>
      <c r="AK127" s="104"/>
      <c r="AV127" s="36">
        <v>42369</v>
      </c>
      <c r="AW127" s="165">
        <v>-3.2492499999999991</v>
      </c>
      <c r="AX127" s="165">
        <v>-24.019127760110692</v>
      </c>
      <c r="AY127" s="165"/>
      <c r="BA127" s="165">
        <v>1.6007500000000006</v>
      </c>
      <c r="BB127" s="165">
        <v>-24.084390472464094</v>
      </c>
      <c r="BC127" s="165"/>
      <c r="BE127" s="165">
        <v>-6.3492499999999996</v>
      </c>
      <c r="BF127" s="165">
        <v>-23.251851098556546</v>
      </c>
      <c r="BG127" s="165"/>
      <c r="BI127" s="165">
        <v>-6.0492499999999998</v>
      </c>
      <c r="BJ127" s="165">
        <v>-24.014264699911223</v>
      </c>
      <c r="BK127" s="165"/>
      <c r="BM127" s="165">
        <v>-3.8492499999999996</v>
      </c>
      <c r="BN127" s="165">
        <v>-23.938756686193198</v>
      </c>
      <c r="BO127" s="165"/>
      <c r="BQ127" s="165">
        <v>-6.3992499999999994</v>
      </c>
      <c r="BR127" s="165">
        <v>-24.72369254345363</v>
      </c>
      <c r="BS127" s="165"/>
      <c r="BU127" s="165">
        <v>1.2507500000000005</v>
      </c>
      <c r="BV127" s="165">
        <v>-23.04779312639198</v>
      </c>
      <c r="BW127" s="165"/>
    </row>
    <row r="128" spans="1:75" ht="15.75" thickBot="1" x14ac:dyDescent="0.3">
      <c r="A128" s="95">
        <v>41274</v>
      </c>
      <c r="B128" s="36">
        <v>41274</v>
      </c>
      <c r="C128" s="346">
        <v>-4.5999999999999996</v>
      </c>
      <c r="D128" s="346">
        <v>0.25</v>
      </c>
      <c r="E128" s="346">
        <v>-7.7</v>
      </c>
      <c r="F128" s="346">
        <v>-7.4</v>
      </c>
      <c r="G128" s="346">
        <v>-5.2</v>
      </c>
      <c r="H128" s="346">
        <v>-7.75</v>
      </c>
      <c r="I128" s="346">
        <v>-0.10000000000000009</v>
      </c>
      <c r="J128" s="106"/>
      <c r="K128" s="36">
        <v>42369</v>
      </c>
      <c r="L128" s="105">
        <v>-1.3460500000000006</v>
      </c>
      <c r="M128" s="98">
        <f t="shared" si="2"/>
        <v>-1.3507500000000006</v>
      </c>
      <c r="N128" s="109">
        <f t="shared" si="3"/>
        <v>-1.3542500000000004</v>
      </c>
      <c r="O128" s="291"/>
      <c r="P128" s="184">
        <v>42369</v>
      </c>
      <c r="Q128" s="346">
        <v>-4.5999999999999996</v>
      </c>
      <c r="R128" s="240">
        <v>-3.2492499999999991</v>
      </c>
      <c r="T128" s="346">
        <v>0.25</v>
      </c>
      <c r="U128" s="240">
        <v>1.6007500000000006</v>
      </c>
      <c r="W128" s="346">
        <v>-7.7</v>
      </c>
      <c r="X128" s="240">
        <v>-6.3492499999999996</v>
      </c>
      <c r="Z128" s="346">
        <v>-7.4</v>
      </c>
      <c r="AA128" s="240">
        <v>-6.0492499999999998</v>
      </c>
      <c r="AC128" s="346">
        <v>-5.2</v>
      </c>
      <c r="AD128" s="239">
        <v>-3.8492499999999996</v>
      </c>
      <c r="AF128" s="346">
        <v>-7.75</v>
      </c>
      <c r="AG128" s="239">
        <v>-6.3992499999999994</v>
      </c>
      <c r="AI128" s="346">
        <v>-0.10000000000000009</v>
      </c>
      <c r="AJ128" s="239">
        <v>1.2507500000000005</v>
      </c>
      <c r="AK128" s="104"/>
      <c r="AV128" s="36">
        <v>42370</v>
      </c>
      <c r="AW128" s="165">
        <v>-4.1604499999999991</v>
      </c>
      <c r="AX128" s="165">
        <v>-24.109227760110691</v>
      </c>
      <c r="AY128" s="165"/>
      <c r="BA128" s="165">
        <v>1.139550000000001</v>
      </c>
      <c r="BB128" s="165">
        <v>-24.137390472464094</v>
      </c>
      <c r="BC128" s="165"/>
      <c r="BE128" s="165">
        <v>-4.7104499999999998</v>
      </c>
      <c r="BF128" s="165">
        <v>-23.432051098556546</v>
      </c>
      <c r="BG128" s="165"/>
      <c r="BI128" s="165">
        <v>-9.5104500000000005</v>
      </c>
      <c r="BJ128" s="165">
        <v>-24.104364699911223</v>
      </c>
      <c r="BK128" s="165"/>
      <c r="BM128" s="165">
        <v>-3.7604499999999987</v>
      </c>
      <c r="BN128" s="165">
        <v>-24.023556686193199</v>
      </c>
      <c r="BO128" s="165"/>
      <c r="BQ128" s="165">
        <v>-6.5104499999999987</v>
      </c>
      <c r="BR128" s="165">
        <v>-24.81379254345363</v>
      </c>
      <c r="BS128" s="165"/>
      <c r="BU128" s="165">
        <v>-0.51044999999999918</v>
      </c>
      <c r="BV128" s="165">
        <v>-23.164393126391978</v>
      </c>
      <c r="BW128" s="165">
        <v>-24.688324074074078</v>
      </c>
    </row>
    <row r="129" spans="1:75" ht="15.75" thickBot="1" x14ac:dyDescent="0.3">
      <c r="A129" s="95">
        <v>41275</v>
      </c>
      <c r="B129" s="36">
        <v>41275</v>
      </c>
      <c r="C129" s="346">
        <v>-5.5</v>
      </c>
      <c r="D129" s="346">
        <v>-0.19999999999999996</v>
      </c>
      <c r="E129" s="346">
        <v>-6.0500000000000007</v>
      </c>
      <c r="F129" s="346">
        <v>-10.850000000000001</v>
      </c>
      <c r="G129" s="346">
        <v>-5.0999999999999996</v>
      </c>
      <c r="H129" s="346">
        <v>-7.85</v>
      </c>
      <c r="I129" s="346">
        <v>-1.85</v>
      </c>
      <c r="J129" s="106"/>
      <c r="K129" s="36">
        <v>42370</v>
      </c>
      <c r="L129" s="105">
        <v>-1.333050000000001</v>
      </c>
      <c r="M129" s="98">
        <f t="shared" si="2"/>
        <v>-1.3395500000000009</v>
      </c>
      <c r="N129" s="109">
        <f t="shared" si="3"/>
        <v>-1.3448500000000008</v>
      </c>
      <c r="O129" s="291"/>
      <c r="P129" s="184">
        <v>42370</v>
      </c>
      <c r="Q129" s="346">
        <v>-5.5</v>
      </c>
      <c r="R129" s="240">
        <v>-4.1604499999999991</v>
      </c>
      <c r="T129" s="346">
        <v>-0.19999999999999996</v>
      </c>
      <c r="U129" s="240">
        <v>1.139550000000001</v>
      </c>
      <c r="W129" s="346">
        <v>-6.0500000000000007</v>
      </c>
      <c r="X129" s="240">
        <v>-4.7104499999999998</v>
      </c>
      <c r="Z129" s="346">
        <v>-10.850000000000001</v>
      </c>
      <c r="AA129" s="240">
        <v>-9.5104500000000005</v>
      </c>
      <c r="AC129" s="346">
        <v>-5.0999999999999996</v>
      </c>
      <c r="AD129" s="239">
        <v>-3.7604499999999987</v>
      </c>
      <c r="AF129" s="346">
        <v>-7.85</v>
      </c>
      <c r="AG129" s="239">
        <v>-6.5104499999999987</v>
      </c>
      <c r="AI129" s="346">
        <v>-1.85</v>
      </c>
      <c r="AJ129" s="239">
        <v>-0.51044999999999918</v>
      </c>
      <c r="AK129" s="104">
        <v>-24.688324074074078</v>
      </c>
      <c r="AV129" s="36">
        <v>42371</v>
      </c>
      <c r="AW129" s="165">
        <v>-3.4752499999999991</v>
      </c>
      <c r="AX129" s="165">
        <v>-24.193227760110691</v>
      </c>
      <c r="AY129" s="165"/>
      <c r="BA129" s="165">
        <v>1.324750000000001</v>
      </c>
      <c r="BB129" s="165">
        <v>-24.189890472464093</v>
      </c>
      <c r="BC129" s="165"/>
      <c r="BE129" s="165">
        <v>-2.4252499999999992</v>
      </c>
      <c r="BF129" s="165">
        <v>-23.589551098556544</v>
      </c>
      <c r="BG129" s="165"/>
      <c r="BI129" s="165">
        <v>-7.6252499999999985</v>
      </c>
      <c r="BJ129" s="165">
        <v>-24.193614699911222</v>
      </c>
      <c r="BK129" s="165"/>
      <c r="BM129" s="165">
        <v>-3.7752499999999989</v>
      </c>
      <c r="BN129" s="165">
        <v>-24.107556686193199</v>
      </c>
      <c r="BO129" s="165"/>
      <c r="BQ129" s="165">
        <v>-6.3252499999999996</v>
      </c>
      <c r="BR129" s="360">
        <v>-24.90304254345363</v>
      </c>
      <c r="BS129" s="253">
        <v>-25.419699999999999</v>
      </c>
      <c r="BU129" s="165">
        <v>1.124750000000001</v>
      </c>
      <c r="BV129" s="165">
        <v>-23.269393126391979</v>
      </c>
      <c r="BW129" s="165"/>
    </row>
    <row r="130" spans="1:75" x14ac:dyDescent="0.25">
      <c r="A130" s="95">
        <v>41276</v>
      </c>
      <c r="B130" s="36">
        <v>41276</v>
      </c>
      <c r="C130" s="346">
        <v>-4.8</v>
      </c>
      <c r="D130" s="346">
        <v>0</v>
      </c>
      <c r="E130" s="346">
        <v>-3.75</v>
      </c>
      <c r="F130" s="346">
        <v>-8.9499999999999993</v>
      </c>
      <c r="G130" s="346">
        <v>-5.0999999999999996</v>
      </c>
      <c r="H130" s="346">
        <v>-7.65</v>
      </c>
      <c r="I130" s="346">
        <v>-0.2</v>
      </c>
      <c r="J130" s="106"/>
      <c r="K130" s="36">
        <v>42371</v>
      </c>
      <c r="L130" s="105">
        <v>-1.316450000000001</v>
      </c>
      <c r="M130" s="98">
        <f t="shared" si="2"/>
        <v>-1.324750000000001</v>
      </c>
      <c r="N130" s="109">
        <f t="shared" si="3"/>
        <v>-1.3318500000000009</v>
      </c>
      <c r="O130" s="291"/>
      <c r="P130" s="184">
        <v>42371</v>
      </c>
      <c r="Q130" s="346">
        <v>-4.8</v>
      </c>
      <c r="R130" s="240">
        <v>-3.4752499999999991</v>
      </c>
      <c r="T130" s="346">
        <v>0</v>
      </c>
      <c r="U130" s="240">
        <v>1.324750000000001</v>
      </c>
      <c r="W130" s="346">
        <v>-3.75</v>
      </c>
      <c r="X130" s="240">
        <v>-2.4252499999999992</v>
      </c>
      <c r="Z130" s="346">
        <v>-8.9499999999999993</v>
      </c>
      <c r="AA130" s="240">
        <v>-7.6252499999999985</v>
      </c>
      <c r="AC130" s="346">
        <v>-5.0999999999999996</v>
      </c>
      <c r="AD130" s="239">
        <v>-3.7752499999999989</v>
      </c>
      <c r="AF130" s="346">
        <v>-7.65</v>
      </c>
      <c r="AG130" s="239">
        <v>-6.3252499999999996</v>
      </c>
      <c r="AH130" s="104">
        <v>-25.419699999999999</v>
      </c>
      <c r="AI130" s="346">
        <v>-0.2</v>
      </c>
      <c r="AJ130" s="239">
        <v>1.124750000000001</v>
      </c>
      <c r="AK130" s="104"/>
      <c r="AV130" s="36">
        <v>42372</v>
      </c>
      <c r="AW130" s="165">
        <v>-1.9936499999999993</v>
      </c>
      <c r="AX130" s="165">
        <v>-24.26082776011069</v>
      </c>
      <c r="AY130" s="165"/>
      <c r="BA130" s="165">
        <v>2.7063500000000005</v>
      </c>
      <c r="BB130" s="165">
        <v>-24.213890472464094</v>
      </c>
      <c r="BC130" s="165">
        <v>-23.058955555555553</v>
      </c>
      <c r="BE130" s="165">
        <v>-2.5436499999999991</v>
      </c>
      <c r="BF130" s="165">
        <v>-23.667551098556544</v>
      </c>
      <c r="BG130" s="165"/>
      <c r="BI130" s="165">
        <v>-5.2436499999999988</v>
      </c>
      <c r="BJ130" s="165">
        <v>-24.282014699911223</v>
      </c>
      <c r="BK130" s="165"/>
      <c r="BM130" s="165">
        <v>-8.3436500000000002</v>
      </c>
      <c r="BN130" s="165">
        <v>-24.195956686193199</v>
      </c>
      <c r="BO130" s="165">
        <v>-24.693666666666662</v>
      </c>
      <c r="BQ130" s="165">
        <v>-6.9936500000000006</v>
      </c>
      <c r="BR130" s="165">
        <v>-24.99144254345363</v>
      </c>
      <c r="BS130" s="165"/>
      <c r="BU130" s="165">
        <v>3.1563500000000007</v>
      </c>
      <c r="BV130" s="165">
        <v>-23.22139312639198</v>
      </c>
      <c r="BW130" s="165"/>
    </row>
    <row r="131" spans="1:75" ht="15.75" thickBot="1" x14ac:dyDescent="0.3">
      <c r="A131" s="95">
        <v>41277</v>
      </c>
      <c r="B131" s="36">
        <v>41277</v>
      </c>
      <c r="C131" s="346">
        <v>-3.3</v>
      </c>
      <c r="D131" s="346">
        <v>1.4</v>
      </c>
      <c r="E131" s="346">
        <v>-3.8499999999999996</v>
      </c>
      <c r="F131" s="346">
        <v>-6.55</v>
      </c>
      <c r="G131" s="346">
        <v>-9.65</v>
      </c>
      <c r="H131" s="346">
        <v>-8.3000000000000007</v>
      </c>
      <c r="I131" s="346">
        <v>1.85</v>
      </c>
      <c r="J131" s="106"/>
      <c r="K131" s="36">
        <v>42372</v>
      </c>
      <c r="L131" s="105">
        <v>-1.2962499999999999</v>
      </c>
      <c r="M131" s="98">
        <f t="shared" si="2"/>
        <v>-1.3063500000000006</v>
      </c>
      <c r="N131" s="109">
        <f t="shared" si="3"/>
        <v>-1.3152500000000007</v>
      </c>
      <c r="O131" s="291"/>
      <c r="P131" s="184">
        <v>42372</v>
      </c>
      <c r="Q131" s="346">
        <v>-3.3</v>
      </c>
      <c r="R131" s="240">
        <v>-1.9936499999999993</v>
      </c>
      <c r="T131" s="346">
        <v>1.4</v>
      </c>
      <c r="U131" s="240">
        <v>2.7063500000000005</v>
      </c>
      <c r="V131" s="190">
        <v>-23.058955555555553</v>
      </c>
      <c r="W131" s="346">
        <v>-3.8499999999999996</v>
      </c>
      <c r="X131" s="240">
        <v>-2.5436499999999991</v>
      </c>
      <c r="Z131" s="346">
        <v>-6.55</v>
      </c>
      <c r="AA131" s="240">
        <v>-5.2436499999999988</v>
      </c>
      <c r="AC131" s="346">
        <v>-9.65</v>
      </c>
      <c r="AD131" s="239">
        <v>-8.3436500000000002</v>
      </c>
      <c r="AE131" s="190">
        <v>-24.693666666666662</v>
      </c>
      <c r="AF131" s="346">
        <v>-8.3000000000000007</v>
      </c>
      <c r="AG131" s="239">
        <v>-6.9936500000000006</v>
      </c>
      <c r="AI131" s="346">
        <v>1.85</v>
      </c>
      <c r="AJ131" s="239">
        <v>3.1563500000000007</v>
      </c>
      <c r="AK131" s="104"/>
      <c r="AV131" s="36">
        <v>42373</v>
      </c>
      <c r="AW131" s="165">
        <v>-2.0656499999999998</v>
      </c>
      <c r="AX131" s="165">
        <v>-24.338077760110689</v>
      </c>
      <c r="AY131" s="165"/>
      <c r="BA131" s="165">
        <v>0.48434999999999984</v>
      </c>
      <c r="BB131" s="165">
        <v>-24.110890472464092</v>
      </c>
      <c r="BC131" s="165"/>
      <c r="BE131" s="165">
        <v>-2.61565</v>
      </c>
      <c r="BF131" s="165">
        <v>-23.744801098556543</v>
      </c>
      <c r="BG131" s="165"/>
      <c r="BI131" s="165">
        <v>-4.4156500000000003</v>
      </c>
      <c r="BJ131" s="165">
        <v>-24.369564699911223</v>
      </c>
      <c r="BK131" s="165"/>
      <c r="BM131" s="165">
        <v>-10.265650000000001</v>
      </c>
      <c r="BN131" s="165">
        <v>-24.283506686193199</v>
      </c>
      <c r="BO131" s="165"/>
      <c r="BQ131" s="165">
        <v>-5.7656500000000008</v>
      </c>
      <c r="BR131" s="165">
        <v>-25.07899254345363</v>
      </c>
      <c r="BS131" s="165"/>
      <c r="BU131" s="165">
        <v>6.2843499999999999</v>
      </c>
      <c r="BV131" s="165">
        <v>-23.095293126391979</v>
      </c>
      <c r="BW131" s="165"/>
    </row>
    <row r="132" spans="1:75" ht="15.75" thickBot="1" x14ac:dyDescent="0.3">
      <c r="A132" s="95">
        <v>41278</v>
      </c>
      <c r="B132" s="36">
        <v>41278</v>
      </c>
      <c r="C132" s="346">
        <v>-3.3499999999999996</v>
      </c>
      <c r="D132" s="346">
        <v>-0.8</v>
      </c>
      <c r="E132" s="346">
        <v>-3.9</v>
      </c>
      <c r="F132" s="346">
        <v>-5.7</v>
      </c>
      <c r="G132" s="346">
        <v>-11.55</v>
      </c>
      <c r="H132" s="346">
        <v>-7.0500000000000007</v>
      </c>
      <c r="I132" s="346">
        <v>5</v>
      </c>
      <c r="J132" s="106"/>
      <c r="K132" s="36">
        <v>42373</v>
      </c>
      <c r="L132" s="105">
        <v>-1.2724500000000001</v>
      </c>
      <c r="M132" s="98">
        <f t="shared" si="2"/>
        <v>-1.2843499999999999</v>
      </c>
      <c r="N132" s="109">
        <f t="shared" si="3"/>
        <v>-1.2950500000000005</v>
      </c>
      <c r="O132" s="291"/>
      <c r="P132" s="184">
        <v>42373</v>
      </c>
      <c r="Q132" s="346">
        <v>-3.3499999999999996</v>
      </c>
      <c r="R132" s="240">
        <v>-2.0656499999999998</v>
      </c>
      <c r="T132" s="346">
        <v>-0.8</v>
      </c>
      <c r="U132" s="240">
        <v>0.48434999999999984</v>
      </c>
      <c r="W132" s="346">
        <v>-3.9</v>
      </c>
      <c r="X132" s="240">
        <v>-2.61565</v>
      </c>
      <c r="Z132" s="346">
        <v>-5.7</v>
      </c>
      <c r="AA132" s="240">
        <v>-4.4156500000000003</v>
      </c>
      <c r="AC132" s="346">
        <v>-11.55</v>
      </c>
      <c r="AD132" s="239">
        <v>-10.265650000000001</v>
      </c>
      <c r="AF132" s="346">
        <v>-7.0500000000000007</v>
      </c>
      <c r="AG132" s="239">
        <v>-5.7656500000000008</v>
      </c>
      <c r="AI132" s="346">
        <v>5</v>
      </c>
      <c r="AJ132" s="239">
        <v>6.2843499999999999</v>
      </c>
      <c r="AK132" s="104"/>
      <c r="AV132" s="36">
        <v>42374</v>
      </c>
      <c r="AW132" s="165">
        <v>-2.74125</v>
      </c>
      <c r="AX132" s="165">
        <v>-24.414577760110689</v>
      </c>
      <c r="AY132" s="165"/>
      <c r="BA132" s="165">
        <v>-2.8412499999999996</v>
      </c>
      <c r="BB132" s="165">
        <v>-24.187390472464092</v>
      </c>
      <c r="BC132" s="165"/>
      <c r="BE132" s="165">
        <v>-1.0412499999999996</v>
      </c>
      <c r="BF132" s="360">
        <v>-23.811101098556541</v>
      </c>
      <c r="BG132" s="253">
        <v>-23.600777777777786</v>
      </c>
      <c r="BI132" s="165">
        <v>-2.2912499999999998</v>
      </c>
      <c r="BJ132" s="165">
        <v>-24.446064699911222</v>
      </c>
      <c r="BK132" s="165">
        <v>-24.20911111111111</v>
      </c>
      <c r="BM132" s="165">
        <v>-9.5412499999999998</v>
      </c>
      <c r="BN132" s="165">
        <v>-24.3702066861932</v>
      </c>
      <c r="BO132" s="165"/>
      <c r="BQ132" s="165">
        <v>-2.0912499999999996</v>
      </c>
      <c r="BR132" s="165">
        <v>-25.155492543453629</v>
      </c>
      <c r="BS132" s="165"/>
      <c r="BU132" s="165">
        <v>5.8087500000000007</v>
      </c>
      <c r="BV132" s="165">
        <v>-22.967893126391978</v>
      </c>
      <c r="BW132" s="165"/>
    </row>
    <row r="133" spans="1:75" x14ac:dyDescent="0.25">
      <c r="A133" s="95">
        <v>41279</v>
      </c>
      <c r="B133" s="36">
        <v>41279</v>
      </c>
      <c r="C133" s="346">
        <v>-4</v>
      </c>
      <c r="D133" s="346">
        <v>-4.0999999999999996</v>
      </c>
      <c r="E133" s="346">
        <v>-2.2999999999999998</v>
      </c>
      <c r="F133" s="346">
        <v>-3.5500000000000003</v>
      </c>
      <c r="G133" s="346">
        <v>-10.8</v>
      </c>
      <c r="H133" s="346">
        <v>-3.3499999999999996</v>
      </c>
      <c r="I133" s="346">
        <v>4.5500000000000007</v>
      </c>
      <c r="J133" s="106"/>
      <c r="K133" s="36">
        <v>42374</v>
      </c>
      <c r="L133" s="105">
        <v>-1.2450500000000004</v>
      </c>
      <c r="M133" s="98">
        <f t="shared" si="2"/>
        <v>-1.2587500000000003</v>
      </c>
      <c r="N133" s="109">
        <f t="shared" si="3"/>
        <v>-1.27125</v>
      </c>
      <c r="O133" s="291"/>
      <c r="P133" s="184">
        <v>42374</v>
      </c>
      <c r="Q133" s="346">
        <v>-4</v>
      </c>
      <c r="R133" s="240">
        <v>-2.74125</v>
      </c>
      <c r="T133" s="346">
        <v>-4.0999999999999996</v>
      </c>
      <c r="U133" s="240">
        <v>-2.8412499999999996</v>
      </c>
      <c r="W133" s="346">
        <v>-2.2999999999999998</v>
      </c>
      <c r="X133" s="240">
        <v>-1.0412499999999996</v>
      </c>
      <c r="Y133" s="190">
        <v>-23.600777777777786</v>
      </c>
      <c r="Z133" s="346">
        <v>-3.5500000000000003</v>
      </c>
      <c r="AA133" s="240">
        <v>-2.2912499999999998</v>
      </c>
      <c r="AB133" s="190">
        <v>-24.20911111111111</v>
      </c>
      <c r="AC133" s="346">
        <v>-10.8</v>
      </c>
      <c r="AD133" s="239">
        <v>-9.5412499999999998</v>
      </c>
      <c r="AF133" s="346">
        <v>-3.3499999999999996</v>
      </c>
      <c r="AG133" s="239">
        <v>-2.0912499999999996</v>
      </c>
      <c r="AI133" s="346">
        <v>4.5500000000000007</v>
      </c>
      <c r="AJ133" s="239">
        <v>5.8087500000000007</v>
      </c>
      <c r="AK133" s="104"/>
      <c r="AV133" s="36">
        <v>42375</v>
      </c>
      <c r="AW133" s="165">
        <v>-0.87044999999999972</v>
      </c>
      <c r="AX133" s="165">
        <v>-24.470127760110689</v>
      </c>
      <c r="AY133" s="165"/>
      <c r="BA133" s="165">
        <v>-4.6704499999999998</v>
      </c>
      <c r="BB133" s="165">
        <v>-24.273240472464092</v>
      </c>
      <c r="BC133" s="165"/>
      <c r="BE133" s="165">
        <v>0.77955000000000041</v>
      </c>
      <c r="BF133" s="165">
        <v>-23.710101098556542</v>
      </c>
      <c r="BG133" s="165"/>
      <c r="BI133" s="165">
        <v>0.47955000000000025</v>
      </c>
      <c r="BJ133" s="165">
        <v>-24.345064699911223</v>
      </c>
      <c r="BK133" s="165"/>
      <c r="BM133" s="165">
        <v>-8.2204499999999996</v>
      </c>
      <c r="BN133" s="165">
        <v>-24.4560566861932</v>
      </c>
      <c r="BO133" s="165"/>
      <c r="BQ133" s="165">
        <v>1.7295500000000004</v>
      </c>
      <c r="BR133" s="165">
        <v>-25.00599254345363</v>
      </c>
      <c r="BS133" s="165"/>
      <c r="BU133" s="165">
        <v>3.8795500000000009</v>
      </c>
      <c r="BV133" s="165">
        <v>-22.91839312639198</v>
      </c>
      <c r="BW133" s="165"/>
    </row>
    <row r="134" spans="1:75" x14ac:dyDescent="0.25">
      <c r="A134" s="95">
        <v>41280</v>
      </c>
      <c r="B134" s="36">
        <v>41280</v>
      </c>
      <c r="C134" s="346">
        <v>-2.1</v>
      </c>
      <c r="D134" s="346">
        <v>-5.9</v>
      </c>
      <c r="E134" s="346">
        <v>-0.44999999999999996</v>
      </c>
      <c r="F134" s="346">
        <v>-0.75000000000000011</v>
      </c>
      <c r="G134" s="346">
        <v>-9.4499999999999993</v>
      </c>
      <c r="H134" s="346">
        <v>0.5</v>
      </c>
      <c r="I134" s="346">
        <v>2.6500000000000004</v>
      </c>
      <c r="J134" s="106"/>
      <c r="K134" s="36">
        <v>42375</v>
      </c>
      <c r="L134" s="105">
        <v>-1.2140500000000003</v>
      </c>
      <c r="M134" s="98">
        <f t="shared" si="2"/>
        <v>-1.2295500000000004</v>
      </c>
      <c r="N134" s="109">
        <f t="shared" si="3"/>
        <v>-1.2438500000000003</v>
      </c>
      <c r="O134" s="291"/>
      <c r="P134" s="184">
        <v>42375</v>
      </c>
      <c r="Q134" s="346">
        <v>-2.1</v>
      </c>
      <c r="R134" s="240">
        <v>-0.87044999999999972</v>
      </c>
      <c r="T134" s="346">
        <v>-5.9</v>
      </c>
      <c r="U134" s="240">
        <v>-4.6704499999999998</v>
      </c>
      <c r="W134" s="346">
        <v>-0.44999999999999996</v>
      </c>
      <c r="X134" s="240">
        <v>0.77955000000000041</v>
      </c>
      <c r="Z134" s="346">
        <v>-0.75000000000000011</v>
      </c>
      <c r="AA134" s="240">
        <v>0.47955000000000025</v>
      </c>
      <c r="AC134" s="346">
        <v>-9.4499999999999993</v>
      </c>
      <c r="AD134" s="239">
        <v>-8.2204499999999996</v>
      </c>
      <c r="AF134" s="346">
        <v>0.5</v>
      </c>
      <c r="AG134" s="239">
        <v>1.7295500000000004</v>
      </c>
      <c r="AI134" s="346">
        <v>2.6500000000000004</v>
      </c>
      <c r="AJ134" s="239">
        <v>3.8795500000000009</v>
      </c>
      <c r="AK134" s="104"/>
      <c r="AV134" s="36">
        <v>42376</v>
      </c>
      <c r="AW134" s="165">
        <v>0.94675000000000042</v>
      </c>
      <c r="AX134" s="165">
        <v>-24.370127760110687</v>
      </c>
      <c r="AY134" s="165"/>
      <c r="BA134" s="165">
        <v>-4.2032499999999997</v>
      </c>
      <c r="BB134" s="165">
        <v>-24.358240472464093</v>
      </c>
      <c r="BC134" s="165"/>
      <c r="BE134" s="165">
        <v>2.2967500000000003</v>
      </c>
      <c r="BF134" s="165">
        <v>-23.660101098556542</v>
      </c>
      <c r="BG134" s="165"/>
      <c r="BI134" s="165">
        <v>2.3467500000000001</v>
      </c>
      <c r="BJ134" s="165">
        <v>-24.295064699911222</v>
      </c>
      <c r="BK134" s="165"/>
      <c r="BM134" s="165">
        <v>-9.103250000000001</v>
      </c>
      <c r="BN134" s="165">
        <v>-24.541056686193201</v>
      </c>
      <c r="BO134" s="165"/>
      <c r="BQ134" s="165">
        <v>3.4467500000000006</v>
      </c>
      <c r="BR134" s="165">
        <v>-24.725992543453629</v>
      </c>
      <c r="BS134" s="165"/>
      <c r="BU134" s="165">
        <v>2.9467500000000006</v>
      </c>
      <c r="BV134" s="165">
        <v>-22.868393126391979</v>
      </c>
      <c r="BW134" s="165"/>
    </row>
    <row r="135" spans="1:75" x14ac:dyDescent="0.25">
      <c r="A135" s="95">
        <v>41281</v>
      </c>
      <c r="B135" s="36">
        <v>41281</v>
      </c>
      <c r="C135" s="346">
        <v>-0.25</v>
      </c>
      <c r="D135" s="346">
        <v>-5.4</v>
      </c>
      <c r="E135" s="346">
        <v>1.1000000000000001</v>
      </c>
      <c r="F135" s="346">
        <v>1.1499999999999999</v>
      </c>
      <c r="G135" s="346">
        <v>-10.3</v>
      </c>
      <c r="H135" s="346">
        <v>2.25</v>
      </c>
      <c r="I135" s="346">
        <v>1.75</v>
      </c>
      <c r="J135" s="106"/>
      <c r="K135" s="36">
        <v>42376</v>
      </c>
      <c r="L135" s="105">
        <v>-1.1794500000000006</v>
      </c>
      <c r="M135" s="98">
        <f t="shared" si="2"/>
        <v>-1.1967500000000004</v>
      </c>
      <c r="N135" s="109">
        <f t="shared" si="3"/>
        <v>-1.2128500000000004</v>
      </c>
      <c r="O135" s="291"/>
      <c r="P135" s="184">
        <v>42376</v>
      </c>
      <c r="Q135" s="346">
        <v>-0.25</v>
      </c>
      <c r="R135" s="240">
        <v>0.94675000000000042</v>
      </c>
      <c r="T135" s="346">
        <v>-5.4</v>
      </c>
      <c r="U135" s="240">
        <v>-4.2032499999999997</v>
      </c>
      <c r="W135" s="346">
        <v>1.1000000000000001</v>
      </c>
      <c r="X135" s="240">
        <v>2.2967500000000003</v>
      </c>
      <c r="Z135" s="346">
        <v>1.1499999999999999</v>
      </c>
      <c r="AA135" s="240">
        <v>2.3467500000000001</v>
      </c>
      <c r="AC135" s="346">
        <v>-10.3</v>
      </c>
      <c r="AD135" s="239">
        <v>-9.103250000000001</v>
      </c>
      <c r="AF135" s="346">
        <v>2.25</v>
      </c>
      <c r="AG135" s="239">
        <v>3.4467500000000006</v>
      </c>
      <c r="AI135" s="346">
        <v>1.75</v>
      </c>
      <c r="AJ135" s="239">
        <v>2.9467500000000006</v>
      </c>
      <c r="AK135" s="104"/>
      <c r="AV135" s="36">
        <v>42377</v>
      </c>
      <c r="AW135" s="165">
        <v>1.5603500000000006</v>
      </c>
      <c r="AX135" s="165">
        <v>-24.350327760110687</v>
      </c>
      <c r="AY135" s="165"/>
      <c r="BA135" s="165">
        <v>-1.8396499999999993</v>
      </c>
      <c r="BB135" s="165">
        <v>-24.422590472464094</v>
      </c>
      <c r="BC135" s="165"/>
      <c r="BE135" s="165">
        <v>3.0603500000000006</v>
      </c>
      <c r="BF135" s="165">
        <v>-23.579301098556542</v>
      </c>
      <c r="BG135" s="165"/>
      <c r="BI135" s="165">
        <v>2.8603500000000008</v>
      </c>
      <c r="BJ135" s="165">
        <v>-24.244564699911223</v>
      </c>
      <c r="BK135" s="165"/>
      <c r="BM135" s="165">
        <v>-9.2896499999999982</v>
      </c>
      <c r="BN135" s="165">
        <v>-24.625206686193202</v>
      </c>
      <c r="BO135" s="165"/>
      <c r="BQ135" s="165">
        <v>3.4603500000000005</v>
      </c>
      <c r="BR135" s="165">
        <v>-24.445192543453629</v>
      </c>
      <c r="BS135" s="165"/>
      <c r="BU135" s="165">
        <v>-0.98964999999999925</v>
      </c>
      <c r="BV135" s="165">
        <v>-22.977293126391977</v>
      </c>
      <c r="BW135" s="165"/>
    </row>
    <row r="136" spans="1:75" x14ac:dyDescent="0.25">
      <c r="A136" s="95">
        <v>41282</v>
      </c>
      <c r="B136" s="36">
        <v>41282</v>
      </c>
      <c r="C136" s="346">
        <v>0.4</v>
      </c>
      <c r="D136" s="346">
        <v>-3</v>
      </c>
      <c r="E136" s="346">
        <v>1.9</v>
      </c>
      <c r="F136" s="346">
        <v>1.7000000000000002</v>
      </c>
      <c r="G136" s="346">
        <v>-10.45</v>
      </c>
      <c r="H136" s="346">
        <v>2.2999999999999998</v>
      </c>
      <c r="I136" s="346">
        <v>-2.15</v>
      </c>
      <c r="J136" s="106"/>
      <c r="K136" s="36">
        <v>42377</v>
      </c>
      <c r="L136" s="105">
        <v>-1.141250000000001</v>
      </c>
      <c r="M136" s="98">
        <f t="shared" si="2"/>
        <v>-1.1603500000000007</v>
      </c>
      <c r="N136" s="109">
        <f t="shared" si="3"/>
        <v>-1.1782500000000005</v>
      </c>
      <c r="O136" s="291"/>
      <c r="P136" s="184">
        <v>42377</v>
      </c>
      <c r="Q136" s="346">
        <v>0.4</v>
      </c>
      <c r="R136" s="240">
        <v>1.5603500000000006</v>
      </c>
      <c r="T136" s="346">
        <v>-3</v>
      </c>
      <c r="U136" s="240">
        <v>-1.8396499999999993</v>
      </c>
      <c r="W136" s="346">
        <v>1.9</v>
      </c>
      <c r="X136" s="240">
        <v>3.0603500000000006</v>
      </c>
      <c r="Z136" s="346">
        <v>1.7000000000000002</v>
      </c>
      <c r="AA136" s="240">
        <v>2.8603500000000008</v>
      </c>
      <c r="AC136" s="346">
        <v>-10.45</v>
      </c>
      <c r="AD136" s="239">
        <v>-9.2896499999999982</v>
      </c>
      <c r="AF136" s="346">
        <v>2.2999999999999998</v>
      </c>
      <c r="AG136" s="239">
        <v>3.4603500000000005</v>
      </c>
      <c r="AI136" s="346">
        <v>-2.15</v>
      </c>
      <c r="AJ136" s="239">
        <v>-0.98964999999999925</v>
      </c>
      <c r="AK136" s="104"/>
      <c r="AV136" s="36">
        <v>42378</v>
      </c>
      <c r="AW136" s="165">
        <v>2.7203500000000007</v>
      </c>
      <c r="AX136" s="165">
        <v>-24.299327760110689</v>
      </c>
      <c r="AY136" s="165">
        <v>-23.554366666666667</v>
      </c>
      <c r="BA136" s="165">
        <v>0.42035000000000067</v>
      </c>
      <c r="BB136" s="165">
        <v>-24.324590472464095</v>
      </c>
      <c r="BC136" s="165"/>
      <c r="BE136" s="165">
        <v>2.9203500000000009</v>
      </c>
      <c r="BF136" s="165">
        <v>-23.528301098556543</v>
      </c>
      <c r="BG136" s="165"/>
      <c r="BI136" s="165">
        <v>2.6703500000000009</v>
      </c>
      <c r="BJ136" s="165">
        <v>-24.193564699911224</v>
      </c>
      <c r="BK136" s="165"/>
      <c r="BM136" s="165">
        <v>-5.0296500000000002</v>
      </c>
      <c r="BN136" s="165">
        <v>-24.708506686193203</v>
      </c>
      <c r="BO136" s="165"/>
      <c r="BQ136" s="165">
        <v>3.7203500000000007</v>
      </c>
      <c r="BR136" s="165">
        <v>-24.363592543453628</v>
      </c>
      <c r="BS136" s="165"/>
      <c r="BU136" s="165">
        <v>-0.97964999999999947</v>
      </c>
      <c r="BV136" s="165">
        <v>-23.085093126391978</v>
      </c>
      <c r="BW136" s="165"/>
    </row>
    <row r="137" spans="1:75" x14ac:dyDescent="0.25">
      <c r="A137" s="95">
        <v>41283</v>
      </c>
      <c r="B137" s="36">
        <v>41283</v>
      </c>
      <c r="C137" s="346">
        <v>1.6</v>
      </c>
      <c r="D137" s="346">
        <v>-0.7</v>
      </c>
      <c r="E137" s="346">
        <v>1.8</v>
      </c>
      <c r="F137" s="346">
        <v>1.55</v>
      </c>
      <c r="G137" s="346">
        <v>-6.15</v>
      </c>
      <c r="H137" s="346">
        <v>2.6</v>
      </c>
      <c r="I137" s="346">
        <v>-2.1</v>
      </c>
      <c r="J137" s="106"/>
      <c r="K137" s="36">
        <v>42378</v>
      </c>
      <c r="L137" s="121">
        <v>-1.0994500000000005</v>
      </c>
      <c r="M137" s="98">
        <f t="shared" si="2"/>
        <v>-1.1203500000000006</v>
      </c>
      <c r="N137" s="109">
        <f t="shared" si="3"/>
        <v>-1.1400500000000007</v>
      </c>
      <c r="O137" s="291"/>
      <c r="P137" s="184">
        <v>42378</v>
      </c>
      <c r="Q137" s="346">
        <v>1.6</v>
      </c>
      <c r="R137" s="240">
        <v>2.7203500000000007</v>
      </c>
      <c r="S137" s="190">
        <v>-23.554366666666667</v>
      </c>
      <c r="T137" s="346">
        <v>-0.7</v>
      </c>
      <c r="U137" s="240">
        <v>0.42035000000000067</v>
      </c>
      <c r="W137" s="346">
        <v>1.8</v>
      </c>
      <c r="X137" s="240">
        <v>2.9203500000000009</v>
      </c>
      <c r="Z137" s="346">
        <v>1.55</v>
      </c>
      <c r="AA137" s="240">
        <v>2.6703500000000009</v>
      </c>
      <c r="AC137" s="346">
        <v>-6.15</v>
      </c>
      <c r="AD137" s="239">
        <v>-5.0296500000000002</v>
      </c>
      <c r="AF137" s="346">
        <v>2.6</v>
      </c>
      <c r="AG137" s="239">
        <v>3.7203500000000007</v>
      </c>
      <c r="AI137" s="346">
        <v>-2.1</v>
      </c>
      <c r="AJ137" s="239">
        <v>-0.97964999999999947</v>
      </c>
      <c r="AK137" s="104"/>
      <c r="AV137" s="36">
        <v>42379</v>
      </c>
      <c r="AW137" s="165">
        <v>2.1267500000000004</v>
      </c>
      <c r="AX137" s="165">
        <v>-24.247827760110688</v>
      </c>
      <c r="AY137" s="165"/>
      <c r="BA137" s="165">
        <v>2.4767500000000005</v>
      </c>
      <c r="BB137" s="165">
        <v>-24.273090472464094</v>
      </c>
      <c r="BC137" s="165"/>
      <c r="BE137" s="165">
        <v>2.1767500000000002</v>
      </c>
      <c r="BF137" s="165">
        <v>-23.476801098556543</v>
      </c>
      <c r="BG137" s="165"/>
      <c r="BI137" s="165">
        <v>2.4267500000000002</v>
      </c>
      <c r="BJ137" s="165">
        <v>-24.142064699911224</v>
      </c>
      <c r="BK137" s="165"/>
      <c r="BM137" s="165">
        <v>-4.3232499999999998</v>
      </c>
      <c r="BN137" s="165">
        <v>-24.790956686193205</v>
      </c>
      <c r="BO137" s="165"/>
      <c r="BQ137" s="165">
        <v>3.4767500000000009</v>
      </c>
      <c r="BR137" s="165">
        <v>-24.281192543453628</v>
      </c>
      <c r="BS137" s="165"/>
      <c r="BU137" s="165">
        <v>3.47675</v>
      </c>
      <c r="BV137" s="165">
        <v>-23.002693126391978</v>
      </c>
      <c r="BW137" s="165"/>
    </row>
    <row r="138" spans="1:75" x14ac:dyDescent="0.25">
      <c r="A138" s="95">
        <v>41284</v>
      </c>
      <c r="B138" s="36">
        <v>41284</v>
      </c>
      <c r="C138" s="346">
        <v>1.05</v>
      </c>
      <c r="D138" s="346">
        <v>1.4000000000000001</v>
      </c>
      <c r="E138" s="346">
        <v>1.1000000000000001</v>
      </c>
      <c r="F138" s="346">
        <v>1.35</v>
      </c>
      <c r="G138" s="346">
        <v>-5.4</v>
      </c>
      <c r="H138" s="346">
        <v>2.4000000000000004</v>
      </c>
      <c r="I138" s="346">
        <v>2.4</v>
      </c>
      <c r="J138" s="106"/>
      <c r="K138" s="36">
        <v>42379</v>
      </c>
      <c r="L138" s="105">
        <v>-1.0540500000000002</v>
      </c>
      <c r="M138" s="98">
        <f t="shared" si="2"/>
        <v>-1.0767500000000003</v>
      </c>
      <c r="N138" s="109">
        <f t="shared" si="3"/>
        <v>-1.0982500000000004</v>
      </c>
      <c r="O138" s="291"/>
      <c r="P138" s="184">
        <v>42379</v>
      </c>
      <c r="Q138" s="346">
        <v>1.05</v>
      </c>
      <c r="R138" s="240">
        <v>2.1267500000000004</v>
      </c>
      <c r="T138" s="346">
        <v>1.4000000000000001</v>
      </c>
      <c r="U138" s="240">
        <v>2.4767500000000005</v>
      </c>
      <c r="W138" s="346">
        <v>1.1000000000000001</v>
      </c>
      <c r="X138" s="240">
        <v>2.1767500000000002</v>
      </c>
      <c r="Z138" s="346">
        <v>1.35</v>
      </c>
      <c r="AA138" s="240">
        <v>2.4267500000000002</v>
      </c>
      <c r="AC138" s="346">
        <v>-5.4</v>
      </c>
      <c r="AD138" s="239">
        <v>-4.3232499999999998</v>
      </c>
      <c r="AF138" s="346">
        <v>2.4000000000000004</v>
      </c>
      <c r="AG138" s="239">
        <v>3.4767500000000009</v>
      </c>
      <c r="AI138" s="346">
        <v>2.4</v>
      </c>
      <c r="AJ138" s="239">
        <v>3.47675</v>
      </c>
      <c r="AK138" s="104"/>
      <c r="AV138" s="36">
        <v>42380</v>
      </c>
      <c r="AW138" s="165">
        <v>-1.5204499999999994</v>
      </c>
      <c r="AX138" s="165">
        <v>-24.310227760110688</v>
      </c>
      <c r="AY138" s="165"/>
      <c r="BA138" s="165">
        <v>4.9795500000000006</v>
      </c>
      <c r="BB138" s="165">
        <v>-24.158690472464095</v>
      </c>
      <c r="BC138" s="165"/>
      <c r="BE138" s="165">
        <v>1.5295500000000004</v>
      </c>
      <c r="BF138" s="165">
        <v>-23.457601098556541</v>
      </c>
      <c r="BG138" s="165"/>
      <c r="BI138" s="165">
        <v>2.3795500000000005</v>
      </c>
      <c r="BJ138" s="165">
        <v>-24.090064699911224</v>
      </c>
      <c r="BK138" s="165"/>
      <c r="BM138" s="165">
        <v>-8.4704499999999996</v>
      </c>
      <c r="BN138" s="165">
        <v>-24.872556686193207</v>
      </c>
      <c r="BO138" s="165"/>
      <c r="BQ138" s="165">
        <v>1.6295500000000005</v>
      </c>
      <c r="BR138" s="165">
        <v>-24.261992543453626</v>
      </c>
      <c r="BS138" s="165"/>
      <c r="BU138" s="165">
        <v>3.8795500000000001</v>
      </c>
      <c r="BV138" s="165">
        <v>-22.919493126391977</v>
      </c>
      <c r="BW138" s="165"/>
    </row>
    <row r="139" spans="1:75" x14ac:dyDescent="0.25">
      <c r="A139" s="95">
        <v>41285</v>
      </c>
      <c r="B139" s="36">
        <v>41285</v>
      </c>
      <c r="C139" s="346">
        <v>-2.5499999999999998</v>
      </c>
      <c r="D139" s="346">
        <v>3.95</v>
      </c>
      <c r="E139" s="346">
        <v>0.5</v>
      </c>
      <c r="F139" s="346">
        <v>1.35</v>
      </c>
      <c r="G139" s="346">
        <v>-9.5</v>
      </c>
      <c r="H139" s="346">
        <v>0.60000000000000009</v>
      </c>
      <c r="I139" s="346">
        <v>2.8499999999999996</v>
      </c>
      <c r="J139" s="106"/>
      <c r="K139" s="36">
        <v>42380</v>
      </c>
      <c r="L139" s="105">
        <v>-1.0050500000000004</v>
      </c>
      <c r="M139" s="98">
        <f t="shared" si="2"/>
        <v>-1.0295500000000004</v>
      </c>
      <c r="N139" s="109">
        <f t="shared" si="3"/>
        <v>-1.0528500000000003</v>
      </c>
      <c r="O139" s="291"/>
      <c r="P139" s="184">
        <v>42380</v>
      </c>
      <c r="Q139" s="346">
        <v>-2.5499999999999998</v>
      </c>
      <c r="R139" s="240">
        <v>-1.5204499999999994</v>
      </c>
      <c r="T139" s="346">
        <v>3.95</v>
      </c>
      <c r="U139" s="240">
        <v>4.9795500000000006</v>
      </c>
      <c r="W139" s="346">
        <v>0.5</v>
      </c>
      <c r="X139" s="240">
        <v>1.5295500000000004</v>
      </c>
      <c r="Z139" s="346">
        <v>1.35</v>
      </c>
      <c r="AA139" s="240">
        <v>2.3795500000000005</v>
      </c>
      <c r="AC139" s="346">
        <v>-9.5</v>
      </c>
      <c r="AD139" s="239">
        <v>-8.4704499999999996</v>
      </c>
      <c r="AF139" s="346">
        <v>0.60000000000000009</v>
      </c>
      <c r="AG139" s="239">
        <v>1.6295500000000005</v>
      </c>
      <c r="AI139" s="346">
        <v>2.8499999999999996</v>
      </c>
      <c r="AJ139" s="239">
        <v>3.8795500000000001</v>
      </c>
      <c r="AK139" s="104"/>
      <c r="AV139" s="36">
        <v>42381</v>
      </c>
      <c r="AW139" s="165">
        <v>-5.2712499999999993</v>
      </c>
      <c r="AX139" s="165">
        <v>-24.390977760110687</v>
      </c>
      <c r="AY139" s="165"/>
      <c r="BA139" s="165">
        <v>6.4287500000000009</v>
      </c>
      <c r="BB139" s="165">
        <v>-24.022190472464093</v>
      </c>
      <c r="BC139" s="165"/>
      <c r="BE139" s="165">
        <v>1.1787500000000006</v>
      </c>
      <c r="BF139" s="165">
        <v>-23.438601098556543</v>
      </c>
      <c r="BG139" s="165"/>
      <c r="BI139" s="165">
        <v>2.2787500000000005</v>
      </c>
      <c r="BJ139" s="165">
        <v>-24.037564699911226</v>
      </c>
      <c r="BK139" s="165"/>
      <c r="BM139" s="165">
        <v>-11.771249999999998</v>
      </c>
      <c r="BN139" s="165">
        <v>-24.953306686193205</v>
      </c>
      <c r="BO139" s="165"/>
      <c r="BQ139" s="165">
        <v>-1.0212499999999993</v>
      </c>
      <c r="BR139" s="165">
        <v>-24.323742543453626</v>
      </c>
      <c r="BS139" s="165"/>
      <c r="BU139" s="165">
        <v>1.0787500000000008</v>
      </c>
      <c r="BV139" s="165">
        <v>-22.900493126391979</v>
      </c>
      <c r="BW139" s="165"/>
    </row>
    <row r="140" spans="1:75" x14ac:dyDescent="0.25">
      <c r="A140" s="95">
        <v>41286</v>
      </c>
      <c r="B140" s="36">
        <v>41286</v>
      </c>
      <c r="C140" s="346">
        <v>-6.25</v>
      </c>
      <c r="D140" s="346">
        <v>5.45</v>
      </c>
      <c r="E140" s="346">
        <v>0.2</v>
      </c>
      <c r="F140" s="346">
        <v>1.3</v>
      </c>
      <c r="G140" s="346">
        <v>-12.75</v>
      </c>
      <c r="H140" s="346">
        <v>-2</v>
      </c>
      <c r="I140" s="346">
        <v>9.9999999999999978E-2</v>
      </c>
      <c r="J140" s="106"/>
      <c r="K140" s="36">
        <v>42381</v>
      </c>
      <c r="L140" s="105">
        <v>-0.9524500000000008</v>
      </c>
      <c r="M140" s="98">
        <f t="shared" si="2"/>
        <v>-0.97875000000000068</v>
      </c>
      <c r="N140" s="109">
        <f t="shared" si="3"/>
        <v>-1.0038500000000006</v>
      </c>
      <c r="O140" s="291"/>
      <c r="P140" s="184">
        <v>42381</v>
      </c>
      <c r="Q140" s="346">
        <v>-6.25</v>
      </c>
      <c r="R140" s="240">
        <v>-5.2712499999999993</v>
      </c>
      <c r="T140" s="346">
        <v>5.45</v>
      </c>
      <c r="U140" s="240">
        <v>6.4287500000000009</v>
      </c>
      <c r="W140" s="346">
        <v>0.2</v>
      </c>
      <c r="X140" s="240">
        <v>1.1787500000000006</v>
      </c>
      <c r="Z140" s="346">
        <v>1.3</v>
      </c>
      <c r="AA140" s="240">
        <v>2.2787500000000005</v>
      </c>
      <c r="AC140" s="346">
        <v>-12.75</v>
      </c>
      <c r="AD140" s="239">
        <v>-11.771249999999998</v>
      </c>
      <c r="AF140" s="346">
        <v>-2</v>
      </c>
      <c r="AG140" s="239">
        <v>-1.0212499999999993</v>
      </c>
      <c r="AI140" s="346">
        <v>9.9999999999999978E-2</v>
      </c>
      <c r="AJ140" s="239">
        <v>1.0787500000000008</v>
      </c>
      <c r="AK140" s="104"/>
      <c r="AV140" s="36">
        <v>42382</v>
      </c>
      <c r="AW140" s="165">
        <v>-6.1256499999999985</v>
      </c>
      <c r="AX140" s="165">
        <v>-24.470877760110685</v>
      </c>
      <c r="AY140" s="165"/>
      <c r="BA140" s="165">
        <v>8.1743500000000004</v>
      </c>
      <c r="BB140" s="165">
        <v>-23.884390472464094</v>
      </c>
      <c r="BC140" s="165"/>
      <c r="BE140" s="165">
        <v>1.3743500000000008</v>
      </c>
      <c r="BF140" s="165">
        <v>-23.419801098556544</v>
      </c>
      <c r="BG140" s="165"/>
      <c r="BI140" s="165">
        <v>2.9743500000000007</v>
      </c>
      <c r="BJ140" s="165">
        <v>-23.984564699911225</v>
      </c>
      <c r="BK140" s="165"/>
      <c r="BM140" s="165">
        <v>-13.22565</v>
      </c>
      <c r="BN140" s="165">
        <v>-25.033206686193203</v>
      </c>
      <c r="BO140" s="165"/>
      <c r="BQ140" s="165">
        <v>-0.87564999999999915</v>
      </c>
      <c r="BR140" s="165">
        <v>-24.375442543453627</v>
      </c>
      <c r="BS140" s="165"/>
      <c r="BU140" s="165">
        <v>0.72435000000000094</v>
      </c>
      <c r="BV140" s="165">
        <v>-22.806493126391977</v>
      </c>
      <c r="BW140" s="165"/>
    </row>
    <row r="141" spans="1:75" x14ac:dyDescent="0.25">
      <c r="A141" s="95">
        <v>41287</v>
      </c>
      <c r="B141" s="36">
        <v>41287</v>
      </c>
      <c r="C141" s="346">
        <v>-7.05</v>
      </c>
      <c r="D141" s="346">
        <v>7.25</v>
      </c>
      <c r="E141" s="346">
        <v>0.45</v>
      </c>
      <c r="F141" s="346">
        <v>2.0499999999999998</v>
      </c>
      <c r="G141" s="346">
        <v>-14.15</v>
      </c>
      <c r="H141" s="346">
        <v>-1.8</v>
      </c>
      <c r="I141" s="346">
        <v>-0.19999999999999996</v>
      </c>
      <c r="J141" s="106"/>
      <c r="K141" s="36">
        <v>42382</v>
      </c>
      <c r="L141" s="105">
        <v>-0.89625000000000088</v>
      </c>
      <c r="M141" s="98">
        <f t="shared" si="2"/>
        <v>-0.92435000000000089</v>
      </c>
      <c r="N141" s="109">
        <f t="shared" si="3"/>
        <v>-0.95125000000000082</v>
      </c>
      <c r="O141" s="291"/>
      <c r="P141" s="184">
        <v>42382</v>
      </c>
      <c r="Q141" s="346">
        <v>-7.05</v>
      </c>
      <c r="R141" s="240">
        <v>-6.1256499999999985</v>
      </c>
      <c r="T141" s="346">
        <v>7.25</v>
      </c>
      <c r="U141" s="240">
        <v>8.1743500000000004</v>
      </c>
      <c r="W141" s="346">
        <v>0.45</v>
      </c>
      <c r="X141" s="240">
        <v>1.3743500000000008</v>
      </c>
      <c r="Z141" s="346">
        <v>2.0499999999999998</v>
      </c>
      <c r="AA141" s="240">
        <v>2.9743500000000007</v>
      </c>
      <c r="AC141" s="346">
        <v>-14.15</v>
      </c>
      <c r="AD141" s="239">
        <v>-13.22565</v>
      </c>
      <c r="AF141" s="346">
        <v>-1.8</v>
      </c>
      <c r="AG141" s="239">
        <v>-0.87564999999999915</v>
      </c>
      <c r="AI141" s="346">
        <v>-0.19999999999999996</v>
      </c>
      <c r="AJ141" s="239">
        <v>0.72435000000000094</v>
      </c>
      <c r="AK141" s="104"/>
      <c r="AV141" s="36">
        <v>42383</v>
      </c>
      <c r="AW141" s="165">
        <v>-4.483649999999999</v>
      </c>
      <c r="AX141" s="165">
        <v>-24.549927760110684</v>
      </c>
      <c r="AY141" s="165"/>
      <c r="BA141" s="165">
        <v>7.2163500000000012</v>
      </c>
      <c r="BB141" s="165">
        <v>-23.745290472464095</v>
      </c>
      <c r="BC141" s="165"/>
      <c r="BE141" s="165">
        <v>1.6663500000000009</v>
      </c>
      <c r="BF141" s="165">
        <v>-23.401201098556545</v>
      </c>
      <c r="BG141" s="165"/>
      <c r="BI141" s="165">
        <v>2.1663500000000004</v>
      </c>
      <c r="BJ141" s="165">
        <v>-23.931064699911225</v>
      </c>
      <c r="BK141" s="165"/>
      <c r="BM141" s="165">
        <v>-12.28365</v>
      </c>
      <c r="BN141" s="165">
        <v>-25.112256686193202</v>
      </c>
      <c r="BO141" s="165"/>
      <c r="BQ141" s="165">
        <v>1.016350000000001</v>
      </c>
      <c r="BR141" s="165">
        <v>-24.356842543453627</v>
      </c>
      <c r="BS141" s="165"/>
      <c r="BU141" s="165">
        <v>1.016350000000001</v>
      </c>
      <c r="BV141" s="165">
        <v>-22.787893126391978</v>
      </c>
      <c r="BW141" s="165"/>
    </row>
    <row r="142" spans="1:75" ht="15.75" thickBot="1" x14ac:dyDescent="0.3">
      <c r="A142" s="95">
        <v>41288</v>
      </c>
      <c r="B142" s="36">
        <v>41288</v>
      </c>
      <c r="C142" s="346">
        <v>-5.35</v>
      </c>
      <c r="D142" s="346">
        <v>6.3500000000000005</v>
      </c>
      <c r="E142" s="346">
        <v>0.8</v>
      </c>
      <c r="F142" s="346">
        <v>1.2999999999999998</v>
      </c>
      <c r="G142" s="346">
        <v>-13.15</v>
      </c>
      <c r="H142" s="346">
        <v>0.15000000000000002</v>
      </c>
      <c r="I142" s="346">
        <v>0.15000000000000002</v>
      </c>
      <c r="J142" s="106"/>
      <c r="K142" s="36">
        <v>42383</v>
      </c>
      <c r="L142" s="105">
        <v>-0.8364500000000008</v>
      </c>
      <c r="M142" s="98">
        <f t="shared" si="2"/>
        <v>-0.86635000000000084</v>
      </c>
      <c r="N142" s="109">
        <f t="shared" si="3"/>
        <v>-0.8950500000000009</v>
      </c>
      <c r="O142" s="291"/>
      <c r="P142" s="184">
        <v>42383</v>
      </c>
      <c r="Q142" s="346">
        <v>-5.35</v>
      </c>
      <c r="R142" s="240">
        <v>-4.483649999999999</v>
      </c>
      <c r="T142" s="346">
        <v>6.3500000000000005</v>
      </c>
      <c r="U142" s="240">
        <v>7.2163500000000012</v>
      </c>
      <c r="W142" s="346">
        <v>0.8</v>
      </c>
      <c r="X142" s="240">
        <v>1.6663500000000009</v>
      </c>
      <c r="Z142" s="346">
        <v>1.2999999999999998</v>
      </c>
      <c r="AA142" s="240">
        <v>2.1663500000000004</v>
      </c>
      <c r="AC142" s="346">
        <v>-13.15</v>
      </c>
      <c r="AD142" s="239">
        <v>-12.28365</v>
      </c>
      <c r="AF142" s="346">
        <v>0.15000000000000002</v>
      </c>
      <c r="AG142" s="239">
        <v>1.016350000000001</v>
      </c>
      <c r="AI142" s="346">
        <v>0.15000000000000002</v>
      </c>
      <c r="AJ142" s="239">
        <v>1.016350000000001</v>
      </c>
      <c r="AK142" s="104"/>
      <c r="AV142" s="36">
        <v>42384</v>
      </c>
      <c r="AW142" s="165">
        <v>-5.2050874999999994</v>
      </c>
      <c r="AX142" s="165">
        <v>-24.628127760110683</v>
      </c>
      <c r="AY142" s="165"/>
      <c r="BA142" s="165">
        <v>3.8949125000000002</v>
      </c>
      <c r="BB142" s="165">
        <v>-23.658890472464094</v>
      </c>
      <c r="BC142" s="165"/>
      <c r="BE142" s="165">
        <v>1.7949125000000006</v>
      </c>
      <c r="BF142" s="165">
        <v>-23.382801098556545</v>
      </c>
      <c r="BG142" s="165"/>
      <c r="BI142" s="165">
        <v>-0.55508749999999951</v>
      </c>
      <c r="BJ142" s="165">
        <v>-23.981664699911224</v>
      </c>
      <c r="BK142" s="165"/>
      <c r="BM142" s="165">
        <v>-7.7050874999999994</v>
      </c>
      <c r="BN142" s="165">
        <v>-25.190456686193201</v>
      </c>
      <c r="BO142" s="165"/>
      <c r="BQ142" s="165">
        <v>2.0449125000000006</v>
      </c>
      <c r="BR142" s="165">
        <v>-24.302842543453629</v>
      </c>
      <c r="BS142" s="165"/>
      <c r="BU142" s="165">
        <v>-0.15508749999999938</v>
      </c>
      <c r="BV142" s="165">
        <v>-22.889093126391977</v>
      </c>
      <c r="BW142" s="165">
        <v>-24.016157407407405</v>
      </c>
    </row>
    <row r="143" spans="1:75" ht="15.75" thickBot="1" x14ac:dyDescent="0.3">
      <c r="A143" s="95">
        <v>41289</v>
      </c>
      <c r="B143" s="36">
        <v>41289</v>
      </c>
      <c r="C143" s="346">
        <v>-6</v>
      </c>
      <c r="D143" s="346">
        <v>3.0999999999999996</v>
      </c>
      <c r="E143" s="346">
        <v>1</v>
      </c>
      <c r="F143" s="346">
        <v>-1.35</v>
      </c>
      <c r="G143" s="346">
        <v>-8.5</v>
      </c>
      <c r="H143" s="346">
        <v>1.25</v>
      </c>
      <c r="I143" s="346">
        <v>-0.95</v>
      </c>
      <c r="J143" s="106"/>
      <c r="K143" s="36">
        <v>42384</v>
      </c>
      <c r="L143" s="105">
        <v>-0.75337500000000035</v>
      </c>
      <c r="M143" s="98">
        <f t="shared" si="2"/>
        <v>-0.79491250000000058</v>
      </c>
      <c r="N143" s="109">
        <f t="shared" si="3"/>
        <v>-0.82869166666666738</v>
      </c>
      <c r="O143" s="291"/>
      <c r="P143" s="184">
        <v>42384</v>
      </c>
      <c r="Q143" s="346">
        <v>-6</v>
      </c>
      <c r="R143" s="240">
        <v>-5.2050874999999994</v>
      </c>
      <c r="T143" s="346">
        <v>3.0999999999999996</v>
      </c>
      <c r="U143" s="240">
        <v>3.8949125000000002</v>
      </c>
      <c r="W143" s="346">
        <v>1</v>
      </c>
      <c r="X143" s="240">
        <v>1.7949125000000006</v>
      </c>
      <c r="Z143" s="346">
        <v>-1.35</v>
      </c>
      <c r="AA143" s="240">
        <v>-0.55508749999999951</v>
      </c>
      <c r="AC143" s="346">
        <v>-8.5</v>
      </c>
      <c r="AD143" s="239">
        <v>-7.7050874999999994</v>
      </c>
      <c r="AF143" s="346">
        <v>1.25</v>
      </c>
      <c r="AG143" s="239">
        <v>2.0449125000000006</v>
      </c>
      <c r="AI143" s="346">
        <v>-0.95</v>
      </c>
      <c r="AJ143" s="239">
        <v>-0.15508749999999938</v>
      </c>
      <c r="AK143" s="104">
        <v>-24.016157407407405</v>
      </c>
      <c r="AV143" s="36">
        <v>42385</v>
      </c>
      <c r="AW143" s="165">
        <v>-5.4392874999999998</v>
      </c>
      <c r="AX143" s="165">
        <v>-24.705477760110682</v>
      </c>
      <c r="AY143" s="165"/>
      <c r="BA143" s="165">
        <v>1.3107125000000002</v>
      </c>
      <c r="BB143" s="165">
        <v>-23.640690472464094</v>
      </c>
      <c r="BC143" s="165"/>
      <c r="BE143" s="165">
        <v>2.5107125000000003</v>
      </c>
      <c r="BF143" s="165">
        <v>-23.328301098556544</v>
      </c>
      <c r="BG143" s="165"/>
      <c r="BI143" s="165">
        <v>-0.43928749999999972</v>
      </c>
      <c r="BJ143" s="165">
        <v>-24.031714699911223</v>
      </c>
      <c r="BK143" s="165"/>
      <c r="BM143" s="165">
        <v>-4.3392874999999993</v>
      </c>
      <c r="BN143" s="165">
        <v>-25.2678066861932</v>
      </c>
      <c r="BO143" s="165"/>
      <c r="BQ143" s="165">
        <v>2.6107125000000004</v>
      </c>
      <c r="BR143" s="360">
        <v>-24.248342543453628</v>
      </c>
      <c r="BS143" s="253">
        <v>-23.63025</v>
      </c>
      <c r="BU143" s="165">
        <v>-8.9287499999999742E-2</v>
      </c>
      <c r="BV143" s="165">
        <v>-22.989193126391978</v>
      </c>
      <c r="BW143" s="165"/>
    </row>
    <row r="144" spans="1:75" x14ac:dyDescent="0.25">
      <c r="A144" s="95">
        <v>41290</v>
      </c>
      <c r="B144" s="36">
        <v>41290</v>
      </c>
      <c r="C144" s="346">
        <v>-6.2</v>
      </c>
      <c r="D144" s="346">
        <v>0.54999999999999993</v>
      </c>
      <c r="E144" s="346">
        <v>1.75</v>
      </c>
      <c r="F144" s="346">
        <v>-1.2</v>
      </c>
      <c r="G144" s="346">
        <v>-5.0999999999999996</v>
      </c>
      <c r="H144" s="346">
        <v>1.85</v>
      </c>
      <c r="I144" s="346">
        <v>-0.85</v>
      </c>
      <c r="J144" s="106"/>
      <c r="K144" s="36">
        <v>42385</v>
      </c>
      <c r="L144" s="105">
        <v>-0.76805000000000012</v>
      </c>
      <c r="M144" s="98">
        <f t="shared" si="2"/>
        <v>-0.76071250000000024</v>
      </c>
      <c r="N144" s="109">
        <f t="shared" si="3"/>
        <v>-0.78595833333333376</v>
      </c>
      <c r="O144" s="291"/>
      <c r="P144" s="184">
        <v>42385</v>
      </c>
      <c r="Q144" s="346">
        <v>-6.2</v>
      </c>
      <c r="R144" s="240">
        <v>-5.4392874999999998</v>
      </c>
      <c r="T144" s="346">
        <v>0.54999999999999993</v>
      </c>
      <c r="U144" s="240">
        <v>1.3107125000000002</v>
      </c>
      <c r="W144" s="346">
        <v>1.75</v>
      </c>
      <c r="X144" s="240">
        <v>2.5107125000000003</v>
      </c>
      <c r="Z144" s="346">
        <v>-1.2</v>
      </c>
      <c r="AA144" s="240">
        <v>-0.43928749999999972</v>
      </c>
      <c r="AC144" s="346">
        <v>-5.0999999999999996</v>
      </c>
      <c r="AD144" s="239">
        <v>-4.3392874999999993</v>
      </c>
      <c r="AF144" s="346">
        <v>1.85</v>
      </c>
      <c r="AG144" s="239">
        <v>2.6107125000000004</v>
      </c>
      <c r="AH144" s="104">
        <v>-23.63025</v>
      </c>
      <c r="AI144" s="346">
        <v>-0.85</v>
      </c>
      <c r="AJ144" s="239">
        <v>-8.9287499999999742E-2</v>
      </c>
      <c r="AK144" s="104"/>
      <c r="AV144" s="36">
        <v>42386</v>
      </c>
      <c r="AW144" s="165">
        <v>-3.1049249999999997</v>
      </c>
      <c r="AX144" s="165">
        <v>-24.777477760110681</v>
      </c>
      <c r="AY144" s="165"/>
      <c r="BA144" s="165">
        <v>-0.55492499999999989</v>
      </c>
      <c r="BB144" s="165">
        <v>-23.690190472464092</v>
      </c>
      <c r="BC144" s="165">
        <v>-23.002433333333336</v>
      </c>
      <c r="BE144" s="165">
        <v>2.3950750000000003</v>
      </c>
      <c r="BF144" s="165">
        <v>-23.273301098556544</v>
      </c>
      <c r="BG144" s="165"/>
      <c r="BI144" s="165">
        <v>1.9950750000000002</v>
      </c>
      <c r="BJ144" s="165">
        <v>-24.013714699911223</v>
      </c>
      <c r="BK144" s="165"/>
      <c r="BM144" s="165">
        <v>-3.3049249999999999</v>
      </c>
      <c r="BN144" s="165">
        <v>-25.339806686193199</v>
      </c>
      <c r="BO144" s="165">
        <v>-26.049244444444447</v>
      </c>
      <c r="BQ144" s="165">
        <v>3.8450750000000005</v>
      </c>
      <c r="BR144" s="165">
        <v>-24.160342543453627</v>
      </c>
      <c r="BS144" s="165"/>
      <c r="BU144" s="165">
        <v>0.74507500000000015</v>
      </c>
      <c r="BV144" s="165">
        <v>-22.899193126391978</v>
      </c>
      <c r="BW144" s="165"/>
    </row>
    <row r="145" spans="1:75" ht="15.75" thickBot="1" x14ac:dyDescent="0.3">
      <c r="A145" s="95">
        <v>41291</v>
      </c>
      <c r="B145" s="36">
        <v>41291</v>
      </c>
      <c r="C145" s="346">
        <v>-3.85</v>
      </c>
      <c r="D145" s="346">
        <v>-1.3</v>
      </c>
      <c r="E145" s="346">
        <v>1.65</v>
      </c>
      <c r="F145" s="346">
        <v>1.25</v>
      </c>
      <c r="G145" s="346">
        <v>-4.05</v>
      </c>
      <c r="H145" s="346">
        <v>3.1</v>
      </c>
      <c r="I145" s="346">
        <v>0</v>
      </c>
      <c r="J145" s="106"/>
      <c r="K145" s="36">
        <v>42386</v>
      </c>
      <c r="L145" s="105">
        <v>-0.72210000000000019</v>
      </c>
      <c r="M145" s="98">
        <f t="shared" si="2"/>
        <v>-0.74507500000000015</v>
      </c>
      <c r="N145" s="109">
        <f t="shared" si="3"/>
        <v>-0.74784166666666696</v>
      </c>
      <c r="O145" s="291"/>
      <c r="P145" s="184">
        <v>42386</v>
      </c>
      <c r="Q145" s="346">
        <v>-3.85</v>
      </c>
      <c r="R145" s="240">
        <v>-3.1049249999999997</v>
      </c>
      <c r="T145" s="346">
        <v>-1.3</v>
      </c>
      <c r="U145" s="240">
        <v>-0.55492499999999989</v>
      </c>
      <c r="V145" s="190">
        <v>-23.002433333333336</v>
      </c>
      <c r="W145" s="346">
        <v>1.65</v>
      </c>
      <c r="X145" s="240">
        <v>2.3950750000000003</v>
      </c>
      <c r="Z145" s="346">
        <v>1.25</v>
      </c>
      <c r="AA145" s="240">
        <v>1.9950750000000002</v>
      </c>
      <c r="AC145" s="346">
        <v>-4.05</v>
      </c>
      <c r="AD145" s="239">
        <v>-3.3049249999999999</v>
      </c>
      <c r="AE145" s="190">
        <v>-26.049244444444447</v>
      </c>
      <c r="AF145" s="346">
        <v>3.1</v>
      </c>
      <c r="AG145" s="239">
        <v>3.8450750000000005</v>
      </c>
      <c r="AI145" s="346">
        <v>0</v>
      </c>
      <c r="AJ145" s="239">
        <v>0.74507500000000015</v>
      </c>
      <c r="AK145" s="104"/>
      <c r="AV145" s="36">
        <v>42387</v>
      </c>
      <c r="AW145" s="165">
        <v>-1.8017249999999998</v>
      </c>
      <c r="AX145" s="165">
        <v>-24.83532776011068</v>
      </c>
      <c r="AY145" s="165"/>
      <c r="BA145" s="165">
        <v>0.49827500000000008</v>
      </c>
      <c r="BB145" s="165">
        <v>-23.601190472464094</v>
      </c>
      <c r="BC145" s="165"/>
      <c r="BE145" s="165">
        <v>2.8982750000000004</v>
      </c>
      <c r="BF145" s="165">
        <v>-23.217801098556546</v>
      </c>
      <c r="BG145" s="165"/>
      <c r="BI145" s="165">
        <v>3.1482750000000004</v>
      </c>
      <c r="BJ145" s="165">
        <v>-23.924914699911223</v>
      </c>
      <c r="BK145" s="165"/>
      <c r="BM145" s="165">
        <v>-0.50172499999999987</v>
      </c>
      <c r="BN145" s="165">
        <v>-25.388756686193201</v>
      </c>
      <c r="BO145" s="165"/>
      <c r="BQ145" s="165">
        <v>4.7982749999999994</v>
      </c>
      <c r="BR145" s="165">
        <v>-24.038242543453627</v>
      </c>
      <c r="BS145" s="165"/>
      <c r="BU145" s="165">
        <v>2.4482750000000002</v>
      </c>
      <c r="BV145" s="165">
        <v>-22.84369312639198</v>
      </c>
      <c r="BW145" s="165"/>
    </row>
    <row r="146" spans="1:75" ht="15.75" thickBot="1" x14ac:dyDescent="0.3">
      <c r="A146" s="95">
        <v>41292</v>
      </c>
      <c r="B146" s="36">
        <v>41292</v>
      </c>
      <c r="C146" s="346">
        <v>-2.5</v>
      </c>
      <c r="D146" s="346">
        <v>-0.2</v>
      </c>
      <c r="E146" s="346">
        <v>2.2000000000000002</v>
      </c>
      <c r="F146" s="346">
        <v>2.4500000000000002</v>
      </c>
      <c r="G146" s="346">
        <v>-1.2</v>
      </c>
      <c r="H146" s="346">
        <v>4.0999999999999996</v>
      </c>
      <c r="I146" s="346">
        <v>1.75</v>
      </c>
      <c r="J146" s="106"/>
      <c r="K146" s="36">
        <v>42387</v>
      </c>
      <c r="L146" s="105">
        <v>-0.67444999999999999</v>
      </c>
      <c r="M146" s="98">
        <f t="shared" si="2"/>
        <v>-0.69827500000000009</v>
      </c>
      <c r="N146" s="109">
        <f t="shared" si="3"/>
        <v>-0.72153333333333336</v>
      </c>
      <c r="O146" s="291"/>
      <c r="P146" s="184">
        <v>42387</v>
      </c>
      <c r="Q146" s="346">
        <v>-2.5</v>
      </c>
      <c r="R146" s="240">
        <v>-1.8017249999999998</v>
      </c>
      <c r="T146" s="346">
        <v>-0.2</v>
      </c>
      <c r="U146" s="240">
        <v>0.49827500000000008</v>
      </c>
      <c r="W146" s="346">
        <v>2.2000000000000002</v>
      </c>
      <c r="X146" s="240">
        <v>2.8982750000000004</v>
      </c>
      <c r="Z146" s="346">
        <v>2.4500000000000002</v>
      </c>
      <c r="AA146" s="240">
        <v>3.1482750000000004</v>
      </c>
      <c r="AC146" s="346">
        <v>-1.2</v>
      </c>
      <c r="AD146" s="239">
        <v>-0.50172499999999987</v>
      </c>
      <c r="AF146" s="346">
        <v>4.0999999999999996</v>
      </c>
      <c r="AG146" s="239">
        <v>4.7982749999999994</v>
      </c>
      <c r="AI146" s="346">
        <v>1.75</v>
      </c>
      <c r="AJ146" s="239">
        <v>2.4482750000000002</v>
      </c>
      <c r="AK146" s="104"/>
      <c r="AV146" s="36">
        <v>42388</v>
      </c>
      <c r="AW146" s="165">
        <v>-2.600225</v>
      </c>
      <c r="AX146" s="165">
        <v>-24.901327760110679</v>
      </c>
      <c r="AY146" s="165"/>
      <c r="BA146" s="165">
        <v>1.5497749999999999</v>
      </c>
      <c r="BB146" s="165">
        <v>-23.583590472464092</v>
      </c>
      <c r="BC146" s="165"/>
      <c r="BE146" s="165">
        <v>4.149775</v>
      </c>
      <c r="BF146" s="360">
        <v>-23.094601098556545</v>
      </c>
      <c r="BG146" s="253">
        <v>-22.115533333333332</v>
      </c>
      <c r="BI146" s="165">
        <v>2.899775</v>
      </c>
      <c r="BJ146" s="165">
        <v>-23.868914699911222</v>
      </c>
      <c r="BK146" s="165">
        <v>-23.376899999999999</v>
      </c>
      <c r="BM146" s="165">
        <v>2.2997750000000003</v>
      </c>
      <c r="BN146" s="165">
        <v>-25.132756686193201</v>
      </c>
      <c r="BO146" s="165"/>
      <c r="BQ146" s="165">
        <v>3.899775</v>
      </c>
      <c r="BR146" s="165">
        <v>-23.948642543453627</v>
      </c>
      <c r="BS146" s="165"/>
      <c r="BU146" s="165">
        <v>4.6997750000000007</v>
      </c>
      <c r="BV146" s="165">
        <v>-22.720493126391979</v>
      </c>
      <c r="BW146" s="165"/>
    </row>
    <row r="147" spans="1:75" x14ac:dyDescent="0.25">
      <c r="A147" s="95">
        <v>41293</v>
      </c>
      <c r="B147" s="36">
        <v>41293</v>
      </c>
      <c r="C147" s="346">
        <v>-3.25</v>
      </c>
      <c r="D147" s="346">
        <v>0.9</v>
      </c>
      <c r="E147" s="346">
        <v>3.5</v>
      </c>
      <c r="F147" s="346">
        <v>2.25</v>
      </c>
      <c r="G147" s="346">
        <v>1.6500000000000001</v>
      </c>
      <c r="H147" s="346">
        <v>3.25</v>
      </c>
      <c r="I147" s="346">
        <v>4.0500000000000007</v>
      </c>
      <c r="J147" s="106"/>
      <c r="K147" s="36">
        <v>42388</v>
      </c>
      <c r="L147" s="105">
        <v>-0.62509999999999999</v>
      </c>
      <c r="M147" s="98">
        <f t="shared" si="2"/>
        <v>-0.64977499999999999</v>
      </c>
      <c r="N147" s="109">
        <f t="shared" si="3"/>
        <v>-0.67388333333333339</v>
      </c>
      <c r="O147" s="291"/>
      <c r="P147" s="184">
        <v>42388</v>
      </c>
      <c r="Q147" s="346">
        <v>-3.25</v>
      </c>
      <c r="R147" s="240">
        <v>-2.600225</v>
      </c>
      <c r="T147" s="346">
        <v>0.9</v>
      </c>
      <c r="U147" s="240">
        <v>1.5497749999999999</v>
      </c>
      <c r="W147" s="346">
        <v>3.5</v>
      </c>
      <c r="X147" s="240">
        <v>4.149775</v>
      </c>
      <c r="Y147" s="190">
        <v>-22.115533333333332</v>
      </c>
      <c r="Z147" s="346">
        <v>2.25</v>
      </c>
      <c r="AA147" s="240">
        <v>2.899775</v>
      </c>
      <c r="AB147" s="190">
        <v>-23.376899999999999</v>
      </c>
      <c r="AC147" s="346">
        <v>1.6500000000000001</v>
      </c>
      <c r="AD147" s="239">
        <v>2.2997750000000003</v>
      </c>
      <c r="AF147" s="346">
        <v>3.25</v>
      </c>
      <c r="AG147" s="239">
        <v>3.899775</v>
      </c>
      <c r="AI147" s="346">
        <v>4.0500000000000007</v>
      </c>
      <c r="AJ147" s="239">
        <v>4.6997750000000007</v>
      </c>
      <c r="AK147" s="104"/>
      <c r="AV147" s="36">
        <v>42389</v>
      </c>
      <c r="AW147" s="165">
        <v>-3.7004250000000001</v>
      </c>
      <c r="AX147" s="165">
        <v>-24.97092776011068</v>
      </c>
      <c r="AY147" s="165"/>
      <c r="BA147" s="165">
        <v>1.849575</v>
      </c>
      <c r="BB147" s="165">
        <v>-23.566190472464093</v>
      </c>
      <c r="BC147" s="165"/>
      <c r="BE147" s="165">
        <v>1.849575</v>
      </c>
      <c r="BF147" s="165">
        <v>-23.077201098556547</v>
      </c>
      <c r="BG147" s="165"/>
      <c r="BI147" s="165">
        <v>2.9995750000000001</v>
      </c>
      <c r="BJ147" s="165">
        <v>-23.812414699911223</v>
      </c>
      <c r="BK147" s="165"/>
      <c r="BM147" s="165">
        <v>2.7995749999999999</v>
      </c>
      <c r="BN147" s="165">
        <v>-24.876256686193202</v>
      </c>
      <c r="BO147" s="165"/>
      <c r="BQ147" s="165">
        <v>3.8995749999999996</v>
      </c>
      <c r="BR147" s="165">
        <v>-23.858242543453628</v>
      </c>
      <c r="BS147" s="165"/>
      <c r="BU147" s="165">
        <v>3.1495750000000005</v>
      </c>
      <c r="BV147" s="165">
        <v>-22.63009312639198</v>
      </c>
      <c r="BW147" s="165"/>
    </row>
    <row r="148" spans="1:75" x14ac:dyDescent="0.25">
      <c r="A148" s="95">
        <v>41294</v>
      </c>
      <c r="B148" s="36">
        <v>41294</v>
      </c>
      <c r="C148" s="346">
        <v>-4.3</v>
      </c>
      <c r="D148" s="346">
        <v>1.25</v>
      </c>
      <c r="E148" s="346">
        <v>1.25</v>
      </c>
      <c r="F148" s="346">
        <v>2.4</v>
      </c>
      <c r="G148" s="346">
        <v>2.2000000000000002</v>
      </c>
      <c r="H148" s="346">
        <v>3.3</v>
      </c>
      <c r="I148" s="346">
        <v>2.5500000000000003</v>
      </c>
      <c r="J148" s="106"/>
      <c r="K148" s="36">
        <v>42389</v>
      </c>
      <c r="L148" s="105">
        <v>-0.57404999999999995</v>
      </c>
      <c r="M148" s="98">
        <f t="shared" si="2"/>
        <v>-0.59957499999999997</v>
      </c>
      <c r="N148" s="109">
        <f t="shared" si="3"/>
        <v>-0.62453333333333327</v>
      </c>
      <c r="O148" s="291"/>
      <c r="P148" s="184">
        <v>42389</v>
      </c>
      <c r="Q148" s="346">
        <v>-4.3</v>
      </c>
      <c r="R148" s="240">
        <v>-3.7004250000000001</v>
      </c>
      <c r="T148" s="346">
        <v>1.25</v>
      </c>
      <c r="U148" s="240">
        <v>1.849575</v>
      </c>
      <c r="W148" s="346">
        <v>1.25</v>
      </c>
      <c r="X148" s="240">
        <v>1.849575</v>
      </c>
      <c r="Z148" s="346">
        <v>2.4</v>
      </c>
      <c r="AA148" s="240">
        <v>2.9995750000000001</v>
      </c>
      <c r="AC148" s="346">
        <v>2.2000000000000002</v>
      </c>
      <c r="AD148" s="239">
        <v>2.7995749999999999</v>
      </c>
      <c r="AF148" s="346">
        <v>3.3</v>
      </c>
      <c r="AG148" s="239">
        <v>3.8995749999999996</v>
      </c>
      <c r="AI148" s="346">
        <v>2.5500000000000003</v>
      </c>
      <c r="AJ148" s="239">
        <v>3.1495750000000005</v>
      </c>
      <c r="AK148" s="104"/>
      <c r="AV148" s="36">
        <v>42390</v>
      </c>
      <c r="AW148" s="165">
        <v>-3.7523249999999999</v>
      </c>
      <c r="AX148" s="165">
        <v>-25.039727760110679</v>
      </c>
      <c r="AY148" s="165"/>
      <c r="BA148" s="165">
        <v>0.84767499999999996</v>
      </c>
      <c r="BB148" s="165">
        <v>-23.480190472464095</v>
      </c>
      <c r="BC148" s="165"/>
      <c r="BE148" s="165">
        <v>-0.95232499999999998</v>
      </c>
      <c r="BF148" s="165">
        <v>-23.171801098556546</v>
      </c>
      <c r="BG148" s="165"/>
      <c r="BI148" s="165">
        <v>3.8976749999999996</v>
      </c>
      <c r="BJ148" s="165">
        <v>-23.721214699911222</v>
      </c>
      <c r="BK148" s="165"/>
      <c r="BM148" s="165">
        <v>2.2976749999999999</v>
      </c>
      <c r="BN148" s="165">
        <v>-24.6192566861932</v>
      </c>
      <c r="BO148" s="165"/>
      <c r="BQ148" s="165">
        <v>4.4976750000000001</v>
      </c>
      <c r="BR148" s="165">
        <v>-23.732842543453629</v>
      </c>
      <c r="BS148" s="165"/>
      <c r="BU148" s="165">
        <v>-0.20232499999999998</v>
      </c>
      <c r="BV148" s="165">
        <v>-22.72469312639198</v>
      </c>
      <c r="BW148" s="165"/>
    </row>
    <row r="149" spans="1:75" x14ac:dyDescent="0.25">
      <c r="A149" s="95">
        <v>41295</v>
      </c>
      <c r="B149" s="36">
        <v>41295</v>
      </c>
      <c r="C149" s="346">
        <v>-4.3</v>
      </c>
      <c r="D149" s="346">
        <v>0.3</v>
      </c>
      <c r="E149" s="346">
        <v>-1.5</v>
      </c>
      <c r="F149" s="346">
        <v>3.3499999999999996</v>
      </c>
      <c r="G149" s="346">
        <v>1.75</v>
      </c>
      <c r="H149" s="346">
        <v>3.9499999999999997</v>
      </c>
      <c r="I149" s="346">
        <v>-0.75</v>
      </c>
      <c r="J149" s="106"/>
      <c r="K149" s="36">
        <v>42390</v>
      </c>
      <c r="L149" s="105">
        <v>-0.5213000000000001</v>
      </c>
      <c r="M149" s="98">
        <f t="shared" si="2"/>
        <v>-0.54767500000000002</v>
      </c>
      <c r="N149" s="109">
        <f t="shared" si="3"/>
        <v>-0.57348333333333334</v>
      </c>
      <c r="O149" s="291"/>
      <c r="P149" s="184">
        <v>42390</v>
      </c>
      <c r="Q149" s="346">
        <v>-4.3</v>
      </c>
      <c r="R149" s="240">
        <v>-3.7523249999999999</v>
      </c>
      <c r="T149" s="346">
        <v>0.3</v>
      </c>
      <c r="U149" s="240">
        <v>0.84767499999999996</v>
      </c>
      <c r="W149" s="346">
        <v>-1.5</v>
      </c>
      <c r="X149" s="240">
        <v>-0.95232499999999998</v>
      </c>
      <c r="Z149" s="346">
        <v>3.3499999999999996</v>
      </c>
      <c r="AA149" s="240">
        <v>3.8976749999999996</v>
      </c>
      <c r="AC149" s="346">
        <v>1.75</v>
      </c>
      <c r="AD149" s="239">
        <v>2.2976749999999999</v>
      </c>
      <c r="AF149" s="346">
        <v>3.9499999999999997</v>
      </c>
      <c r="AG149" s="239">
        <v>4.4976750000000001</v>
      </c>
      <c r="AI149" s="346">
        <v>-0.75</v>
      </c>
      <c r="AJ149" s="239">
        <v>-0.20232499999999998</v>
      </c>
      <c r="AK149" s="104"/>
      <c r="AV149" s="36">
        <v>42391</v>
      </c>
      <c r="AW149" s="165">
        <v>-5.4559250000000006</v>
      </c>
      <c r="AX149" s="165">
        <v>-25.11197776011068</v>
      </c>
      <c r="AY149" s="165"/>
      <c r="BA149" s="165">
        <v>-0.555925</v>
      </c>
      <c r="BB149" s="165">
        <v>-23.573690472464094</v>
      </c>
      <c r="BC149" s="165"/>
      <c r="BE149" s="165">
        <v>0.24407500000000004</v>
      </c>
      <c r="BF149" s="165">
        <v>-23.086801098556545</v>
      </c>
      <c r="BG149" s="165"/>
      <c r="BI149" s="165">
        <v>5.4940750000000005</v>
      </c>
      <c r="BJ149" s="165">
        <v>-23.571714699911222</v>
      </c>
      <c r="BK149" s="165"/>
      <c r="BM149" s="165">
        <v>2.2940750000000003</v>
      </c>
      <c r="BN149" s="165">
        <v>-24.3617566861932</v>
      </c>
      <c r="BO149" s="165"/>
      <c r="BQ149" s="165">
        <v>3.9440750000000002</v>
      </c>
      <c r="BR149" s="165">
        <v>-23.64084254345363</v>
      </c>
      <c r="BS149" s="165"/>
      <c r="BU149" s="165">
        <v>-1.005925</v>
      </c>
      <c r="BV149" s="165">
        <v>-22.835193126391978</v>
      </c>
      <c r="BW149" s="165"/>
    </row>
    <row r="150" spans="1:75" x14ac:dyDescent="0.25">
      <c r="A150" s="95">
        <v>41296</v>
      </c>
      <c r="B150" s="36">
        <v>41296</v>
      </c>
      <c r="C150" s="346">
        <v>-5.95</v>
      </c>
      <c r="D150" s="346">
        <v>-1.05</v>
      </c>
      <c r="E150" s="346">
        <v>-0.25</v>
      </c>
      <c r="F150" s="346">
        <v>5</v>
      </c>
      <c r="G150" s="346">
        <v>1.8</v>
      </c>
      <c r="H150" s="346">
        <v>3.45</v>
      </c>
      <c r="I150" s="346">
        <v>-1.5</v>
      </c>
      <c r="J150" s="106"/>
      <c r="K150" s="36">
        <v>42391</v>
      </c>
      <c r="L150" s="109">
        <v>-0.46684999999999999</v>
      </c>
      <c r="M150" s="98">
        <f t="shared" si="2"/>
        <v>-0.49407500000000004</v>
      </c>
      <c r="N150" s="109">
        <f t="shared" si="3"/>
        <v>-0.52073333333333338</v>
      </c>
      <c r="O150" s="291"/>
      <c r="P150" s="184">
        <v>42391</v>
      </c>
      <c r="Q150" s="346">
        <v>-5.95</v>
      </c>
      <c r="R150" s="240">
        <v>-5.4559250000000006</v>
      </c>
      <c r="T150" s="346">
        <v>-1.05</v>
      </c>
      <c r="U150" s="240">
        <v>-0.555925</v>
      </c>
      <c r="W150" s="346">
        <v>-0.25</v>
      </c>
      <c r="X150" s="240">
        <v>0.24407500000000004</v>
      </c>
      <c r="Z150" s="346">
        <v>5</v>
      </c>
      <c r="AA150" s="240">
        <v>5.4940750000000005</v>
      </c>
      <c r="AC150" s="346">
        <v>1.8</v>
      </c>
      <c r="AD150" s="239">
        <v>2.2940750000000003</v>
      </c>
      <c r="AF150" s="346">
        <v>3.45</v>
      </c>
      <c r="AG150" s="239">
        <v>3.9440750000000002</v>
      </c>
      <c r="AI150" s="346">
        <v>-1.5</v>
      </c>
      <c r="AJ150" s="239">
        <v>-1.005925</v>
      </c>
      <c r="AK150" s="104"/>
      <c r="AV150" s="36">
        <v>42392</v>
      </c>
      <c r="AW150" s="165">
        <v>-4.7612250000000005</v>
      </c>
      <c r="AX150" s="165">
        <v>-25.18337776011068</v>
      </c>
      <c r="AY150" s="165">
        <v>-24.72282222222222</v>
      </c>
      <c r="BA150" s="165">
        <v>0.58877500000000005</v>
      </c>
      <c r="BB150" s="165">
        <v>-23.489690472464094</v>
      </c>
      <c r="BC150" s="165"/>
      <c r="BE150" s="165">
        <v>2.6887750000000001</v>
      </c>
      <c r="BF150" s="165">
        <v>-23.028801098556546</v>
      </c>
      <c r="BG150" s="165"/>
      <c r="BI150" s="165">
        <v>4.2887749999999993</v>
      </c>
      <c r="BJ150" s="165">
        <v>-23.444114699911221</v>
      </c>
      <c r="BK150" s="165"/>
      <c r="BM150" s="165">
        <v>2.338775</v>
      </c>
      <c r="BN150" s="165">
        <v>-24.3037566861932</v>
      </c>
      <c r="BO150" s="165"/>
      <c r="BQ150" s="165">
        <v>2.3887750000000003</v>
      </c>
      <c r="BR150" s="165">
        <v>-23.58284254345363</v>
      </c>
      <c r="BS150" s="165"/>
      <c r="BU150" s="165">
        <v>-1.161225</v>
      </c>
      <c r="BV150" s="165">
        <v>-22.944393126391979</v>
      </c>
      <c r="BW150" s="165"/>
    </row>
    <row r="151" spans="1:75" x14ac:dyDescent="0.25">
      <c r="A151" s="95">
        <v>41297</v>
      </c>
      <c r="B151" s="36">
        <v>41297</v>
      </c>
      <c r="C151" s="346">
        <v>-5.2</v>
      </c>
      <c r="D151" s="346">
        <v>0.15000000000000002</v>
      </c>
      <c r="E151" s="346">
        <v>2.25</v>
      </c>
      <c r="F151" s="346">
        <v>3.8499999999999996</v>
      </c>
      <c r="G151" s="346">
        <v>1.9</v>
      </c>
      <c r="H151" s="346">
        <v>1.9500000000000002</v>
      </c>
      <c r="I151" s="346">
        <v>-1.6</v>
      </c>
      <c r="J151" s="106"/>
      <c r="K151" s="36">
        <v>42392</v>
      </c>
      <c r="L151" s="109">
        <v>-0.41070000000000007</v>
      </c>
      <c r="M151" s="98">
        <f t="shared" ref="M151:M214" si="4">AVERAGE(L150:L151)</f>
        <v>-0.43877500000000003</v>
      </c>
      <c r="N151" s="109">
        <f t="shared" si="3"/>
        <v>-0.46628333333333338</v>
      </c>
      <c r="O151" s="291"/>
      <c r="P151" s="184">
        <v>42392</v>
      </c>
      <c r="Q151" s="346">
        <v>-5.2</v>
      </c>
      <c r="R151" s="240">
        <v>-4.7612250000000005</v>
      </c>
      <c r="S151" s="190">
        <v>-24.72282222222222</v>
      </c>
      <c r="T151" s="346">
        <v>0.15000000000000002</v>
      </c>
      <c r="U151" s="240">
        <v>0.58877500000000005</v>
      </c>
      <c r="W151" s="346">
        <v>2.25</v>
      </c>
      <c r="X151" s="240">
        <v>2.6887750000000001</v>
      </c>
      <c r="Z151" s="346">
        <v>3.8499999999999996</v>
      </c>
      <c r="AA151" s="240">
        <v>4.2887749999999993</v>
      </c>
      <c r="AC151" s="346">
        <v>1.9</v>
      </c>
      <c r="AD151" s="239">
        <v>2.338775</v>
      </c>
      <c r="AF151" s="346">
        <v>1.9500000000000002</v>
      </c>
      <c r="AG151" s="239">
        <v>2.3887750000000003</v>
      </c>
      <c r="AI151" s="346">
        <v>-1.6</v>
      </c>
      <c r="AJ151" s="239">
        <v>-1.161225</v>
      </c>
      <c r="AK151" s="104"/>
      <c r="AV151" s="36">
        <v>42393</v>
      </c>
      <c r="AW151" s="165">
        <v>-1.4182250000000001</v>
      </c>
      <c r="AX151" s="165">
        <v>-25.237327760110681</v>
      </c>
      <c r="AY151" s="165"/>
      <c r="BA151" s="165">
        <v>1.0317750000000001</v>
      </c>
      <c r="BB151" s="165">
        <v>-23.473090472464094</v>
      </c>
      <c r="BC151" s="165"/>
      <c r="BE151" s="165">
        <v>3.3317750000000004</v>
      </c>
      <c r="BF151" s="165">
        <v>-22.935201098556547</v>
      </c>
      <c r="BG151" s="165"/>
      <c r="BI151" s="165">
        <v>2.431775</v>
      </c>
      <c r="BJ151" s="165">
        <v>-23.385614699911223</v>
      </c>
      <c r="BK151" s="165"/>
      <c r="BM151" s="165">
        <v>1.931775</v>
      </c>
      <c r="BN151" s="165">
        <v>-24.2871566861932</v>
      </c>
      <c r="BO151" s="165"/>
      <c r="BQ151" s="165">
        <v>1.9817750000000003</v>
      </c>
      <c r="BR151" s="165">
        <v>-23.56624254345363</v>
      </c>
      <c r="BS151" s="165"/>
      <c r="BU151" s="165">
        <v>-2.568225</v>
      </c>
      <c r="BV151" s="165">
        <v>-23.068893126391981</v>
      </c>
      <c r="BW151" s="165"/>
    </row>
    <row r="152" spans="1:75" x14ac:dyDescent="0.25">
      <c r="A152" s="95">
        <v>41298</v>
      </c>
      <c r="B152" s="36">
        <v>41298</v>
      </c>
      <c r="C152" s="346">
        <v>-1.8</v>
      </c>
      <c r="D152" s="346">
        <v>0.65</v>
      </c>
      <c r="E152" s="346">
        <v>2.95</v>
      </c>
      <c r="F152" s="346">
        <v>2.0499999999999998</v>
      </c>
      <c r="G152" s="346">
        <v>1.55</v>
      </c>
      <c r="H152" s="346">
        <v>1.6</v>
      </c>
      <c r="I152" s="346">
        <v>-2.95</v>
      </c>
      <c r="J152" s="106"/>
      <c r="K152" s="36">
        <v>42393</v>
      </c>
      <c r="L152" s="109">
        <v>-0.35285000000000005</v>
      </c>
      <c r="M152" s="98">
        <f t="shared" si="4"/>
        <v>-0.38177500000000009</v>
      </c>
      <c r="N152" s="109">
        <f t="shared" ref="N152:N215" si="5">AVERAGE(L150:L152)</f>
        <v>-0.41013333333333341</v>
      </c>
      <c r="O152" s="291"/>
      <c r="P152" s="184">
        <v>42393</v>
      </c>
      <c r="Q152" s="346">
        <v>-1.8</v>
      </c>
      <c r="R152" s="240">
        <v>-1.4182250000000001</v>
      </c>
      <c r="T152" s="346">
        <v>0.65</v>
      </c>
      <c r="U152" s="240">
        <v>1.0317750000000001</v>
      </c>
      <c r="W152" s="346">
        <v>2.95</v>
      </c>
      <c r="X152" s="240">
        <v>3.3317750000000004</v>
      </c>
      <c r="Z152" s="346">
        <v>2.0499999999999998</v>
      </c>
      <c r="AA152" s="240">
        <v>2.431775</v>
      </c>
      <c r="AC152" s="346">
        <v>1.55</v>
      </c>
      <c r="AD152" s="239">
        <v>1.931775</v>
      </c>
      <c r="AF152" s="346">
        <v>1.6</v>
      </c>
      <c r="AG152" s="239">
        <v>1.9817750000000003</v>
      </c>
      <c r="AI152" s="346">
        <v>-2.95</v>
      </c>
      <c r="AJ152" s="239">
        <v>-2.568225</v>
      </c>
      <c r="AK152" s="104"/>
      <c r="AV152" s="36">
        <v>42394</v>
      </c>
      <c r="AW152" s="165">
        <v>0.573075</v>
      </c>
      <c r="AX152" s="165">
        <v>-24.955327760110681</v>
      </c>
      <c r="AY152" s="165"/>
      <c r="BA152" s="165">
        <v>0.27307500000000001</v>
      </c>
      <c r="BB152" s="165">
        <v>-23.391090472464093</v>
      </c>
      <c r="BC152" s="165"/>
      <c r="BE152" s="165">
        <v>4.2230749999999997</v>
      </c>
      <c r="BF152" s="165">
        <v>-22.805401098556548</v>
      </c>
      <c r="BG152" s="165"/>
      <c r="BI152" s="165">
        <v>2.373075</v>
      </c>
      <c r="BJ152" s="165">
        <v>-23.326614699911222</v>
      </c>
      <c r="BK152" s="165"/>
      <c r="BM152" s="165">
        <v>1.4230750000000001</v>
      </c>
      <c r="BN152" s="165">
        <v>-24.270756686193199</v>
      </c>
      <c r="BO152" s="165"/>
      <c r="BQ152" s="165">
        <v>2.873075</v>
      </c>
      <c r="BR152" s="165">
        <v>-23.507242543453629</v>
      </c>
      <c r="BS152" s="165"/>
      <c r="BU152" s="165">
        <v>-2.5769250000000001</v>
      </c>
      <c r="BV152" s="165">
        <v>-23.191893126391982</v>
      </c>
      <c r="BW152" s="165"/>
    </row>
    <row r="153" spans="1:75" x14ac:dyDescent="0.25">
      <c r="A153" s="95">
        <v>41299</v>
      </c>
      <c r="B153" s="36">
        <v>41299</v>
      </c>
      <c r="C153" s="346">
        <v>0.25</v>
      </c>
      <c r="D153" s="346">
        <v>-4.9999999999999989E-2</v>
      </c>
      <c r="E153" s="346">
        <v>3.9</v>
      </c>
      <c r="F153" s="346">
        <v>2.0499999999999998</v>
      </c>
      <c r="G153" s="346">
        <v>1.1000000000000001</v>
      </c>
      <c r="H153" s="346">
        <v>2.5499999999999998</v>
      </c>
      <c r="I153" s="346">
        <v>-2.9</v>
      </c>
      <c r="J153" s="106"/>
      <c r="K153" s="36">
        <v>42394</v>
      </c>
      <c r="L153" s="109">
        <v>-0.29330000000000001</v>
      </c>
      <c r="M153" s="98">
        <f t="shared" si="4"/>
        <v>-0.323075</v>
      </c>
      <c r="N153" s="109">
        <f t="shared" si="5"/>
        <v>-0.35228333333333345</v>
      </c>
      <c r="O153" s="291"/>
      <c r="P153" s="184">
        <v>42394</v>
      </c>
      <c r="Q153" s="346">
        <v>0.25</v>
      </c>
      <c r="R153" s="240">
        <v>0.573075</v>
      </c>
      <c r="T153" s="346">
        <v>-4.9999999999999989E-2</v>
      </c>
      <c r="U153" s="240">
        <v>0.27307500000000001</v>
      </c>
      <c r="W153" s="346">
        <v>3.9</v>
      </c>
      <c r="X153" s="240">
        <v>4.2230749999999997</v>
      </c>
      <c r="Z153" s="346">
        <v>2.0499999999999998</v>
      </c>
      <c r="AA153" s="240">
        <v>2.373075</v>
      </c>
      <c r="AC153" s="346">
        <v>1.1000000000000001</v>
      </c>
      <c r="AD153" s="239">
        <v>1.4230750000000001</v>
      </c>
      <c r="AF153" s="346">
        <v>2.5499999999999998</v>
      </c>
      <c r="AG153" s="239">
        <v>2.873075</v>
      </c>
      <c r="AI153" s="346">
        <v>-2.9</v>
      </c>
      <c r="AJ153" s="239">
        <v>-2.5769250000000001</v>
      </c>
      <c r="AK153" s="104"/>
      <c r="AV153" s="36">
        <v>42395</v>
      </c>
      <c r="AW153" s="165">
        <v>1.2126749999999999</v>
      </c>
      <c r="AX153" s="165">
        <v>-24.73912776011068</v>
      </c>
      <c r="AY153" s="165"/>
      <c r="BA153" s="165">
        <v>0.81267500000000004</v>
      </c>
      <c r="BB153" s="165">
        <v>-23.310090472464093</v>
      </c>
      <c r="BC153" s="165"/>
      <c r="BE153" s="165">
        <v>4.5626749999999996</v>
      </c>
      <c r="BF153" s="165">
        <v>-22.674501098556547</v>
      </c>
      <c r="BG153" s="165"/>
      <c r="BI153" s="165">
        <v>2.562675</v>
      </c>
      <c r="BJ153" s="165">
        <v>-23.267114699911222</v>
      </c>
      <c r="BK153" s="165"/>
      <c r="BM153" s="165">
        <v>1.9126750000000001</v>
      </c>
      <c r="BN153" s="165">
        <v>-24.254556686193197</v>
      </c>
      <c r="BO153" s="165"/>
      <c r="BQ153" s="165">
        <v>2.3626750000000003</v>
      </c>
      <c r="BR153" s="165">
        <v>-23.447742543453629</v>
      </c>
      <c r="BS153" s="165"/>
      <c r="BU153" s="165">
        <v>-1.5373250000000001</v>
      </c>
      <c r="BV153" s="165">
        <v>-23.297193126391981</v>
      </c>
      <c r="BW153" s="165"/>
    </row>
    <row r="154" spans="1:75" x14ac:dyDescent="0.25">
      <c r="A154" s="95">
        <v>41300</v>
      </c>
      <c r="B154" s="36">
        <v>41300</v>
      </c>
      <c r="C154" s="346">
        <v>0.95</v>
      </c>
      <c r="D154" s="346">
        <v>0.55000000000000004</v>
      </c>
      <c r="E154" s="346">
        <v>4.3</v>
      </c>
      <c r="F154" s="346">
        <v>2.2999999999999998</v>
      </c>
      <c r="G154" s="346">
        <v>1.6500000000000001</v>
      </c>
      <c r="H154" s="346">
        <v>2.1</v>
      </c>
      <c r="I154" s="346">
        <v>-1.8</v>
      </c>
      <c r="J154" s="106"/>
      <c r="K154" s="36">
        <v>42395</v>
      </c>
      <c r="L154" s="109">
        <v>-0.23205000000000009</v>
      </c>
      <c r="M154" s="98">
        <f t="shared" si="4"/>
        <v>-0.26267500000000005</v>
      </c>
      <c r="N154" s="109">
        <f t="shared" si="5"/>
        <v>-0.29273333333333335</v>
      </c>
      <c r="O154" s="291"/>
      <c r="P154" s="184">
        <v>42395</v>
      </c>
      <c r="Q154" s="346">
        <v>0.95</v>
      </c>
      <c r="R154" s="240">
        <v>1.2126749999999999</v>
      </c>
      <c r="T154" s="346">
        <v>0.55000000000000004</v>
      </c>
      <c r="U154" s="240">
        <v>0.81267500000000004</v>
      </c>
      <c r="W154" s="346">
        <v>4.3</v>
      </c>
      <c r="X154" s="240">
        <v>4.5626749999999996</v>
      </c>
      <c r="Z154" s="346">
        <v>2.2999999999999998</v>
      </c>
      <c r="AA154" s="240">
        <v>2.562675</v>
      </c>
      <c r="AC154" s="346">
        <v>1.6500000000000001</v>
      </c>
      <c r="AD154" s="239">
        <v>1.9126750000000001</v>
      </c>
      <c r="AF154" s="346">
        <v>2.1</v>
      </c>
      <c r="AG154" s="239">
        <v>2.3626750000000003</v>
      </c>
      <c r="AI154" s="346">
        <v>-1.8</v>
      </c>
      <c r="AJ154" s="239">
        <v>-1.5373250000000001</v>
      </c>
      <c r="AK154" s="104"/>
      <c r="AV154" s="369">
        <v>42396</v>
      </c>
      <c r="AW154" s="165">
        <v>0.95057500000000006</v>
      </c>
      <c r="AX154" s="165">
        <v>-24.459127760110679</v>
      </c>
      <c r="AY154" s="165"/>
      <c r="BA154" s="165">
        <v>1.750575</v>
      </c>
      <c r="BB154" s="165">
        <v>-23.294090472464095</v>
      </c>
      <c r="BC154" s="165"/>
      <c r="BE154" s="165">
        <v>3.8505750000000005</v>
      </c>
      <c r="BF154" s="165">
        <v>-22.578501098556547</v>
      </c>
      <c r="BG154" s="165"/>
      <c r="BI154" s="165">
        <v>4.1005750000000001</v>
      </c>
      <c r="BJ154" s="165">
        <v>-23.13511469991122</v>
      </c>
      <c r="BK154" s="165"/>
      <c r="BM154" s="165">
        <v>1.5505750000000003</v>
      </c>
      <c r="BN154" s="165">
        <v>-24.238556686193199</v>
      </c>
      <c r="BO154" s="165"/>
      <c r="BQ154" s="165">
        <v>1.7005750000000002</v>
      </c>
      <c r="BR154" s="165">
        <v>-23.43174254345363</v>
      </c>
      <c r="BS154" s="165"/>
      <c r="BU154" s="165">
        <v>0.70057499999999995</v>
      </c>
      <c r="BV154" s="165">
        <v>-23.217193126391983</v>
      </c>
      <c r="BW154" s="165"/>
    </row>
    <row r="155" spans="1:75" x14ac:dyDescent="0.25">
      <c r="A155" s="95">
        <v>41301</v>
      </c>
      <c r="B155" s="36">
        <v>41301</v>
      </c>
      <c r="C155" s="346">
        <v>0.75</v>
      </c>
      <c r="D155" s="346">
        <v>1.5499999999999998</v>
      </c>
      <c r="E155" s="346">
        <v>3.6500000000000004</v>
      </c>
      <c r="F155" s="346">
        <v>3.9</v>
      </c>
      <c r="G155" s="346">
        <v>1.35</v>
      </c>
      <c r="H155" s="346">
        <v>1.5</v>
      </c>
      <c r="I155" s="346">
        <v>0.49999999999999989</v>
      </c>
      <c r="J155" s="106"/>
      <c r="K155" s="36">
        <v>42396</v>
      </c>
      <c r="L155" s="109">
        <v>-0.16910000000000008</v>
      </c>
      <c r="M155" s="98">
        <f t="shared" si="4"/>
        <v>-0.20057500000000009</v>
      </c>
      <c r="N155" s="109">
        <f t="shared" si="5"/>
        <v>-0.2314833333333334</v>
      </c>
      <c r="O155" s="291"/>
      <c r="P155" s="184">
        <v>42396</v>
      </c>
      <c r="Q155" s="346">
        <v>0.75</v>
      </c>
      <c r="R155" s="240">
        <v>0.95057500000000006</v>
      </c>
      <c r="T155" s="346">
        <v>1.5499999999999998</v>
      </c>
      <c r="U155" s="240">
        <v>1.750575</v>
      </c>
      <c r="W155" s="346">
        <v>3.6500000000000004</v>
      </c>
      <c r="X155" s="240">
        <v>3.8505750000000005</v>
      </c>
      <c r="Z155" s="346">
        <v>3.9</v>
      </c>
      <c r="AA155" s="240">
        <v>4.1005750000000001</v>
      </c>
      <c r="AC155" s="346">
        <v>1.35</v>
      </c>
      <c r="AD155" s="239">
        <v>1.5505750000000003</v>
      </c>
      <c r="AF155" s="346">
        <v>1.5</v>
      </c>
      <c r="AG155" s="239">
        <v>1.7005750000000002</v>
      </c>
      <c r="AI155" s="346">
        <v>0.49999999999999989</v>
      </c>
      <c r="AJ155" s="239">
        <v>0.70057499999999995</v>
      </c>
      <c r="AK155" s="104"/>
      <c r="AV155" s="36">
        <v>42397</v>
      </c>
      <c r="AW155" s="165">
        <v>-0.91322499999999995</v>
      </c>
      <c r="AX155" s="165">
        <v>-24.502577760110679</v>
      </c>
      <c r="AY155" s="165"/>
      <c r="BA155" s="165">
        <v>2.2367750000000002</v>
      </c>
      <c r="BB155" s="165">
        <v>-23.233590472464094</v>
      </c>
      <c r="BC155" s="165"/>
      <c r="BE155" s="165">
        <v>2.0367750000000004</v>
      </c>
      <c r="BF155" s="165">
        <v>-22.518001098556546</v>
      </c>
      <c r="BG155" s="165"/>
      <c r="BI155" s="165">
        <v>5.3367749999999994</v>
      </c>
      <c r="BJ155" s="165">
        <v>-22.977814699911221</v>
      </c>
      <c r="BK155" s="165"/>
      <c r="BM155" s="165">
        <v>1.286775</v>
      </c>
      <c r="BN155" s="165">
        <v>-24.2227566861932</v>
      </c>
      <c r="BO155" s="165"/>
      <c r="BQ155" s="165">
        <v>1.9367750000000001</v>
      </c>
      <c r="BR155" s="165">
        <v>-23.415942543453632</v>
      </c>
      <c r="BS155" s="165"/>
      <c r="BU155" s="165">
        <v>0.33677500000000005</v>
      </c>
      <c r="BV155" s="165">
        <v>-23.138193126391982</v>
      </c>
      <c r="BW155" s="165"/>
    </row>
    <row r="156" spans="1:75" s="100" customFormat="1" ht="15.75" thickBot="1" x14ac:dyDescent="0.3">
      <c r="A156" s="289">
        <v>41302</v>
      </c>
      <c r="B156" s="287">
        <v>41302</v>
      </c>
      <c r="C156" s="346">
        <v>-1.05</v>
      </c>
      <c r="D156" s="346">
        <v>2.1</v>
      </c>
      <c r="E156" s="346">
        <v>1.9000000000000001</v>
      </c>
      <c r="F156" s="346">
        <v>5.1999999999999993</v>
      </c>
      <c r="G156" s="346">
        <v>1.1499999999999999</v>
      </c>
      <c r="H156" s="346">
        <v>1.8</v>
      </c>
      <c r="I156" s="346">
        <v>0.19999999999999996</v>
      </c>
      <c r="J156" s="106"/>
      <c r="K156" s="36">
        <v>42397</v>
      </c>
      <c r="L156" s="291">
        <v>-0.10445000000000015</v>
      </c>
      <c r="M156" s="98">
        <f t="shared" si="4"/>
        <v>-0.13677500000000012</v>
      </c>
      <c r="N156" s="291">
        <f t="shared" si="5"/>
        <v>-0.16853333333333342</v>
      </c>
      <c r="O156" s="291"/>
      <c r="P156" s="184">
        <v>42397</v>
      </c>
      <c r="Q156" s="346">
        <v>-1.05</v>
      </c>
      <c r="R156" s="240">
        <v>-0.91322499999999995</v>
      </c>
      <c r="S156" s="191"/>
      <c r="T156" s="346">
        <v>2.1</v>
      </c>
      <c r="U156" s="240">
        <v>2.2367750000000002</v>
      </c>
      <c r="V156" s="191"/>
      <c r="W156" s="346">
        <v>1.9000000000000001</v>
      </c>
      <c r="X156" s="240">
        <v>2.0367750000000004</v>
      </c>
      <c r="Y156" s="191"/>
      <c r="Z156" s="346">
        <v>5.1999999999999993</v>
      </c>
      <c r="AA156" s="240">
        <v>5.3367749999999994</v>
      </c>
      <c r="AB156" s="191"/>
      <c r="AC156" s="346">
        <v>1.1499999999999999</v>
      </c>
      <c r="AD156" s="239">
        <v>1.286775</v>
      </c>
      <c r="AE156" s="191"/>
      <c r="AF156" s="346">
        <v>1.8</v>
      </c>
      <c r="AG156" s="239">
        <v>1.9367750000000001</v>
      </c>
      <c r="AH156" s="177"/>
      <c r="AI156" s="346">
        <v>0.19999999999999996</v>
      </c>
      <c r="AJ156" s="239">
        <v>0.33677500000000005</v>
      </c>
      <c r="AK156" s="104"/>
      <c r="AV156" s="36">
        <v>42398</v>
      </c>
      <c r="AW156" s="165">
        <v>-0.82872499999999993</v>
      </c>
      <c r="AX156" s="165">
        <v>-24.545477760110678</v>
      </c>
      <c r="AY156" s="165"/>
      <c r="BA156" s="165">
        <v>0.27127500000000015</v>
      </c>
      <c r="BB156" s="165">
        <v>-23.155590472464095</v>
      </c>
      <c r="BC156" s="165"/>
      <c r="BE156" s="165">
        <v>1.071275</v>
      </c>
      <c r="BF156" s="165">
        <v>-22.502401098556547</v>
      </c>
      <c r="BG156" s="165"/>
      <c r="BI156" s="165">
        <v>4.321275</v>
      </c>
      <c r="BJ156" s="165">
        <v>-22.843614699911221</v>
      </c>
      <c r="BK156" s="165"/>
      <c r="BM156" s="165">
        <v>1.5212750000000002</v>
      </c>
      <c r="BN156" s="165">
        <v>-24.207156686193201</v>
      </c>
      <c r="BO156" s="165"/>
      <c r="BQ156" s="165">
        <v>4.1212749999999998</v>
      </c>
      <c r="BR156" s="165">
        <v>-23.281742543453632</v>
      </c>
      <c r="BS156" s="165"/>
      <c r="BU156" s="165">
        <v>-3.678725</v>
      </c>
      <c r="BV156" s="165">
        <v>-23.262993126391983</v>
      </c>
      <c r="BW156" s="165">
        <v>-24.792027777777776</v>
      </c>
    </row>
    <row r="157" spans="1:75" ht="15.75" thickBot="1" x14ac:dyDescent="0.3">
      <c r="A157" s="289">
        <v>41303</v>
      </c>
      <c r="B157" s="287">
        <v>41303</v>
      </c>
      <c r="C157" s="346">
        <v>-0.9</v>
      </c>
      <c r="D157" s="346">
        <v>0.20000000000000007</v>
      </c>
      <c r="E157" s="346">
        <v>1</v>
      </c>
      <c r="F157" s="346">
        <v>4.25</v>
      </c>
      <c r="G157" s="346">
        <v>1.4500000000000002</v>
      </c>
      <c r="H157" s="346">
        <v>4.05</v>
      </c>
      <c r="I157" s="346">
        <v>-3.75</v>
      </c>
      <c r="J157" s="106"/>
      <c r="K157" s="36">
        <v>42398</v>
      </c>
      <c r="L157" s="291">
        <v>-3.8100000000000023E-2</v>
      </c>
      <c r="M157" s="98">
        <f t="shared" si="4"/>
        <v>-7.1275000000000088E-2</v>
      </c>
      <c r="N157" s="291">
        <f t="shared" si="5"/>
        <v>-0.10388333333333342</v>
      </c>
      <c r="O157" s="291"/>
      <c r="P157" s="184">
        <v>42398</v>
      </c>
      <c r="Q157" s="346">
        <v>-0.9</v>
      </c>
      <c r="R157" s="240">
        <v>-0.82872499999999993</v>
      </c>
      <c r="S157" s="191"/>
      <c r="T157" s="346">
        <v>0.20000000000000007</v>
      </c>
      <c r="U157" s="240">
        <v>0.27127500000000015</v>
      </c>
      <c r="V157" s="191"/>
      <c r="W157" s="346">
        <v>1</v>
      </c>
      <c r="X157" s="240">
        <v>1.071275</v>
      </c>
      <c r="Y157" s="191"/>
      <c r="Z157" s="346">
        <v>4.25</v>
      </c>
      <c r="AA157" s="240">
        <v>4.321275</v>
      </c>
      <c r="AB157" s="191"/>
      <c r="AC157" s="346">
        <v>1.4500000000000002</v>
      </c>
      <c r="AD157" s="239">
        <v>1.5212750000000002</v>
      </c>
      <c r="AE157" s="191"/>
      <c r="AF157" s="346">
        <v>4.05</v>
      </c>
      <c r="AG157" s="239">
        <v>4.1212749999999998</v>
      </c>
      <c r="AH157" s="177"/>
      <c r="AI157" s="346">
        <v>-3.75</v>
      </c>
      <c r="AJ157" s="239">
        <v>-3.678725</v>
      </c>
      <c r="AK157" s="104">
        <v>-24.792027777777776</v>
      </c>
      <c r="AV157" s="36">
        <v>42399</v>
      </c>
      <c r="AW157" s="165">
        <v>0.50407500000000005</v>
      </c>
      <c r="AX157" s="165">
        <v>-24.268477760110677</v>
      </c>
      <c r="AY157" s="165"/>
      <c r="BA157" s="165">
        <v>-1.095925</v>
      </c>
      <c r="BB157" s="165">
        <v>-23.255690472464096</v>
      </c>
      <c r="BC157" s="165"/>
      <c r="BE157" s="165">
        <v>2.204075</v>
      </c>
      <c r="BF157" s="165">
        <v>-22.440901098556548</v>
      </c>
      <c r="BG157" s="165"/>
      <c r="BI157" s="165">
        <v>2.7540749999999998</v>
      </c>
      <c r="BJ157" s="165">
        <v>-22.782114699911222</v>
      </c>
      <c r="BK157" s="165"/>
      <c r="BM157" s="165">
        <v>0.45407500000000006</v>
      </c>
      <c r="BN157" s="165">
        <v>-24.130156686193203</v>
      </c>
      <c r="BO157" s="165"/>
      <c r="BQ157" s="165">
        <v>4.5540750000000001</v>
      </c>
      <c r="BR157" s="360">
        <v>-23.146442543453631</v>
      </c>
      <c r="BS157" s="253">
        <v>-22.853287037037035</v>
      </c>
      <c r="BU157" s="165">
        <v>-4.1459250000000001</v>
      </c>
      <c r="BV157" s="165">
        <v>-23.393893126391983</v>
      </c>
      <c r="BW157" s="165"/>
    </row>
    <row r="158" spans="1:75" x14ac:dyDescent="0.25">
      <c r="A158" s="95">
        <v>41304</v>
      </c>
      <c r="B158" s="36">
        <v>41304</v>
      </c>
      <c r="C158" s="346">
        <v>0.5</v>
      </c>
      <c r="D158" s="346">
        <v>-1.1000000000000001</v>
      </c>
      <c r="E158" s="346">
        <v>2.2000000000000002</v>
      </c>
      <c r="F158" s="346">
        <v>2.75</v>
      </c>
      <c r="G158" s="346">
        <v>0.45000000000000007</v>
      </c>
      <c r="H158" s="346">
        <v>4.55</v>
      </c>
      <c r="I158" s="346">
        <v>-4.1500000000000004</v>
      </c>
      <c r="J158" s="106"/>
      <c r="K158" s="36">
        <v>42399</v>
      </c>
      <c r="L158" s="109">
        <v>2.9950000000000032E-2</v>
      </c>
      <c r="M158" s="98">
        <f t="shared" si="4"/>
        <v>-4.0749999999999953E-3</v>
      </c>
      <c r="N158" s="109">
        <f t="shared" si="5"/>
        <v>-3.7533333333333384E-2</v>
      </c>
      <c r="O158" s="291"/>
      <c r="P158" s="184">
        <v>42399</v>
      </c>
      <c r="Q158" s="346">
        <v>0.5</v>
      </c>
      <c r="R158" s="240">
        <v>0.50407500000000005</v>
      </c>
      <c r="T158" s="346">
        <v>-1.1000000000000001</v>
      </c>
      <c r="U158" s="240">
        <v>-1.095925</v>
      </c>
      <c r="W158" s="346">
        <v>2.2000000000000002</v>
      </c>
      <c r="X158" s="240">
        <v>2.204075</v>
      </c>
      <c r="Z158" s="346">
        <v>2.75</v>
      </c>
      <c r="AA158" s="240">
        <v>2.7540749999999998</v>
      </c>
      <c r="AC158" s="346">
        <v>0.45000000000000007</v>
      </c>
      <c r="AD158" s="239">
        <v>0.45407500000000006</v>
      </c>
      <c r="AF158" s="346">
        <v>4.55</v>
      </c>
      <c r="AG158" s="239">
        <v>4.5540750000000001</v>
      </c>
      <c r="AH158" s="104">
        <v>-22.853287037037035</v>
      </c>
      <c r="AI158" s="346">
        <v>-4.1500000000000004</v>
      </c>
      <c r="AJ158" s="239">
        <v>-4.1459250000000001</v>
      </c>
      <c r="AK158" s="104"/>
      <c r="AV158" s="36">
        <v>42400</v>
      </c>
      <c r="AW158" s="165">
        <v>0.48517500000000002</v>
      </c>
      <c r="AX158" s="165">
        <v>-24.192477760110677</v>
      </c>
      <c r="AY158" s="165"/>
      <c r="BA158" s="165">
        <v>-3.2648249999999996</v>
      </c>
      <c r="BB158" s="165">
        <v>-23.377290472464097</v>
      </c>
      <c r="BC158" s="165">
        <v>-23.457222222222221</v>
      </c>
      <c r="BE158" s="165">
        <v>2.1851750000000001</v>
      </c>
      <c r="BF158" s="165">
        <v>-22.378901098556547</v>
      </c>
      <c r="BG158" s="165"/>
      <c r="BI158" s="165">
        <v>2.0351750000000002</v>
      </c>
      <c r="BJ158" s="165">
        <v>-22.720114699911221</v>
      </c>
      <c r="BK158" s="165"/>
      <c r="BM158" s="165">
        <v>-1.4648250000000003</v>
      </c>
      <c r="BN158" s="165">
        <v>-24.179556686193202</v>
      </c>
      <c r="BO158" s="165">
        <v>-23.580666666666662</v>
      </c>
      <c r="BQ158" s="165">
        <v>2.2851750000000002</v>
      </c>
      <c r="BR158" s="165">
        <v>-23.08444254345363</v>
      </c>
      <c r="BS158" s="165"/>
      <c r="BU158" s="165">
        <v>-1.8148249999999999</v>
      </c>
      <c r="BV158" s="165">
        <v>-23.492693126391984</v>
      </c>
      <c r="BW158" s="165"/>
    </row>
    <row r="159" spans="1:75" ht="15.75" thickBot="1" x14ac:dyDescent="0.3">
      <c r="A159" s="95">
        <v>41305</v>
      </c>
      <c r="B159" s="36">
        <v>41305</v>
      </c>
      <c r="C159" s="346">
        <v>0.55000000000000004</v>
      </c>
      <c r="D159" s="346">
        <v>-3.1999999999999997</v>
      </c>
      <c r="E159" s="346">
        <v>2.25</v>
      </c>
      <c r="F159" s="346">
        <v>2.1</v>
      </c>
      <c r="G159" s="346">
        <v>-1.4000000000000001</v>
      </c>
      <c r="H159" s="346">
        <v>2.35</v>
      </c>
      <c r="I159" s="346">
        <v>-1.75</v>
      </c>
      <c r="J159" s="106"/>
      <c r="K159" s="36">
        <v>42400</v>
      </c>
      <c r="L159" s="109">
        <v>9.9700000000000011E-2</v>
      </c>
      <c r="M159" s="98">
        <f t="shared" si="4"/>
        <v>6.4825000000000021E-2</v>
      </c>
      <c r="N159" s="109">
        <f t="shared" si="5"/>
        <v>3.0516666666666675E-2</v>
      </c>
      <c r="O159" s="291"/>
      <c r="P159" s="184">
        <v>42400</v>
      </c>
      <c r="Q159" s="346">
        <v>0.55000000000000004</v>
      </c>
      <c r="R159" s="240">
        <v>0.48517500000000002</v>
      </c>
      <c r="T159" s="346">
        <v>-3.1999999999999997</v>
      </c>
      <c r="U159" s="240">
        <v>-3.2648249999999996</v>
      </c>
      <c r="V159" s="190">
        <v>-23.457222222222221</v>
      </c>
      <c r="W159" s="346">
        <v>2.25</v>
      </c>
      <c r="X159" s="240">
        <v>2.1851750000000001</v>
      </c>
      <c r="Z159" s="346">
        <v>2.1</v>
      </c>
      <c r="AA159" s="240">
        <v>2.0351750000000002</v>
      </c>
      <c r="AC159" s="346">
        <v>-1.4000000000000001</v>
      </c>
      <c r="AD159" s="239">
        <v>-1.4648250000000003</v>
      </c>
      <c r="AE159" s="190">
        <v>-23.580666666666662</v>
      </c>
      <c r="AF159" s="346">
        <v>2.35</v>
      </c>
      <c r="AG159" s="239">
        <v>2.2851750000000002</v>
      </c>
      <c r="AI159" s="346">
        <v>-1.75</v>
      </c>
      <c r="AJ159" s="239">
        <v>-1.8148249999999999</v>
      </c>
      <c r="AK159" s="104"/>
      <c r="AV159" s="36">
        <v>42401</v>
      </c>
      <c r="AW159" s="165">
        <v>0.71457500000000007</v>
      </c>
      <c r="AX159" s="165">
        <v>-24.117477760110678</v>
      </c>
      <c r="AY159" s="165"/>
      <c r="BA159" s="165">
        <v>-7.3354249999999999</v>
      </c>
      <c r="BB159" s="165">
        <v>-23.504790472464098</v>
      </c>
      <c r="BC159" s="165"/>
      <c r="BE159" s="165">
        <v>1.814575</v>
      </c>
      <c r="BF159" s="165">
        <v>-22.363901098556546</v>
      </c>
      <c r="BG159" s="165"/>
      <c r="BI159" s="165">
        <v>1.0145749999999998</v>
      </c>
      <c r="BJ159" s="165">
        <v>-22.705114699911221</v>
      </c>
      <c r="BK159" s="165"/>
      <c r="BM159" s="165">
        <v>-4.2354249999999993</v>
      </c>
      <c r="BN159" s="165">
        <v>-24.243306686193201</v>
      </c>
      <c r="BO159" s="165"/>
      <c r="BQ159" s="165">
        <v>1.6145749999999999</v>
      </c>
      <c r="BR159" s="165">
        <v>-23.069442543453629</v>
      </c>
      <c r="BS159" s="165"/>
      <c r="BU159" s="165">
        <v>0.31457499999999994</v>
      </c>
      <c r="BV159" s="165">
        <v>-23.417693126391985</v>
      </c>
      <c r="BW159" s="165"/>
    </row>
    <row r="160" spans="1:75" ht="15.75" thickBot="1" x14ac:dyDescent="0.3">
      <c r="A160" s="95">
        <v>41306</v>
      </c>
      <c r="B160" s="36">
        <v>41306</v>
      </c>
      <c r="C160" s="346">
        <v>0.85000000000000009</v>
      </c>
      <c r="D160" s="346">
        <v>-7.2</v>
      </c>
      <c r="E160" s="346">
        <v>1.95</v>
      </c>
      <c r="F160" s="346">
        <v>1.1499999999999999</v>
      </c>
      <c r="G160" s="346">
        <v>-4.0999999999999996</v>
      </c>
      <c r="H160" s="346">
        <v>1.75</v>
      </c>
      <c r="I160" s="346">
        <v>0.44999999999999996</v>
      </c>
      <c r="J160" s="106"/>
      <c r="K160" s="36">
        <v>42401</v>
      </c>
      <c r="L160" s="109">
        <v>0.17115000000000002</v>
      </c>
      <c r="M160" s="98">
        <f t="shared" si="4"/>
        <v>0.13542500000000002</v>
      </c>
      <c r="N160" s="109">
        <f t="shared" si="5"/>
        <v>0.10026666666666668</v>
      </c>
      <c r="O160" s="291"/>
      <c r="P160" s="184">
        <v>42401</v>
      </c>
      <c r="Q160" s="346">
        <v>0.85000000000000009</v>
      </c>
      <c r="R160" s="240">
        <v>0.71457500000000007</v>
      </c>
      <c r="T160" s="346">
        <v>-7.2</v>
      </c>
      <c r="U160" s="240">
        <v>-7.3354249999999999</v>
      </c>
      <c r="W160" s="346">
        <v>1.95</v>
      </c>
      <c r="X160" s="240">
        <v>1.814575</v>
      </c>
      <c r="Z160" s="346">
        <v>1.1499999999999999</v>
      </c>
      <c r="AA160" s="240">
        <v>1.0145749999999998</v>
      </c>
      <c r="AC160" s="346">
        <v>-4.0999999999999996</v>
      </c>
      <c r="AD160" s="239">
        <v>-4.2354249999999993</v>
      </c>
      <c r="AF160" s="346">
        <v>1.75</v>
      </c>
      <c r="AG160" s="239">
        <v>1.6145749999999999</v>
      </c>
      <c r="AI160" s="346">
        <v>0.44999999999999996</v>
      </c>
      <c r="AJ160" s="239">
        <v>0.31457499999999994</v>
      </c>
      <c r="AK160" s="104"/>
      <c r="AV160" s="36">
        <v>42402</v>
      </c>
      <c r="AW160" s="165">
        <v>-0.85772499999999996</v>
      </c>
      <c r="AX160" s="165">
        <v>-24.158177760110679</v>
      </c>
      <c r="AY160" s="165"/>
      <c r="BA160" s="165">
        <v>-7.3077250000000005</v>
      </c>
      <c r="BB160" s="165">
        <v>-23.567690472464097</v>
      </c>
      <c r="BC160" s="165"/>
      <c r="BE160" s="165">
        <v>1.942275</v>
      </c>
      <c r="BF160" s="360">
        <v>-22.349101098556545</v>
      </c>
      <c r="BG160" s="253">
        <v>-22.166666666666668</v>
      </c>
      <c r="BI160" s="165">
        <v>-1.0077249999999998</v>
      </c>
      <c r="BJ160" s="165">
        <v>-22.80131469991122</v>
      </c>
      <c r="BK160" s="165">
        <v>-22.844055555555556</v>
      </c>
      <c r="BM160" s="165">
        <v>-7.4577249999999999</v>
      </c>
      <c r="BN160" s="165">
        <v>-24.3062066861932</v>
      </c>
      <c r="BO160" s="165"/>
      <c r="BQ160" s="165">
        <v>2.0422750000000001</v>
      </c>
      <c r="BR160" s="165">
        <v>-23.00644254345363</v>
      </c>
      <c r="BS160" s="165"/>
      <c r="BU160" s="165">
        <v>0.24227500000000002</v>
      </c>
      <c r="BV160" s="165">
        <v>-23.343693126391983</v>
      </c>
      <c r="BW160" s="165"/>
    </row>
    <row r="161" spans="1:75" x14ac:dyDescent="0.25">
      <c r="A161" s="95">
        <v>41307</v>
      </c>
      <c r="B161" s="36">
        <v>41307</v>
      </c>
      <c r="C161" s="346">
        <v>-0.65</v>
      </c>
      <c r="D161" s="346">
        <v>-7.1000000000000005</v>
      </c>
      <c r="E161" s="346">
        <v>2.15</v>
      </c>
      <c r="F161" s="346">
        <v>-0.79999999999999993</v>
      </c>
      <c r="G161" s="346">
        <v>-7.25</v>
      </c>
      <c r="H161" s="346">
        <v>2.25</v>
      </c>
      <c r="I161" s="346">
        <v>0.44999999999999996</v>
      </c>
      <c r="J161" s="106"/>
      <c r="K161" s="36">
        <v>42402</v>
      </c>
      <c r="L161" s="109">
        <v>0.24429999999999985</v>
      </c>
      <c r="M161" s="98">
        <f t="shared" si="4"/>
        <v>0.20772499999999994</v>
      </c>
      <c r="N161" s="109">
        <f t="shared" si="5"/>
        <v>0.17171666666666663</v>
      </c>
      <c r="O161" s="291"/>
      <c r="P161" s="184">
        <v>42402</v>
      </c>
      <c r="Q161" s="346">
        <v>-0.65</v>
      </c>
      <c r="R161" s="240">
        <v>-0.85772499999999996</v>
      </c>
      <c r="T161" s="346">
        <v>-7.1000000000000005</v>
      </c>
      <c r="U161" s="240">
        <v>-7.3077250000000005</v>
      </c>
      <c r="W161" s="346">
        <v>2.15</v>
      </c>
      <c r="X161" s="240">
        <v>1.942275</v>
      </c>
      <c r="Y161" s="190">
        <v>-22.166666666666668</v>
      </c>
      <c r="Z161" s="346">
        <v>-0.79999999999999993</v>
      </c>
      <c r="AA161" s="240">
        <v>-1.0077249999999998</v>
      </c>
      <c r="AB161" s="190">
        <v>-22.844055555555556</v>
      </c>
      <c r="AC161" s="346">
        <v>-7.25</v>
      </c>
      <c r="AD161" s="239">
        <v>-7.4577249999999999</v>
      </c>
      <c r="AF161" s="346">
        <v>2.25</v>
      </c>
      <c r="AG161" s="239">
        <v>2.0422750000000001</v>
      </c>
      <c r="AI161" s="346">
        <v>0.44999999999999996</v>
      </c>
      <c r="AJ161" s="239">
        <v>0.24227500000000002</v>
      </c>
      <c r="AK161" s="104"/>
      <c r="AV161" s="36">
        <v>42403</v>
      </c>
      <c r="AW161" s="165">
        <v>-1.231725</v>
      </c>
      <c r="AX161" s="165">
        <v>-24.20562776011068</v>
      </c>
      <c r="AY161" s="165"/>
      <c r="BA161" s="165">
        <v>-5.8817249999999994</v>
      </c>
      <c r="BB161" s="165">
        <v>-23.629740472464096</v>
      </c>
      <c r="BC161" s="165"/>
      <c r="BE161" s="165">
        <v>1.668275</v>
      </c>
      <c r="BF161" s="165">
        <v>-22.334501098556544</v>
      </c>
      <c r="BG161" s="165"/>
      <c r="BI161" s="165">
        <v>-3.1317249999999994</v>
      </c>
      <c r="BJ161" s="165">
        <v>-22.918114699911222</v>
      </c>
      <c r="BK161" s="165"/>
      <c r="BM161" s="165">
        <v>-9.1817250000000001</v>
      </c>
      <c r="BN161" s="165">
        <v>-24.368256686193199</v>
      </c>
      <c r="BO161" s="165"/>
      <c r="BQ161" s="165">
        <v>3.4182750000000004</v>
      </c>
      <c r="BR161" s="165">
        <v>-22.904842543453629</v>
      </c>
      <c r="BS161" s="165"/>
      <c r="BU161" s="165">
        <v>-3.5317249999999998</v>
      </c>
      <c r="BV161" s="165">
        <v>-23.460493126391984</v>
      </c>
      <c r="BW161" s="165"/>
    </row>
    <row r="162" spans="1:75" x14ac:dyDescent="0.25">
      <c r="A162" s="95">
        <v>41308</v>
      </c>
      <c r="B162" s="36">
        <v>41308</v>
      </c>
      <c r="C162" s="346">
        <v>-0.95000000000000007</v>
      </c>
      <c r="D162" s="346">
        <v>-5.6</v>
      </c>
      <c r="E162" s="346">
        <v>1.95</v>
      </c>
      <c r="F162" s="346">
        <v>-2.8499999999999996</v>
      </c>
      <c r="G162" s="346">
        <v>-8.9</v>
      </c>
      <c r="H162" s="346">
        <v>3.7</v>
      </c>
      <c r="I162" s="346">
        <v>-3.25</v>
      </c>
      <c r="J162" s="106"/>
      <c r="K162" s="36">
        <v>42403</v>
      </c>
      <c r="L162" s="109">
        <v>0.31914999999999993</v>
      </c>
      <c r="M162" s="98">
        <f t="shared" si="4"/>
        <v>0.28172499999999989</v>
      </c>
      <c r="N162" s="109">
        <f t="shared" si="5"/>
        <v>0.24486666666666659</v>
      </c>
      <c r="O162" s="291"/>
      <c r="P162" s="184">
        <v>42403</v>
      </c>
      <c r="Q162" s="346">
        <v>-0.95000000000000007</v>
      </c>
      <c r="R162" s="240">
        <v>-1.231725</v>
      </c>
      <c r="T162" s="346">
        <v>-5.6</v>
      </c>
      <c r="U162" s="240">
        <v>-5.8817249999999994</v>
      </c>
      <c r="W162" s="346">
        <v>1.95</v>
      </c>
      <c r="X162" s="240">
        <v>1.668275</v>
      </c>
      <c r="Z162" s="346">
        <v>-2.8499999999999996</v>
      </c>
      <c r="AA162" s="240">
        <v>-3.1317249999999994</v>
      </c>
      <c r="AC162" s="346">
        <v>-8.9</v>
      </c>
      <c r="AD162" s="239">
        <v>-9.1817250000000001</v>
      </c>
      <c r="AF162" s="346">
        <v>3.7</v>
      </c>
      <c r="AG162" s="239">
        <v>3.4182750000000004</v>
      </c>
      <c r="AI162" s="346">
        <v>-3.25</v>
      </c>
      <c r="AJ162" s="239">
        <v>-3.5317249999999998</v>
      </c>
      <c r="AK162" s="104"/>
      <c r="AV162" s="36">
        <v>42404</v>
      </c>
      <c r="AW162" s="165">
        <v>0.29257500000000003</v>
      </c>
      <c r="AX162" s="165">
        <v>-24.133627760110681</v>
      </c>
      <c r="AY162" s="165"/>
      <c r="BA162" s="165">
        <v>-7.3574250000000001</v>
      </c>
      <c r="BB162" s="165">
        <v>-23.690940472464096</v>
      </c>
      <c r="BC162" s="165"/>
      <c r="BE162" s="165">
        <v>1.6425749999999999</v>
      </c>
      <c r="BF162" s="165">
        <v>-22.320101098556545</v>
      </c>
      <c r="BG162" s="165"/>
      <c r="BI162" s="165">
        <v>-1.0574249999999998</v>
      </c>
      <c r="BJ162" s="165">
        <v>-23.01171469991122</v>
      </c>
      <c r="BK162" s="165"/>
      <c r="BM162" s="165">
        <v>-7.2074249999999997</v>
      </c>
      <c r="BN162" s="165">
        <v>-24.429456686193198</v>
      </c>
      <c r="BO162" s="165"/>
      <c r="BQ162" s="165">
        <v>3.6925749999999997</v>
      </c>
      <c r="BR162" s="165">
        <v>-22.80244254345363</v>
      </c>
      <c r="BS162" s="165"/>
      <c r="BU162" s="165">
        <v>-9.6574249999999999</v>
      </c>
      <c r="BV162" s="165">
        <v>-23.582893126391983</v>
      </c>
      <c r="BW162" s="165"/>
    </row>
    <row r="163" spans="1:75" x14ac:dyDescent="0.25">
      <c r="A163" s="95">
        <v>41309</v>
      </c>
      <c r="B163" s="36">
        <v>41309</v>
      </c>
      <c r="C163" s="346">
        <v>0.65</v>
      </c>
      <c r="D163" s="346">
        <v>-7</v>
      </c>
      <c r="E163" s="346">
        <v>2</v>
      </c>
      <c r="F163" s="346">
        <v>-0.7</v>
      </c>
      <c r="G163" s="346">
        <v>-6.85</v>
      </c>
      <c r="H163" s="346">
        <v>4.05</v>
      </c>
      <c r="I163" s="346">
        <v>-9.3000000000000007</v>
      </c>
      <c r="J163" s="106"/>
      <c r="K163" s="36">
        <v>42404</v>
      </c>
      <c r="L163" s="109">
        <v>0.39570000000000005</v>
      </c>
      <c r="M163" s="98">
        <f t="shared" si="4"/>
        <v>0.35742499999999999</v>
      </c>
      <c r="N163" s="109">
        <f t="shared" si="5"/>
        <v>0.31971666666666659</v>
      </c>
      <c r="O163" s="291"/>
      <c r="P163" s="184">
        <v>42404</v>
      </c>
      <c r="Q163" s="346">
        <v>0.65</v>
      </c>
      <c r="R163" s="240">
        <v>0.29257500000000003</v>
      </c>
      <c r="T163" s="346">
        <v>-7</v>
      </c>
      <c r="U163" s="240">
        <v>-7.3574250000000001</v>
      </c>
      <c r="W163" s="346">
        <v>2</v>
      </c>
      <c r="X163" s="240">
        <v>1.6425749999999999</v>
      </c>
      <c r="Z163" s="346">
        <v>-0.7</v>
      </c>
      <c r="AA163" s="240">
        <v>-1.0574249999999998</v>
      </c>
      <c r="AC163" s="346">
        <v>-6.85</v>
      </c>
      <c r="AD163" s="239">
        <v>-7.2074249999999997</v>
      </c>
      <c r="AF163" s="346">
        <v>4.05</v>
      </c>
      <c r="AG163" s="239">
        <v>3.6925749999999997</v>
      </c>
      <c r="AI163" s="346">
        <v>-9.3000000000000007</v>
      </c>
      <c r="AJ163" s="239">
        <v>-9.6574249999999999</v>
      </c>
      <c r="AK163" s="104"/>
      <c r="AV163" s="36">
        <v>42405</v>
      </c>
      <c r="AW163" s="165">
        <v>2.065175</v>
      </c>
      <c r="AX163" s="165">
        <v>-24.069127760110682</v>
      </c>
      <c r="AY163" s="165"/>
      <c r="BA163" s="165">
        <v>-10.784825</v>
      </c>
      <c r="BB163" s="165">
        <v>-23.751290472464095</v>
      </c>
      <c r="BC163" s="165"/>
      <c r="BE163" s="165">
        <v>3.0151750000000002</v>
      </c>
      <c r="BF163" s="165">
        <v>-22.216901098556544</v>
      </c>
      <c r="BG163" s="165"/>
      <c r="BI163" s="165">
        <v>2.6151749999999998</v>
      </c>
      <c r="BJ163" s="165">
        <v>-22.947214699911221</v>
      </c>
      <c r="BK163" s="165"/>
      <c r="BM163" s="165">
        <v>-5.0848250000000004</v>
      </c>
      <c r="BN163" s="165">
        <v>-24.489806686193198</v>
      </c>
      <c r="BO163" s="165"/>
      <c r="BQ163" s="165">
        <v>2.0151750000000002</v>
      </c>
      <c r="BR163" s="165">
        <v>-22.737942543453631</v>
      </c>
      <c r="BS163" s="165"/>
      <c r="BU163" s="165">
        <v>-12.584825</v>
      </c>
      <c r="BV163" s="165">
        <v>-23.643243126391983</v>
      </c>
      <c r="BW163" s="165"/>
    </row>
    <row r="164" spans="1:75" ht="15.75" thickBot="1" x14ac:dyDescent="0.3">
      <c r="A164" s="95">
        <v>41310</v>
      </c>
      <c r="B164" s="36">
        <v>41310</v>
      </c>
      <c r="C164" s="346">
        <v>2.5</v>
      </c>
      <c r="D164" s="346">
        <v>-10.35</v>
      </c>
      <c r="E164" s="346">
        <v>3.45</v>
      </c>
      <c r="F164" s="346">
        <v>3.05</v>
      </c>
      <c r="G164" s="346">
        <v>-4.6500000000000004</v>
      </c>
      <c r="H164" s="346">
        <v>2.4500000000000002</v>
      </c>
      <c r="I164" s="346">
        <v>-12.15</v>
      </c>
      <c r="J164" s="106"/>
      <c r="K164" s="36">
        <v>42405</v>
      </c>
      <c r="L164" s="109">
        <v>0.47394999999999998</v>
      </c>
      <c r="M164" s="98">
        <f t="shared" si="4"/>
        <v>0.43482500000000002</v>
      </c>
      <c r="N164" s="109">
        <f t="shared" si="5"/>
        <v>0.39626666666666671</v>
      </c>
      <c r="O164" s="291"/>
      <c r="P164" s="184">
        <v>42405</v>
      </c>
      <c r="Q164" s="346">
        <v>2.5</v>
      </c>
      <c r="R164" s="240">
        <v>2.065175</v>
      </c>
      <c r="T164" s="346">
        <v>-10.35</v>
      </c>
      <c r="U164" s="240">
        <v>-10.784825</v>
      </c>
      <c r="W164" s="346">
        <v>3.45</v>
      </c>
      <c r="X164" s="240">
        <v>3.0151750000000002</v>
      </c>
      <c r="Z164" s="346">
        <v>3.05</v>
      </c>
      <c r="AA164" s="240">
        <v>2.6151749999999998</v>
      </c>
      <c r="AC164" s="346">
        <v>-4.6500000000000004</v>
      </c>
      <c r="AD164" s="239">
        <v>-5.0848250000000004</v>
      </c>
      <c r="AF164" s="346">
        <v>2.4500000000000002</v>
      </c>
      <c r="AG164" s="239">
        <v>2.0151750000000002</v>
      </c>
      <c r="AI164" s="346">
        <v>-12.15</v>
      </c>
      <c r="AJ164" s="239">
        <v>-12.584825</v>
      </c>
      <c r="AK164" s="104"/>
      <c r="AV164" s="349">
        <v>42406</v>
      </c>
      <c r="AW164" s="165">
        <v>3.1860750000000002</v>
      </c>
      <c r="AX164" s="165">
        <v>-23.965127760110683</v>
      </c>
      <c r="AY164" s="165"/>
      <c r="BA164" s="165">
        <v>-13.563925000000001</v>
      </c>
      <c r="BB164" s="165">
        <v>-23.810790472464095</v>
      </c>
      <c r="BC164" s="165"/>
      <c r="BE164" s="165">
        <v>6.4360750000000007</v>
      </c>
      <c r="BF164" s="165">
        <v>-22.047901098556544</v>
      </c>
      <c r="BG164" s="165"/>
      <c r="BI164" s="165">
        <v>2.486075</v>
      </c>
      <c r="BJ164" s="165">
        <v>-22.88221469991122</v>
      </c>
      <c r="BK164" s="165"/>
      <c r="BM164" s="165">
        <v>-6.3139249999999993</v>
      </c>
      <c r="BN164" s="165">
        <v>-24.549306686193198</v>
      </c>
      <c r="BO164" s="165"/>
      <c r="BQ164" s="165">
        <v>0.88607499999999995</v>
      </c>
      <c r="BR164" s="165">
        <v>-22.667942543453631</v>
      </c>
      <c r="BS164" s="165"/>
      <c r="BU164" s="165">
        <v>-11.613925000000002</v>
      </c>
      <c r="BV164" s="165">
        <v>-23.702743126391983</v>
      </c>
      <c r="BW164" s="165"/>
    </row>
    <row r="165" spans="1:75" x14ac:dyDescent="0.25">
      <c r="A165" s="95">
        <v>41311</v>
      </c>
      <c r="B165" s="36">
        <v>41311</v>
      </c>
      <c r="C165" s="346">
        <v>3.7</v>
      </c>
      <c r="D165" s="346">
        <v>-13.05</v>
      </c>
      <c r="E165" s="346">
        <v>6.95</v>
      </c>
      <c r="F165" s="346">
        <v>3</v>
      </c>
      <c r="G165" s="346">
        <v>-5.8</v>
      </c>
      <c r="H165" s="346">
        <v>1.4</v>
      </c>
      <c r="I165" s="346">
        <v>-11.100000000000001</v>
      </c>
      <c r="J165" s="106"/>
      <c r="K165" s="36">
        <v>42406</v>
      </c>
      <c r="L165" s="109">
        <v>0.55389999999999995</v>
      </c>
      <c r="M165" s="98">
        <f t="shared" si="4"/>
        <v>0.51392499999999997</v>
      </c>
      <c r="N165" s="109">
        <f t="shared" si="5"/>
        <v>0.4745166666666667</v>
      </c>
      <c r="O165" s="291"/>
      <c r="P165" s="184">
        <v>42406</v>
      </c>
      <c r="Q165" s="346">
        <v>3.7</v>
      </c>
      <c r="R165" s="240">
        <v>3.1860750000000002</v>
      </c>
      <c r="T165" s="346">
        <v>-13.05</v>
      </c>
      <c r="U165" s="240">
        <v>-13.563925000000001</v>
      </c>
      <c r="W165" s="346">
        <v>6.95</v>
      </c>
      <c r="X165" s="240">
        <v>6.4360750000000007</v>
      </c>
      <c r="Z165" s="346">
        <v>3</v>
      </c>
      <c r="AA165" s="240">
        <v>2.486075</v>
      </c>
      <c r="AC165" s="346">
        <v>-5.8</v>
      </c>
      <c r="AD165" s="239">
        <v>-6.3139249999999993</v>
      </c>
      <c r="AF165" s="346">
        <v>1.4</v>
      </c>
      <c r="AG165" s="239">
        <v>0.88607499999999995</v>
      </c>
      <c r="AI165" s="346">
        <v>-11.100000000000001</v>
      </c>
      <c r="AJ165" s="239">
        <v>-11.613925000000002</v>
      </c>
      <c r="AK165" s="104"/>
      <c r="AV165" s="36">
        <v>42407</v>
      </c>
      <c r="AW165" s="165">
        <v>1.7052749999999999</v>
      </c>
      <c r="AX165" s="165">
        <v>-23.809127760110684</v>
      </c>
      <c r="AY165" s="165">
        <v>-23.612388888888884</v>
      </c>
      <c r="BA165" s="165">
        <v>-11.894725000000001</v>
      </c>
      <c r="BB165" s="165">
        <v>-23.818290472464096</v>
      </c>
      <c r="BC165" s="165"/>
      <c r="BE165" s="165">
        <v>8.6052749999999989</v>
      </c>
      <c r="BF165" s="165">
        <v>-21.837901098556543</v>
      </c>
      <c r="BG165" s="165"/>
      <c r="BI165" s="165">
        <v>5.2750000000000297E-3</v>
      </c>
      <c r="BJ165" s="165">
        <v>-22.761214699911221</v>
      </c>
      <c r="BK165" s="165"/>
      <c r="BM165" s="165">
        <v>-8.8947250000000011</v>
      </c>
      <c r="BN165" s="165">
        <v>-24.555806686193197</v>
      </c>
      <c r="BO165" s="165"/>
      <c r="BQ165" s="165">
        <v>1.7552750000000001</v>
      </c>
      <c r="BR165" s="165">
        <v>-22.52494254345363</v>
      </c>
      <c r="BS165" s="165"/>
      <c r="BU165" s="165">
        <v>-10.944725000000002</v>
      </c>
      <c r="BV165" s="165">
        <v>-23.740243126391984</v>
      </c>
      <c r="BW165" s="165"/>
    </row>
    <row r="166" spans="1:75" x14ac:dyDescent="0.25">
      <c r="A166" s="95">
        <v>41312</v>
      </c>
      <c r="B166" s="36">
        <v>41312</v>
      </c>
      <c r="C166" s="346">
        <v>2.2999999999999998</v>
      </c>
      <c r="D166" s="346">
        <v>-11.3</v>
      </c>
      <c r="E166" s="346">
        <v>9.1999999999999993</v>
      </c>
      <c r="F166" s="346">
        <v>0.6</v>
      </c>
      <c r="G166" s="346">
        <v>-8.3000000000000007</v>
      </c>
      <c r="H166" s="346">
        <v>2.35</v>
      </c>
      <c r="I166" s="346">
        <v>-10.350000000000001</v>
      </c>
      <c r="J166" s="106"/>
      <c r="K166" s="36">
        <v>42407</v>
      </c>
      <c r="L166" s="109">
        <v>0.63554999999999995</v>
      </c>
      <c r="M166" s="98">
        <f t="shared" si="4"/>
        <v>0.59472499999999995</v>
      </c>
      <c r="N166" s="109">
        <f t="shared" si="5"/>
        <v>0.55446666666666655</v>
      </c>
      <c r="O166" s="291"/>
      <c r="P166" s="184">
        <v>42407</v>
      </c>
      <c r="Q166" s="346">
        <v>2.2999999999999998</v>
      </c>
      <c r="R166" s="240">
        <v>1.7052749999999999</v>
      </c>
      <c r="S166" s="190">
        <v>-23.612388888888884</v>
      </c>
      <c r="T166" s="346">
        <v>-11.3</v>
      </c>
      <c r="U166" s="240">
        <v>-11.894725000000001</v>
      </c>
      <c r="W166" s="346">
        <v>9.1999999999999993</v>
      </c>
      <c r="X166" s="240">
        <v>8.6052749999999989</v>
      </c>
      <c r="Z166" s="346">
        <v>0.6</v>
      </c>
      <c r="AA166" s="240">
        <v>5.2750000000000297E-3</v>
      </c>
      <c r="AC166" s="346">
        <v>-8.3000000000000007</v>
      </c>
      <c r="AD166" s="239">
        <v>-8.8947250000000011</v>
      </c>
      <c r="AF166" s="346">
        <v>2.35</v>
      </c>
      <c r="AG166" s="239">
        <v>1.7552750000000001</v>
      </c>
      <c r="AI166" s="346">
        <v>-10.350000000000001</v>
      </c>
      <c r="AJ166" s="239">
        <v>-10.944725000000002</v>
      </c>
      <c r="AK166" s="104"/>
      <c r="AV166" s="36">
        <v>42408</v>
      </c>
      <c r="AW166" s="165">
        <v>-0.17722499999999997</v>
      </c>
      <c r="AX166" s="165">
        <v>-23.689127760110683</v>
      </c>
      <c r="AY166" s="165"/>
      <c r="BA166" s="165">
        <v>-9.9772250000000007</v>
      </c>
      <c r="BB166" s="165">
        <v>-23.825790472464096</v>
      </c>
      <c r="BC166" s="165"/>
      <c r="BE166" s="165">
        <v>8.5227749999999993</v>
      </c>
      <c r="BF166" s="165">
        <v>-21.627901098556542</v>
      </c>
      <c r="BG166" s="165"/>
      <c r="BI166" s="165">
        <v>-0.97722500000000001</v>
      </c>
      <c r="BJ166" s="165">
        <v>-22.651214699911222</v>
      </c>
      <c r="BK166" s="165"/>
      <c r="BM166" s="165">
        <v>-10.477225000000001</v>
      </c>
      <c r="BN166" s="165">
        <v>-24.563306686193197</v>
      </c>
      <c r="BO166" s="165"/>
      <c r="BQ166" s="165">
        <v>5.2727750000000002</v>
      </c>
      <c r="BR166" s="165">
        <v>-22.304942543453631</v>
      </c>
      <c r="BS166" s="165"/>
      <c r="BU166" s="165">
        <v>-8.427225</v>
      </c>
      <c r="BV166" s="165">
        <v>-23.772743126391983</v>
      </c>
      <c r="BW166" s="165"/>
    </row>
    <row r="167" spans="1:75" x14ac:dyDescent="0.25">
      <c r="A167" s="95">
        <v>41313</v>
      </c>
      <c r="B167" s="36">
        <v>41313</v>
      </c>
      <c r="C167" s="346">
        <v>0.5</v>
      </c>
      <c r="D167" s="346">
        <v>-9.3000000000000007</v>
      </c>
      <c r="E167" s="346">
        <v>9.1999999999999993</v>
      </c>
      <c r="F167" s="346">
        <v>-0.3</v>
      </c>
      <c r="G167" s="346">
        <v>-9.8000000000000007</v>
      </c>
      <c r="H167" s="346">
        <v>5.95</v>
      </c>
      <c r="I167" s="346">
        <v>-7.75</v>
      </c>
      <c r="J167" s="106"/>
      <c r="K167" s="36">
        <v>42408</v>
      </c>
      <c r="L167" s="109">
        <v>0.71889999999999998</v>
      </c>
      <c r="M167" s="98">
        <f t="shared" si="4"/>
        <v>0.67722499999999997</v>
      </c>
      <c r="N167" s="109">
        <f t="shared" si="5"/>
        <v>0.63611666666666666</v>
      </c>
      <c r="O167" s="291"/>
      <c r="P167" s="184">
        <v>42408</v>
      </c>
      <c r="Q167" s="346">
        <v>0.5</v>
      </c>
      <c r="R167" s="240">
        <v>-0.17722499999999997</v>
      </c>
      <c r="T167" s="346">
        <v>-9.3000000000000007</v>
      </c>
      <c r="U167" s="240">
        <v>-9.9772250000000007</v>
      </c>
      <c r="W167" s="346">
        <v>9.1999999999999993</v>
      </c>
      <c r="X167" s="240">
        <v>8.5227749999999993</v>
      </c>
      <c r="Z167" s="346">
        <v>-0.3</v>
      </c>
      <c r="AA167" s="240">
        <v>-0.97722500000000001</v>
      </c>
      <c r="AC167" s="346">
        <v>-9.8000000000000007</v>
      </c>
      <c r="AD167" s="239">
        <v>-10.477225000000001</v>
      </c>
      <c r="AF167" s="346">
        <v>5.95</v>
      </c>
      <c r="AG167" s="239">
        <v>5.2727750000000002</v>
      </c>
      <c r="AI167" s="346">
        <v>-7.75</v>
      </c>
      <c r="AJ167" s="239">
        <v>-8.427225</v>
      </c>
      <c r="AK167" s="104"/>
      <c r="AV167" s="36">
        <v>42409</v>
      </c>
      <c r="AW167" s="165">
        <v>-0.26142500000000002</v>
      </c>
      <c r="AX167" s="165">
        <v>-23.569127760110682</v>
      </c>
      <c r="AY167" s="165"/>
      <c r="BA167" s="165">
        <v>-9.3614250000000006</v>
      </c>
      <c r="BB167" s="165">
        <v>-23.833290472464096</v>
      </c>
      <c r="BC167" s="165"/>
      <c r="BE167" s="165">
        <v>7.488575</v>
      </c>
      <c r="BF167" s="165">
        <v>-21.417901098556541</v>
      </c>
      <c r="BG167" s="165"/>
      <c r="BI167" s="165">
        <v>-0.51142500000000002</v>
      </c>
      <c r="BJ167" s="165">
        <v>-22.541214699911222</v>
      </c>
      <c r="BK167" s="165"/>
      <c r="BM167" s="165">
        <v>-7.6114249999999997</v>
      </c>
      <c r="BN167" s="165">
        <v>-24.569806686193196</v>
      </c>
      <c r="BO167" s="165"/>
      <c r="BQ167" s="165">
        <v>3.0885750000000001</v>
      </c>
      <c r="BR167" s="165">
        <v>-22.126442543453631</v>
      </c>
      <c r="BS167" s="165"/>
      <c r="BU167" s="165">
        <v>-7.2114249999999993</v>
      </c>
      <c r="BV167" s="165">
        <v>-23.805243126391982</v>
      </c>
      <c r="BW167" s="165"/>
    </row>
    <row r="168" spans="1:75" s="100" customFormat="1" x14ac:dyDescent="0.25">
      <c r="A168" s="289">
        <v>41314</v>
      </c>
      <c r="B168" s="287">
        <v>41314</v>
      </c>
      <c r="C168" s="346">
        <v>0.5</v>
      </c>
      <c r="D168" s="346">
        <v>-8.6</v>
      </c>
      <c r="E168" s="346">
        <v>8.25</v>
      </c>
      <c r="F168" s="346">
        <v>0.25</v>
      </c>
      <c r="G168" s="346">
        <v>-6.85</v>
      </c>
      <c r="H168" s="346">
        <v>3.85</v>
      </c>
      <c r="I168" s="346">
        <v>-6.4499999999999993</v>
      </c>
      <c r="J168" s="106"/>
      <c r="K168" s="36">
        <v>42409</v>
      </c>
      <c r="L168" s="120">
        <v>0.80395000000000005</v>
      </c>
      <c r="M168" s="98">
        <f t="shared" si="4"/>
        <v>0.76142500000000002</v>
      </c>
      <c r="N168" s="291">
        <f t="shared" si="5"/>
        <v>0.71946666666666659</v>
      </c>
      <c r="O168" s="291"/>
      <c r="P168" s="184">
        <v>42409</v>
      </c>
      <c r="Q168" s="346">
        <v>0.5</v>
      </c>
      <c r="R168" s="240">
        <v>-0.26142500000000002</v>
      </c>
      <c r="S168" s="191"/>
      <c r="T168" s="346">
        <v>-8.6</v>
      </c>
      <c r="U168" s="240">
        <v>-9.3614250000000006</v>
      </c>
      <c r="V168" s="191"/>
      <c r="W168" s="346">
        <v>8.25</v>
      </c>
      <c r="X168" s="240">
        <v>7.488575</v>
      </c>
      <c r="Y168" s="191"/>
      <c r="Z168" s="346">
        <v>0.25</v>
      </c>
      <c r="AA168" s="240">
        <v>-0.51142500000000002</v>
      </c>
      <c r="AB168" s="191"/>
      <c r="AC168" s="346">
        <v>-6.85</v>
      </c>
      <c r="AD168" s="239">
        <v>-7.6114249999999997</v>
      </c>
      <c r="AE168" s="191"/>
      <c r="AF168" s="346">
        <v>3.85</v>
      </c>
      <c r="AG168" s="239">
        <v>3.0885750000000001</v>
      </c>
      <c r="AH168" s="177"/>
      <c r="AI168" s="346">
        <v>-6.4499999999999993</v>
      </c>
      <c r="AJ168" s="239">
        <v>-7.2114249999999993</v>
      </c>
      <c r="AK168" s="104"/>
      <c r="AV168" s="36">
        <v>42410</v>
      </c>
      <c r="AW168" s="165">
        <v>-0.2473249999999998</v>
      </c>
      <c r="AX168" s="165">
        <v>-23.449127760110681</v>
      </c>
      <c r="AY168" s="165"/>
      <c r="BA168" s="165">
        <v>-6.797324999999999</v>
      </c>
      <c r="BB168" s="165">
        <v>-23.838790472464098</v>
      </c>
      <c r="BC168" s="165"/>
      <c r="BE168" s="165">
        <v>6.1026750000000005</v>
      </c>
      <c r="BF168" s="165">
        <v>-21.217901098556542</v>
      </c>
      <c r="BG168" s="165"/>
      <c r="BI168" s="165">
        <v>0.20267500000000016</v>
      </c>
      <c r="BJ168" s="165">
        <v>-22.420214699911224</v>
      </c>
      <c r="BK168" s="165"/>
      <c r="BM168" s="165">
        <v>-1.3473249999999999</v>
      </c>
      <c r="BN168" s="165">
        <v>-24.237806686193196</v>
      </c>
      <c r="BO168" s="165"/>
      <c r="BQ168" s="165">
        <v>-3.6473250000000004</v>
      </c>
      <c r="BR168" s="165">
        <v>-22.161442543453632</v>
      </c>
      <c r="BS168" s="165"/>
      <c r="BU168" s="165">
        <v>-10.647325</v>
      </c>
      <c r="BV168" s="165">
        <v>-23.842743126391984</v>
      </c>
      <c r="BW168" s="165"/>
    </row>
    <row r="169" spans="1:75" x14ac:dyDescent="0.25">
      <c r="A169" s="289">
        <v>41315</v>
      </c>
      <c r="B169" s="287">
        <v>41315</v>
      </c>
      <c r="C169" s="346">
        <v>0.60000000000000009</v>
      </c>
      <c r="D169" s="346">
        <v>-5.9499999999999993</v>
      </c>
      <c r="E169" s="346">
        <v>6.95</v>
      </c>
      <c r="F169" s="346">
        <v>1.05</v>
      </c>
      <c r="G169" s="346">
        <v>-0.5</v>
      </c>
      <c r="H169" s="346">
        <v>-2.8000000000000003</v>
      </c>
      <c r="I169" s="346">
        <v>-9.8000000000000007</v>
      </c>
      <c r="J169" s="106"/>
      <c r="K169" s="36">
        <v>42410</v>
      </c>
      <c r="L169" s="120">
        <v>0.89069999999999983</v>
      </c>
      <c r="M169" s="98">
        <f t="shared" si="4"/>
        <v>0.84732499999999988</v>
      </c>
      <c r="N169" s="291">
        <f t="shared" si="5"/>
        <v>0.80451666666666666</v>
      </c>
      <c r="O169" s="291"/>
      <c r="P169" s="184">
        <v>42410</v>
      </c>
      <c r="Q169" s="346">
        <v>0.60000000000000009</v>
      </c>
      <c r="R169" s="240">
        <v>-0.2473249999999998</v>
      </c>
      <c r="S169" s="191"/>
      <c r="T169" s="346">
        <v>-5.9499999999999993</v>
      </c>
      <c r="U169" s="240">
        <v>-6.797324999999999</v>
      </c>
      <c r="V169" s="191"/>
      <c r="W169" s="346">
        <v>6.95</v>
      </c>
      <c r="X169" s="240">
        <v>6.1026750000000005</v>
      </c>
      <c r="Y169" s="191"/>
      <c r="Z169" s="346">
        <v>1.05</v>
      </c>
      <c r="AA169" s="240">
        <v>0.20267500000000016</v>
      </c>
      <c r="AB169" s="191"/>
      <c r="AC169" s="346">
        <v>-0.5</v>
      </c>
      <c r="AD169" s="239">
        <v>-1.3473249999999999</v>
      </c>
      <c r="AE169" s="191"/>
      <c r="AF169" s="346">
        <v>-2.8000000000000003</v>
      </c>
      <c r="AG169" s="239">
        <v>-3.6473250000000004</v>
      </c>
      <c r="AH169" s="177"/>
      <c r="AI169" s="346">
        <v>-9.8000000000000007</v>
      </c>
      <c r="AJ169" s="239">
        <v>-10.647325</v>
      </c>
      <c r="AK169" s="177"/>
      <c r="AV169" s="36">
        <v>42411</v>
      </c>
      <c r="AW169" s="165">
        <v>-1.4849249999999996</v>
      </c>
      <c r="AX169" s="165">
        <v>-23.328127760110682</v>
      </c>
      <c r="AY169" s="165"/>
      <c r="BA169" s="165">
        <v>-3.8349249999999997</v>
      </c>
      <c r="BB169" s="165">
        <v>-23.841290472464099</v>
      </c>
      <c r="BC169" s="165"/>
      <c r="BE169" s="165">
        <v>6.7650750000000004</v>
      </c>
      <c r="BF169" s="165">
        <v>-21.017901098556543</v>
      </c>
      <c r="BG169" s="165"/>
      <c r="BI169" s="165">
        <v>1.365075</v>
      </c>
      <c r="BJ169" s="165">
        <v>-22.304714699911223</v>
      </c>
      <c r="BK169" s="165"/>
      <c r="BM169" s="165">
        <v>-8.4924999999999695E-2</v>
      </c>
      <c r="BN169" s="165">
        <v>-24.117806686193195</v>
      </c>
      <c r="BO169" s="165"/>
      <c r="BQ169" s="165">
        <v>-5.5849250000000001</v>
      </c>
      <c r="BR169" s="165">
        <v>-22.238442543453633</v>
      </c>
      <c r="BS169" s="165"/>
      <c r="BU169" s="165">
        <v>-11.984925</v>
      </c>
      <c r="BV169" s="165">
        <v>-23.880243126391985</v>
      </c>
      <c r="BW169" s="165"/>
    </row>
    <row r="170" spans="1:75" ht="15.75" thickBot="1" x14ac:dyDescent="0.3">
      <c r="A170" s="95">
        <v>41316</v>
      </c>
      <c r="B170" s="36">
        <v>41316</v>
      </c>
      <c r="C170" s="346">
        <v>-0.54999999999999993</v>
      </c>
      <c r="D170" s="346">
        <v>-2.9</v>
      </c>
      <c r="E170" s="346">
        <v>7.7</v>
      </c>
      <c r="F170" s="346">
        <v>2.2999999999999998</v>
      </c>
      <c r="G170" s="346">
        <v>0.85000000000000009</v>
      </c>
      <c r="H170" s="346">
        <v>-4.6500000000000004</v>
      </c>
      <c r="I170" s="346">
        <v>-11.05</v>
      </c>
      <c r="J170" s="106"/>
      <c r="K170" s="36">
        <v>42411</v>
      </c>
      <c r="L170" s="105">
        <v>0.97914999999999974</v>
      </c>
      <c r="M170" s="98">
        <f t="shared" si="4"/>
        <v>0.93492499999999978</v>
      </c>
      <c r="N170" s="109">
        <f t="shared" si="5"/>
        <v>0.89126666666666654</v>
      </c>
      <c r="O170" s="291"/>
      <c r="P170" s="184">
        <v>42411</v>
      </c>
      <c r="Q170" s="346">
        <v>-0.54999999999999993</v>
      </c>
      <c r="R170" s="240">
        <v>-1.4849249999999996</v>
      </c>
      <c r="T170" s="346">
        <v>-2.9</v>
      </c>
      <c r="U170" s="240">
        <v>-3.8349249999999997</v>
      </c>
      <c r="W170" s="346">
        <v>7.7</v>
      </c>
      <c r="X170" s="240">
        <v>6.7650750000000004</v>
      </c>
      <c r="Z170" s="346">
        <v>2.2999999999999998</v>
      </c>
      <c r="AA170" s="240">
        <v>1.365075</v>
      </c>
      <c r="AC170" s="346">
        <v>0.85000000000000009</v>
      </c>
      <c r="AD170" s="239">
        <v>-8.4924999999999695E-2</v>
      </c>
      <c r="AF170" s="346">
        <v>-4.6500000000000004</v>
      </c>
      <c r="AG170" s="239">
        <v>-5.5849250000000001</v>
      </c>
      <c r="AI170" s="346">
        <v>-11.05</v>
      </c>
      <c r="AJ170" s="239">
        <v>-11.984925</v>
      </c>
      <c r="AK170" s="104"/>
      <c r="AV170" s="36">
        <v>42412</v>
      </c>
      <c r="AW170" s="165">
        <v>-0.67422499999999996</v>
      </c>
      <c r="AX170" s="165">
        <v>-23.218127760110683</v>
      </c>
      <c r="AY170" s="165"/>
      <c r="BA170" s="165">
        <v>1.1757750000000002</v>
      </c>
      <c r="BB170" s="165">
        <v>-23.709290472464097</v>
      </c>
      <c r="BC170" s="165"/>
      <c r="BE170" s="165">
        <v>7.1257750000000009</v>
      </c>
      <c r="BF170" s="165">
        <v>-20.817901098556543</v>
      </c>
      <c r="BG170" s="165"/>
      <c r="BI170" s="165">
        <v>3.0257749999999999</v>
      </c>
      <c r="BJ170" s="165">
        <v>-22.126214699911223</v>
      </c>
      <c r="BK170" s="165"/>
      <c r="BM170" s="165">
        <v>-1.2742249999999999</v>
      </c>
      <c r="BN170" s="165">
        <v>-23.985806686193193</v>
      </c>
      <c r="BO170" s="165"/>
      <c r="BQ170" s="165">
        <v>-5.6742249999999999</v>
      </c>
      <c r="BR170" s="165">
        <v>-22.315442543453635</v>
      </c>
      <c r="BS170" s="165"/>
      <c r="BU170" s="165">
        <v>-10.724224999999999</v>
      </c>
      <c r="BV170" s="165">
        <v>-23.917743126391986</v>
      </c>
      <c r="BW170" s="165">
        <v>-25.182240740740742</v>
      </c>
    </row>
    <row r="171" spans="1:75" ht="15.75" thickBot="1" x14ac:dyDescent="0.3">
      <c r="A171" s="95">
        <v>41317</v>
      </c>
      <c r="B171" s="36">
        <v>41317</v>
      </c>
      <c r="C171" s="346">
        <v>0.35</v>
      </c>
      <c r="D171" s="346">
        <v>2.2000000000000002</v>
      </c>
      <c r="E171" s="346">
        <v>8.15</v>
      </c>
      <c r="F171" s="346">
        <v>4.05</v>
      </c>
      <c r="G171" s="346">
        <v>-0.25</v>
      </c>
      <c r="H171" s="346">
        <v>-4.6500000000000004</v>
      </c>
      <c r="I171" s="346">
        <v>-9.6999999999999993</v>
      </c>
      <c r="J171" s="106"/>
      <c r="K171" s="36">
        <v>42412</v>
      </c>
      <c r="L171" s="105">
        <v>1.0692999999999999</v>
      </c>
      <c r="M171" s="98">
        <f t="shared" si="4"/>
        <v>1.0242249999999999</v>
      </c>
      <c r="N171" s="109">
        <f t="shared" si="5"/>
        <v>0.97971666666666657</v>
      </c>
      <c r="O171" s="291"/>
      <c r="P171" s="184">
        <v>42412</v>
      </c>
      <c r="Q171" s="346">
        <v>0.35</v>
      </c>
      <c r="R171" s="240">
        <v>-0.67422499999999996</v>
      </c>
      <c r="T171" s="346">
        <v>2.2000000000000002</v>
      </c>
      <c r="U171" s="240">
        <v>1.1757750000000002</v>
      </c>
      <c r="W171" s="346">
        <v>8.15</v>
      </c>
      <c r="X171" s="240">
        <v>7.1257750000000009</v>
      </c>
      <c r="Z171" s="346">
        <v>4.05</v>
      </c>
      <c r="AA171" s="240">
        <v>3.0257749999999999</v>
      </c>
      <c r="AC171" s="346">
        <v>-0.25</v>
      </c>
      <c r="AD171" s="239">
        <v>-1.2742249999999999</v>
      </c>
      <c r="AF171" s="346">
        <v>-4.6500000000000004</v>
      </c>
      <c r="AG171" s="239">
        <v>-5.6742249999999999</v>
      </c>
      <c r="AI171" s="346">
        <v>-9.6999999999999993</v>
      </c>
      <c r="AJ171" s="239">
        <v>-10.724224999999999</v>
      </c>
      <c r="AK171" s="104">
        <v>-25.182240740740742</v>
      </c>
      <c r="AV171" s="36">
        <v>42413</v>
      </c>
      <c r="AW171" s="165">
        <v>1.8847750000000001</v>
      </c>
      <c r="AX171" s="165">
        <v>-23.075127760110682</v>
      </c>
      <c r="AY171" s="165"/>
      <c r="BA171" s="165">
        <v>4.8347750000000005</v>
      </c>
      <c r="BB171" s="165">
        <v>-23.469290472464099</v>
      </c>
      <c r="BC171" s="165"/>
      <c r="BE171" s="165">
        <v>6.0347750000000007</v>
      </c>
      <c r="BF171" s="165">
        <v>-20.617901098556544</v>
      </c>
      <c r="BG171" s="165"/>
      <c r="BI171" s="165">
        <v>4.0347750000000007</v>
      </c>
      <c r="BJ171" s="165">
        <v>-21.916214699911222</v>
      </c>
      <c r="BK171" s="165"/>
      <c r="BM171" s="165">
        <v>-2.165225</v>
      </c>
      <c r="BN171" s="165">
        <v>-23.961806686193192</v>
      </c>
      <c r="BO171" s="165"/>
      <c r="BQ171" s="165">
        <v>-4.9652250000000002</v>
      </c>
      <c r="BR171" s="360">
        <v>-22.385442543453635</v>
      </c>
      <c r="BS171" s="253">
        <v>-23.6</v>
      </c>
      <c r="BU171" s="165">
        <v>-9.4152250000000013</v>
      </c>
      <c r="BV171" s="165">
        <v>-23.955243126391988</v>
      </c>
      <c r="BW171" s="165"/>
    </row>
    <row r="172" spans="1:75" x14ac:dyDescent="0.25">
      <c r="A172" s="95">
        <v>41318</v>
      </c>
      <c r="B172" s="36">
        <v>41318</v>
      </c>
      <c r="C172" s="346">
        <v>3</v>
      </c>
      <c r="D172" s="346">
        <v>5.95</v>
      </c>
      <c r="E172" s="346">
        <v>7.15</v>
      </c>
      <c r="F172" s="346">
        <v>5.15</v>
      </c>
      <c r="G172" s="346">
        <v>-1.05</v>
      </c>
      <c r="H172" s="346">
        <v>-3.85</v>
      </c>
      <c r="I172" s="346">
        <v>-8.3000000000000007</v>
      </c>
      <c r="J172" s="106"/>
      <c r="K172" s="36">
        <v>42413</v>
      </c>
      <c r="L172" s="105">
        <v>1.1611499999999999</v>
      </c>
      <c r="M172" s="98">
        <f t="shared" si="4"/>
        <v>1.1152249999999999</v>
      </c>
      <c r="N172" s="109">
        <f t="shared" si="5"/>
        <v>1.0698666666666667</v>
      </c>
      <c r="O172" s="291"/>
      <c r="P172" s="184">
        <v>42413</v>
      </c>
      <c r="Q172" s="346">
        <v>3</v>
      </c>
      <c r="R172" s="240">
        <v>1.8847750000000001</v>
      </c>
      <c r="T172" s="346">
        <v>5.95</v>
      </c>
      <c r="U172" s="240">
        <v>4.8347750000000005</v>
      </c>
      <c r="W172" s="346">
        <v>7.15</v>
      </c>
      <c r="X172" s="240">
        <v>6.0347750000000007</v>
      </c>
      <c r="Z172" s="346">
        <v>5.15</v>
      </c>
      <c r="AA172" s="240">
        <v>4.0347750000000007</v>
      </c>
      <c r="AC172" s="346">
        <v>-1.05</v>
      </c>
      <c r="AD172" s="239">
        <v>-2.165225</v>
      </c>
      <c r="AF172" s="346">
        <v>-3.85</v>
      </c>
      <c r="AG172" s="239">
        <v>-4.9652250000000002</v>
      </c>
      <c r="AH172" s="104">
        <v>-23.585574074074071</v>
      </c>
      <c r="AI172" s="346">
        <v>-8.3000000000000007</v>
      </c>
      <c r="AJ172" s="239">
        <v>-9.4152250000000013</v>
      </c>
      <c r="AK172" s="104"/>
      <c r="AV172" s="36">
        <v>42414</v>
      </c>
      <c r="AW172" s="165">
        <v>1.7420749999999998</v>
      </c>
      <c r="AX172" s="165">
        <v>-22.932127760110681</v>
      </c>
      <c r="AY172" s="165"/>
      <c r="BA172" s="165">
        <v>3.5420750000000001</v>
      </c>
      <c r="BB172" s="165">
        <v>-23.282290472464098</v>
      </c>
      <c r="BC172" s="165">
        <v>-22.598244444444443</v>
      </c>
      <c r="BE172" s="165">
        <v>6.4420750000000009</v>
      </c>
      <c r="BF172" s="165">
        <v>-20.417901098556545</v>
      </c>
      <c r="BG172" s="165"/>
      <c r="BI172" s="165">
        <v>3.8920749999999997</v>
      </c>
      <c r="BJ172" s="165">
        <v>-21.737714699911223</v>
      </c>
      <c r="BK172" s="165"/>
      <c r="BM172" s="165">
        <v>-3.8579249999999998</v>
      </c>
      <c r="BN172" s="165">
        <v>-23.964306686193193</v>
      </c>
      <c r="BO172" s="165">
        <v>-24.077566666666669</v>
      </c>
      <c r="BQ172" s="165">
        <v>-1.2579249999999997</v>
      </c>
      <c r="BR172" s="165">
        <v>-22.269942543453634</v>
      </c>
      <c r="BS172" s="165"/>
      <c r="BU172" s="165">
        <v>-9.7079249999999995</v>
      </c>
      <c r="BV172" s="165">
        <v>-23.992743126391989</v>
      </c>
      <c r="BW172" s="165"/>
    </row>
    <row r="173" spans="1:75" ht="15.75" thickBot="1" x14ac:dyDescent="0.3">
      <c r="A173" s="95">
        <v>41319</v>
      </c>
      <c r="B173" s="36">
        <v>41319</v>
      </c>
      <c r="C173" s="346">
        <v>2.9499999999999997</v>
      </c>
      <c r="D173" s="346">
        <v>4.75</v>
      </c>
      <c r="E173" s="346">
        <v>7.65</v>
      </c>
      <c r="F173" s="346">
        <v>5.0999999999999996</v>
      </c>
      <c r="G173" s="346">
        <v>-2.65</v>
      </c>
      <c r="H173" s="346">
        <v>-4.9999999999999822E-2</v>
      </c>
      <c r="I173" s="346">
        <v>-8.5</v>
      </c>
      <c r="J173" s="106"/>
      <c r="K173" s="36">
        <v>42414</v>
      </c>
      <c r="L173" s="105">
        <v>1.2546999999999999</v>
      </c>
      <c r="M173" s="98">
        <f t="shared" si="4"/>
        <v>1.2079249999999999</v>
      </c>
      <c r="N173" s="109">
        <f t="shared" si="5"/>
        <v>1.1617166666666667</v>
      </c>
      <c r="O173" s="291"/>
      <c r="P173" s="184">
        <v>42414</v>
      </c>
      <c r="Q173" s="346">
        <v>2.9499999999999997</v>
      </c>
      <c r="R173" s="240">
        <v>1.7420749999999998</v>
      </c>
      <c r="T173" s="346">
        <v>4.75</v>
      </c>
      <c r="U173" s="240">
        <v>3.5420750000000001</v>
      </c>
      <c r="V173" s="190">
        <v>-22.598244444444443</v>
      </c>
      <c r="W173" s="346">
        <v>7.65</v>
      </c>
      <c r="X173" s="240">
        <v>6.4420750000000009</v>
      </c>
      <c r="Z173" s="346">
        <v>5.0999999999999996</v>
      </c>
      <c r="AA173" s="240">
        <v>3.8920749999999997</v>
      </c>
      <c r="AC173" s="346">
        <v>-2.65</v>
      </c>
      <c r="AD173" s="239">
        <v>-3.8579249999999998</v>
      </c>
      <c r="AE173" s="190">
        <v>-24.077566666666669</v>
      </c>
      <c r="AF173" s="346">
        <v>-4.9999999999999822E-2</v>
      </c>
      <c r="AG173" s="239">
        <v>-1.2579249999999997</v>
      </c>
      <c r="AI173" s="346">
        <v>-8.5</v>
      </c>
      <c r="AJ173" s="239">
        <v>-9.7079249999999995</v>
      </c>
      <c r="AK173" s="104"/>
      <c r="AV173" s="36">
        <v>42415</v>
      </c>
      <c r="AW173" s="165">
        <v>0.64767500000000044</v>
      </c>
      <c r="AX173" s="165">
        <v>-22.811127760110683</v>
      </c>
      <c r="AY173" s="165"/>
      <c r="BA173" s="165">
        <v>1.4976750000000001</v>
      </c>
      <c r="BB173" s="165">
        <v>-23.161290472464099</v>
      </c>
      <c r="BC173" s="165"/>
      <c r="BE173" s="165">
        <v>5.3476750000000006</v>
      </c>
      <c r="BF173" s="165">
        <v>-20.217901098556545</v>
      </c>
      <c r="BG173" s="165"/>
      <c r="BI173" s="165">
        <v>4.4976750000000001</v>
      </c>
      <c r="BJ173" s="165">
        <v>-21.527714699911222</v>
      </c>
      <c r="BK173" s="165"/>
      <c r="BM173" s="165">
        <v>-0.9023249999999996</v>
      </c>
      <c r="BN173" s="165">
        <v>-23.844306686193192</v>
      </c>
      <c r="BO173" s="165"/>
      <c r="BQ173" s="165">
        <v>9.76750000000004E-2</v>
      </c>
      <c r="BR173" s="165">
        <v>-22.154442543453634</v>
      </c>
      <c r="BS173" s="165"/>
      <c r="BU173" s="165">
        <v>-7.5523249999999997</v>
      </c>
      <c r="BV173" s="165">
        <v>-24.025243126391988</v>
      </c>
      <c r="BW173" s="165"/>
    </row>
    <row r="174" spans="1:75" ht="15.75" thickBot="1" x14ac:dyDescent="0.3">
      <c r="A174" s="95">
        <v>41320</v>
      </c>
      <c r="B174" s="36">
        <v>41320</v>
      </c>
      <c r="C174" s="346">
        <v>1.9500000000000002</v>
      </c>
      <c r="D174" s="346">
        <v>2.8</v>
      </c>
      <c r="E174" s="346">
        <v>6.65</v>
      </c>
      <c r="F174" s="346">
        <v>5.8</v>
      </c>
      <c r="G174" s="346">
        <v>0.40000000000000013</v>
      </c>
      <c r="H174" s="346">
        <v>1.4000000000000001</v>
      </c>
      <c r="I174" s="346">
        <v>-6.25</v>
      </c>
      <c r="J174" s="106"/>
      <c r="K174" s="36">
        <v>42415</v>
      </c>
      <c r="L174" s="105">
        <v>1.3499499999999998</v>
      </c>
      <c r="M174" s="98">
        <f t="shared" si="4"/>
        <v>1.3023249999999997</v>
      </c>
      <c r="N174" s="109">
        <f t="shared" si="5"/>
        <v>1.2552666666666665</v>
      </c>
      <c r="O174" s="291"/>
      <c r="P174" s="184">
        <v>42415</v>
      </c>
      <c r="Q174" s="346">
        <v>1.9500000000000002</v>
      </c>
      <c r="R174" s="240">
        <v>0.64767500000000044</v>
      </c>
      <c r="T174" s="346">
        <v>2.8</v>
      </c>
      <c r="U174" s="240">
        <v>1.4976750000000001</v>
      </c>
      <c r="W174" s="346">
        <v>6.65</v>
      </c>
      <c r="X174" s="240">
        <v>5.3476750000000006</v>
      </c>
      <c r="Z174" s="346">
        <v>5.8</v>
      </c>
      <c r="AA174" s="240">
        <v>4.4976750000000001</v>
      </c>
      <c r="AC174" s="346">
        <v>0.40000000000000013</v>
      </c>
      <c r="AD174" s="239">
        <v>-0.9023249999999996</v>
      </c>
      <c r="AF174" s="346">
        <v>1.4000000000000001</v>
      </c>
      <c r="AG174" s="239">
        <v>9.76750000000004E-2</v>
      </c>
      <c r="AI174" s="346">
        <v>-6.25</v>
      </c>
      <c r="AJ174" s="239">
        <v>-7.5523249999999997</v>
      </c>
      <c r="AK174" s="104"/>
      <c r="AV174" s="36">
        <v>42416</v>
      </c>
      <c r="AW174" s="165">
        <v>1.9515749999999996</v>
      </c>
      <c r="AX174" s="165">
        <v>-22.668127760110682</v>
      </c>
      <c r="AY174" s="165"/>
      <c r="BA174" s="165">
        <v>1.601575</v>
      </c>
      <c r="BB174" s="165">
        <v>-23.018290472464098</v>
      </c>
      <c r="BC174" s="165"/>
      <c r="BE174" s="165">
        <v>2.0515750000000001</v>
      </c>
      <c r="BF174" s="360">
        <v>-20.057901098556545</v>
      </c>
      <c r="BG174" s="253">
        <v>-18.501088888888891</v>
      </c>
      <c r="BI174" s="165">
        <v>5.0015750000000008</v>
      </c>
      <c r="BJ174" s="165">
        <v>-21.317714699911221</v>
      </c>
      <c r="BK174" s="165">
        <v>-21.922633333333334</v>
      </c>
      <c r="BM174" s="165">
        <v>3.101575</v>
      </c>
      <c r="BN174" s="165">
        <v>-23.640306686193192</v>
      </c>
      <c r="BO174" s="165"/>
      <c r="BQ174" s="165">
        <v>-0.39842500000000003</v>
      </c>
      <c r="BR174" s="165">
        <v>-22.049442543453633</v>
      </c>
      <c r="BS174" s="165"/>
      <c r="BU174" s="165">
        <v>-3.0484249999999999</v>
      </c>
      <c r="BV174" s="165">
        <v>-24.037743126391987</v>
      </c>
      <c r="BW174" s="165"/>
    </row>
    <row r="175" spans="1:75" x14ac:dyDescent="0.25">
      <c r="A175" s="95">
        <v>41321</v>
      </c>
      <c r="B175" s="36">
        <v>41321</v>
      </c>
      <c r="C175" s="346">
        <v>3.3499999999999996</v>
      </c>
      <c r="D175" s="346">
        <v>3</v>
      </c>
      <c r="E175" s="346">
        <v>3.45</v>
      </c>
      <c r="F175" s="346">
        <v>6.4</v>
      </c>
      <c r="G175" s="346">
        <v>4.5</v>
      </c>
      <c r="H175" s="346">
        <v>1</v>
      </c>
      <c r="I175" s="346">
        <v>-1.65</v>
      </c>
      <c r="J175" s="106"/>
      <c r="K175" s="36">
        <v>42416</v>
      </c>
      <c r="L175" s="105">
        <v>1.4469000000000001</v>
      </c>
      <c r="M175" s="98">
        <f t="shared" si="4"/>
        <v>1.398425</v>
      </c>
      <c r="N175" s="109">
        <f t="shared" si="5"/>
        <v>1.3505166666666666</v>
      </c>
      <c r="O175" s="291"/>
      <c r="P175" s="184">
        <v>42416</v>
      </c>
      <c r="Q175" s="346">
        <v>3.3499999999999996</v>
      </c>
      <c r="R175" s="240">
        <v>1.9515749999999996</v>
      </c>
      <c r="T175" s="346">
        <v>3</v>
      </c>
      <c r="U175" s="240">
        <v>1.601575</v>
      </c>
      <c r="W175" s="346">
        <v>3.45</v>
      </c>
      <c r="X175" s="240">
        <v>2.0515750000000001</v>
      </c>
      <c r="Y175" s="190">
        <v>-18.501088888888891</v>
      </c>
      <c r="Z175" s="346">
        <v>6.4</v>
      </c>
      <c r="AA175" s="240">
        <v>5.0015750000000008</v>
      </c>
      <c r="AB175" s="190">
        <v>-21.922633333333334</v>
      </c>
      <c r="AC175" s="346">
        <v>4.5</v>
      </c>
      <c r="AD175" s="239">
        <v>3.101575</v>
      </c>
      <c r="AF175" s="346">
        <v>1</v>
      </c>
      <c r="AG175" s="239">
        <v>-0.39842500000000003</v>
      </c>
      <c r="AI175" s="346">
        <v>-1.65</v>
      </c>
      <c r="AJ175" s="239">
        <v>-3.0484249999999999</v>
      </c>
      <c r="AK175" s="104"/>
      <c r="AV175" s="36">
        <v>42417</v>
      </c>
      <c r="AW175" s="165">
        <v>1.7537750000000001</v>
      </c>
      <c r="AX175" s="165">
        <v>-22.525127760110681</v>
      </c>
      <c r="AY175" s="165"/>
      <c r="BA175" s="165">
        <v>2.0537749999999999</v>
      </c>
      <c r="BB175" s="165">
        <v>-22.8422904724641</v>
      </c>
      <c r="BC175" s="165"/>
      <c r="BE175" s="165">
        <v>3.7750000000000838E-3</v>
      </c>
      <c r="BF175" s="165">
        <v>-19.947901098556546</v>
      </c>
      <c r="BG175" s="165"/>
      <c r="BI175" s="165">
        <v>4.0537749999999999</v>
      </c>
      <c r="BJ175" s="165">
        <v>-21.117714699911222</v>
      </c>
      <c r="BK175" s="165"/>
      <c r="BM175" s="165">
        <v>2.5537750000000008</v>
      </c>
      <c r="BN175" s="165">
        <v>-23.448306686193192</v>
      </c>
      <c r="BO175" s="165"/>
      <c r="BQ175" s="165">
        <v>-1.796225</v>
      </c>
      <c r="BR175" s="165">
        <v>-21.933942543453632</v>
      </c>
      <c r="BS175" s="165"/>
      <c r="BU175" s="165">
        <v>-2.8462249999999996</v>
      </c>
      <c r="BV175" s="165">
        <v>-24.013743126391986</v>
      </c>
      <c r="BW175" s="165"/>
    </row>
    <row r="176" spans="1:75" x14ac:dyDescent="0.25">
      <c r="A176" s="95">
        <v>41322</v>
      </c>
      <c r="B176" s="36">
        <v>41322</v>
      </c>
      <c r="C176" s="346">
        <v>3.25</v>
      </c>
      <c r="D176" s="346">
        <v>3.55</v>
      </c>
      <c r="E176" s="346">
        <v>1.5</v>
      </c>
      <c r="F176" s="346">
        <v>5.55</v>
      </c>
      <c r="G176" s="346">
        <v>4.0500000000000007</v>
      </c>
      <c r="H176" s="346">
        <v>-0.30000000000000004</v>
      </c>
      <c r="I176" s="346">
        <v>-1.3499999999999999</v>
      </c>
      <c r="J176" s="106"/>
      <c r="K176" s="36">
        <v>42417</v>
      </c>
      <c r="L176" s="105">
        <v>1.54555</v>
      </c>
      <c r="M176" s="98">
        <f t="shared" si="4"/>
        <v>1.4962249999999999</v>
      </c>
      <c r="N176" s="109">
        <f t="shared" si="5"/>
        <v>1.4474666666666665</v>
      </c>
      <c r="O176" s="291"/>
      <c r="P176" s="184">
        <v>42417</v>
      </c>
      <c r="Q176" s="346">
        <v>3.25</v>
      </c>
      <c r="R176" s="240">
        <v>1.7537750000000001</v>
      </c>
      <c r="T176" s="346">
        <v>3.55</v>
      </c>
      <c r="U176" s="240">
        <v>2.0537749999999999</v>
      </c>
      <c r="W176" s="346">
        <v>1.5</v>
      </c>
      <c r="X176" s="240">
        <v>3.7750000000000838E-3</v>
      </c>
      <c r="Z176" s="346">
        <v>5.55</v>
      </c>
      <c r="AA176" s="240">
        <v>4.0537749999999999</v>
      </c>
      <c r="AC176" s="346">
        <v>4.0500000000000007</v>
      </c>
      <c r="AD176" s="239">
        <v>2.5537750000000008</v>
      </c>
      <c r="AF176" s="346">
        <v>-0.30000000000000004</v>
      </c>
      <c r="AG176" s="239">
        <v>-1.796225</v>
      </c>
      <c r="AI176" s="346">
        <v>-1.3499999999999999</v>
      </c>
      <c r="AJ176" s="239">
        <v>-2.8462249999999996</v>
      </c>
      <c r="AK176" s="104"/>
      <c r="AV176" s="36">
        <v>42418</v>
      </c>
      <c r="AW176" s="165">
        <v>-1.6457249999999999</v>
      </c>
      <c r="AX176" s="165">
        <v>-22.404127760110683</v>
      </c>
      <c r="AY176" s="165"/>
      <c r="BA176" s="165">
        <v>1.204275</v>
      </c>
      <c r="BB176" s="165">
        <v>-22.721290472464101</v>
      </c>
      <c r="BC176" s="165"/>
      <c r="BE176" s="165">
        <v>-0.1957249999999997</v>
      </c>
      <c r="BF176" s="165">
        <v>-19.847901098556544</v>
      </c>
      <c r="BG176" s="165"/>
      <c r="BI176" s="165">
        <v>2.9042750000000002</v>
      </c>
      <c r="BJ176" s="165">
        <v>-20.957714699911222</v>
      </c>
      <c r="BK176" s="165"/>
      <c r="BM176" s="165">
        <v>-0.24572499999999975</v>
      </c>
      <c r="BN176" s="165">
        <v>-23.338306686193192</v>
      </c>
      <c r="BO176" s="165"/>
      <c r="BQ176" s="165">
        <v>-4.8957249999999997</v>
      </c>
      <c r="BR176" s="165">
        <v>-22.003942543453633</v>
      </c>
      <c r="BS176" s="165"/>
      <c r="BU176" s="165">
        <v>-6.295725</v>
      </c>
      <c r="BV176" s="165">
        <v>-24.041243126391986</v>
      </c>
      <c r="BW176" s="165"/>
    </row>
    <row r="177" spans="1:75" x14ac:dyDescent="0.25">
      <c r="A177" s="95">
        <v>41323</v>
      </c>
      <c r="B177" s="36">
        <v>41323</v>
      </c>
      <c r="C177" s="346">
        <v>-5.0000000000000044E-2</v>
      </c>
      <c r="D177" s="346">
        <v>2.8</v>
      </c>
      <c r="E177" s="346">
        <v>1.4000000000000001</v>
      </c>
      <c r="F177" s="346">
        <v>4.5</v>
      </c>
      <c r="G177" s="346">
        <v>1.35</v>
      </c>
      <c r="H177" s="346">
        <v>-3.3</v>
      </c>
      <c r="I177" s="346">
        <v>-4.7</v>
      </c>
      <c r="J177" s="106"/>
      <c r="K177" s="36">
        <v>42418</v>
      </c>
      <c r="L177" s="105">
        <v>1.6458999999999999</v>
      </c>
      <c r="M177" s="98">
        <f t="shared" si="4"/>
        <v>1.5957249999999998</v>
      </c>
      <c r="N177" s="109">
        <f t="shared" si="5"/>
        <v>1.5461166666666666</v>
      </c>
      <c r="O177" s="291"/>
      <c r="P177" s="184">
        <v>42418</v>
      </c>
      <c r="Q177" s="346">
        <v>-5.0000000000000044E-2</v>
      </c>
      <c r="R177" s="240">
        <v>-1.6457249999999999</v>
      </c>
      <c r="T177" s="346">
        <v>2.8</v>
      </c>
      <c r="U177" s="240">
        <v>1.204275</v>
      </c>
      <c r="W177" s="346">
        <v>1.4000000000000001</v>
      </c>
      <c r="X177" s="240">
        <v>-0.1957249999999997</v>
      </c>
      <c r="Z177" s="346">
        <v>4.5</v>
      </c>
      <c r="AA177" s="240">
        <v>2.9042750000000002</v>
      </c>
      <c r="AC177" s="346">
        <v>1.35</v>
      </c>
      <c r="AD177" s="239">
        <v>-0.24572499999999975</v>
      </c>
      <c r="AF177" s="346">
        <v>-3.3</v>
      </c>
      <c r="AG177" s="239">
        <v>-4.8957249999999997</v>
      </c>
      <c r="AI177" s="346">
        <v>-4.7</v>
      </c>
      <c r="AJ177" s="239">
        <v>-6.295725</v>
      </c>
      <c r="AK177" s="104"/>
      <c r="AV177" s="36">
        <v>42419</v>
      </c>
      <c r="AW177" s="165">
        <v>-1.4469249999999998</v>
      </c>
      <c r="AX177" s="165">
        <v>-22.288627760110682</v>
      </c>
      <c r="AY177" s="165"/>
      <c r="BA177" s="165">
        <v>1.4530750000000001</v>
      </c>
      <c r="BB177" s="165">
        <v>-22.600290472464103</v>
      </c>
      <c r="BC177" s="165"/>
      <c r="BE177" s="165">
        <v>0.40307500000000029</v>
      </c>
      <c r="BF177" s="165">
        <v>-19.737901098556545</v>
      </c>
      <c r="BG177" s="165"/>
      <c r="BI177" s="165">
        <v>2.0530750000000002</v>
      </c>
      <c r="BJ177" s="165">
        <v>-20.797714699911221</v>
      </c>
      <c r="BK177" s="165"/>
      <c r="BM177" s="165">
        <v>0.10307500000000025</v>
      </c>
      <c r="BN177" s="165">
        <v>-23.217306686193194</v>
      </c>
      <c r="BO177" s="165"/>
      <c r="BQ177" s="165">
        <v>-7.8469249999999988</v>
      </c>
      <c r="BR177" s="165">
        <v>-22.094942543453634</v>
      </c>
      <c r="BS177" s="165"/>
      <c r="BU177" s="165">
        <v>-9.2469249999999992</v>
      </c>
      <c r="BV177" s="165">
        <v>-24.078743126391988</v>
      </c>
      <c r="BW177" s="165"/>
    </row>
    <row r="178" spans="1:75" x14ac:dyDescent="0.25">
      <c r="A178" s="95">
        <v>41324</v>
      </c>
      <c r="B178" s="36">
        <v>41324</v>
      </c>
      <c r="C178" s="346">
        <v>0.25</v>
      </c>
      <c r="D178" s="346">
        <v>3.15</v>
      </c>
      <c r="E178" s="346">
        <v>2.1</v>
      </c>
      <c r="F178" s="346">
        <v>3.75</v>
      </c>
      <c r="G178" s="346">
        <v>1.8</v>
      </c>
      <c r="H178" s="346">
        <v>-6.1499999999999995</v>
      </c>
      <c r="I178" s="346">
        <v>-7.55</v>
      </c>
      <c r="J178" s="106"/>
      <c r="K178" s="36">
        <v>42419</v>
      </c>
      <c r="L178" s="105">
        <v>1.7479499999999999</v>
      </c>
      <c r="M178" s="98">
        <f t="shared" si="4"/>
        <v>1.6969249999999998</v>
      </c>
      <c r="N178" s="109">
        <f t="shared" si="5"/>
        <v>1.6464666666666663</v>
      </c>
      <c r="O178" s="291"/>
      <c r="P178" s="184">
        <v>42419</v>
      </c>
      <c r="Q178" s="346">
        <v>0.25</v>
      </c>
      <c r="R178" s="240">
        <v>-1.4469249999999998</v>
      </c>
      <c r="T178" s="346">
        <v>3.15</v>
      </c>
      <c r="U178" s="240">
        <v>1.4530750000000001</v>
      </c>
      <c r="W178" s="346">
        <v>2.1</v>
      </c>
      <c r="X178" s="240">
        <v>0.40307500000000029</v>
      </c>
      <c r="Z178" s="346">
        <v>3.75</v>
      </c>
      <c r="AA178" s="240">
        <v>2.0530750000000002</v>
      </c>
      <c r="AC178" s="346">
        <v>1.8</v>
      </c>
      <c r="AD178" s="239">
        <v>0.10307500000000025</v>
      </c>
      <c r="AF178" s="346">
        <v>-6.1499999999999995</v>
      </c>
      <c r="AG178" s="239">
        <v>-7.8469249999999988</v>
      </c>
      <c r="AI178" s="346">
        <v>-7.55</v>
      </c>
      <c r="AJ178" s="239">
        <v>-9.2469249999999992</v>
      </c>
      <c r="AK178" s="104"/>
      <c r="AV178" s="369">
        <v>42420</v>
      </c>
      <c r="AW178" s="165">
        <v>-0.94982499999999981</v>
      </c>
      <c r="AX178" s="165">
        <v>-22.183627760110681</v>
      </c>
      <c r="AY178" s="165"/>
      <c r="BA178" s="165">
        <v>2.7001750000000002</v>
      </c>
      <c r="BB178" s="165">
        <v>-22.424290472464104</v>
      </c>
      <c r="BC178" s="165"/>
      <c r="BE178" s="165">
        <v>1.9001750000000004</v>
      </c>
      <c r="BF178" s="165">
        <v>-19.607901098556546</v>
      </c>
      <c r="BG178" s="165"/>
      <c r="BI178" s="165">
        <v>2.6001750000000006</v>
      </c>
      <c r="BJ178" s="165">
        <v>-20.637714699911221</v>
      </c>
      <c r="BK178" s="165"/>
      <c r="BM178" s="165">
        <v>1.0501750000000003</v>
      </c>
      <c r="BN178" s="165">
        <v>-23.096306686193195</v>
      </c>
      <c r="BO178" s="165"/>
      <c r="BQ178" s="165">
        <v>-12.049825</v>
      </c>
      <c r="BR178" s="165">
        <v>-22.199942543453634</v>
      </c>
      <c r="BS178" s="165"/>
      <c r="BU178" s="165">
        <v>-7.9498250000000006</v>
      </c>
      <c r="BV178" s="165">
        <v>-24.111243126391987</v>
      </c>
      <c r="BW178" s="165"/>
    </row>
    <row r="179" spans="1:75" x14ac:dyDescent="0.25">
      <c r="A179" s="95">
        <v>41325</v>
      </c>
      <c r="B179" s="36">
        <v>41325</v>
      </c>
      <c r="C179" s="346">
        <v>0.85</v>
      </c>
      <c r="D179" s="346">
        <v>4.5</v>
      </c>
      <c r="E179" s="346">
        <v>3.7</v>
      </c>
      <c r="F179" s="346">
        <v>4.4000000000000004</v>
      </c>
      <c r="G179" s="346">
        <v>2.85</v>
      </c>
      <c r="H179" s="346">
        <v>-10.25</v>
      </c>
      <c r="I179" s="346">
        <v>-6.15</v>
      </c>
      <c r="J179" s="106"/>
      <c r="K179" s="36">
        <v>42420</v>
      </c>
      <c r="L179" s="105">
        <v>1.8516999999999997</v>
      </c>
      <c r="M179" s="98">
        <f t="shared" si="4"/>
        <v>1.7998249999999998</v>
      </c>
      <c r="N179" s="109">
        <f t="shared" si="5"/>
        <v>1.7485166666666665</v>
      </c>
      <c r="O179" s="291"/>
      <c r="P179" s="184">
        <v>42420</v>
      </c>
      <c r="Q179" s="346">
        <v>0.85</v>
      </c>
      <c r="R179" s="240">
        <v>-0.94982499999999981</v>
      </c>
      <c r="T179" s="346">
        <v>4.5</v>
      </c>
      <c r="U179" s="240">
        <v>2.7001750000000002</v>
      </c>
      <c r="W179" s="346">
        <v>3.7</v>
      </c>
      <c r="X179" s="240">
        <v>1.9001750000000004</v>
      </c>
      <c r="Z179" s="346">
        <v>4.4000000000000004</v>
      </c>
      <c r="AA179" s="240">
        <v>2.6001750000000006</v>
      </c>
      <c r="AC179" s="346">
        <v>2.85</v>
      </c>
      <c r="AD179" s="239">
        <v>1.0501750000000003</v>
      </c>
      <c r="AF179" s="346">
        <v>-10.25</v>
      </c>
      <c r="AG179" s="239">
        <v>-12.049825</v>
      </c>
      <c r="AI179" s="346">
        <v>-6.15</v>
      </c>
      <c r="AJ179" s="239">
        <v>-7.9498250000000006</v>
      </c>
      <c r="AK179" s="104"/>
      <c r="AV179" s="369">
        <v>42421</v>
      </c>
      <c r="AW179" s="165">
        <v>-1.5044249999999999</v>
      </c>
      <c r="AX179" s="165">
        <v>-22.068127760110681</v>
      </c>
      <c r="AY179" s="165">
        <v>-22.636922222222218</v>
      </c>
      <c r="BA179" s="165">
        <v>0.84557500000000019</v>
      </c>
      <c r="BB179" s="165">
        <v>-22.308790472464104</v>
      </c>
      <c r="BC179" s="165"/>
      <c r="BE179" s="165">
        <v>3.0955750000000002</v>
      </c>
      <c r="BF179" s="165">
        <v>-19.437901098556544</v>
      </c>
      <c r="BG179" s="165"/>
      <c r="BI179" s="165">
        <v>1.7955750000000004</v>
      </c>
      <c r="BJ179" s="165">
        <v>-20.507714699911222</v>
      </c>
      <c r="BK179" s="165"/>
      <c r="BM179" s="165">
        <v>1.2955750000000004</v>
      </c>
      <c r="BN179" s="165">
        <v>-22.975306686193196</v>
      </c>
      <c r="BO179" s="165"/>
      <c r="BQ179" s="165">
        <v>-14.054425</v>
      </c>
      <c r="BR179" s="165">
        <v>-22.304942543453635</v>
      </c>
      <c r="BS179" s="165"/>
      <c r="BU179" s="165">
        <v>-5.1544249999999998</v>
      </c>
      <c r="BV179" s="165">
        <v>-24.138743126391986</v>
      </c>
      <c r="BW179" s="165"/>
    </row>
    <row r="180" spans="1:75" x14ac:dyDescent="0.25">
      <c r="A180" s="95">
        <v>41326</v>
      </c>
      <c r="B180" s="36">
        <v>41326</v>
      </c>
      <c r="C180" s="346">
        <v>0.4</v>
      </c>
      <c r="D180" s="346">
        <v>2.75</v>
      </c>
      <c r="E180" s="346">
        <v>5</v>
      </c>
      <c r="F180" s="346">
        <v>3.7</v>
      </c>
      <c r="G180" s="346">
        <v>3.2</v>
      </c>
      <c r="H180" s="346">
        <v>-12.15</v>
      </c>
      <c r="I180" s="346">
        <v>-3.25</v>
      </c>
      <c r="J180" s="106"/>
      <c r="K180" s="36">
        <v>42421</v>
      </c>
      <c r="L180" s="121">
        <v>1.9571500000000002</v>
      </c>
      <c r="M180" s="98">
        <f t="shared" si="4"/>
        <v>1.9044249999999998</v>
      </c>
      <c r="N180" s="109">
        <f t="shared" si="5"/>
        <v>1.8522666666666667</v>
      </c>
      <c r="O180" s="291"/>
      <c r="P180" s="184">
        <v>42421</v>
      </c>
      <c r="Q180" s="346">
        <v>0.4</v>
      </c>
      <c r="R180" s="240">
        <v>-1.5044249999999999</v>
      </c>
      <c r="S180" s="190">
        <v>-22.636922222222218</v>
      </c>
      <c r="T180" s="346">
        <v>2.75</v>
      </c>
      <c r="U180" s="240">
        <v>0.84557500000000019</v>
      </c>
      <c r="W180" s="346">
        <v>5</v>
      </c>
      <c r="X180" s="240">
        <v>3.0955750000000002</v>
      </c>
      <c r="Z180" s="346">
        <v>3.7</v>
      </c>
      <c r="AA180" s="240">
        <v>1.7955750000000004</v>
      </c>
      <c r="AC180" s="346">
        <v>3.2</v>
      </c>
      <c r="AD180" s="239">
        <v>1.2955750000000004</v>
      </c>
      <c r="AF180" s="346">
        <v>-12.15</v>
      </c>
      <c r="AG180" s="239">
        <v>-14.054425</v>
      </c>
      <c r="AI180" s="346">
        <v>-3.25</v>
      </c>
      <c r="AJ180" s="239">
        <v>-5.1544249999999998</v>
      </c>
      <c r="AK180" s="104"/>
      <c r="AV180" s="369">
        <v>42422</v>
      </c>
      <c r="AW180" s="165">
        <v>0.38927500000000004</v>
      </c>
      <c r="AX180" s="165">
        <v>-21.952752865968481</v>
      </c>
      <c r="AY180" s="165"/>
      <c r="BA180" s="165">
        <v>-2.8107250000000006</v>
      </c>
      <c r="BB180" s="165">
        <v>-22.287813218983704</v>
      </c>
      <c r="BC180" s="165"/>
      <c r="BE180" s="165">
        <v>0.63927499999999959</v>
      </c>
      <c r="BF180" s="165">
        <v>-19.328020246992544</v>
      </c>
      <c r="BG180" s="165"/>
      <c r="BI180" s="165">
        <v>1.0392749999999995</v>
      </c>
      <c r="BJ180" s="165">
        <v>-20.397833848347222</v>
      </c>
      <c r="BK180" s="165"/>
      <c r="BM180" s="165">
        <v>0.93927499999999986</v>
      </c>
      <c r="BN180" s="165">
        <v>-22.854437749472797</v>
      </c>
      <c r="BO180" s="165"/>
      <c r="BQ180" s="165">
        <v>-11.360725</v>
      </c>
      <c r="BR180" s="165">
        <v>-22.409828810855632</v>
      </c>
      <c r="BS180" s="165"/>
      <c r="BU180" s="165">
        <v>-5.1607250000000002</v>
      </c>
      <c r="BV180" s="165">
        <v>-24.166213339282987</v>
      </c>
      <c r="BW180" s="165"/>
    </row>
    <row r="181" spans="1:75" x14ac:dyDescent="0.25">
      <c r="A181" s="95">
        <v>41327</v>
      </c>
      <c r="B181" s="36">
        <v>41327</v>
      </c>
      <c r="C181" s="346">
        <v>2.4000000000000004</v>
      </c>
      <c r="D181" s="346">
        <v>-0.8</v>
      </c>
      <c r="E181" s="346">
        <v>2.65</v>
      </c>
      <c r="F181" s="346">
        <v>3.05</v>
      </c>
      <c r="G181" s="346">
        <v>2.95</v>
      </c>
      <c r="H181" s="346">
        <v>-9.35</v>
      </c>
      <c r="I181" s="346">
        <v>-3.15</v>
      </c>
      <c r="J181" s="106"/>
      <c r="K181" s="36">
        <v>42422</v>
      </c>
      <c r="L181" s="105">
        <v>2.0643000000000002</v>
      </c>
      <c r="M181" s="98">
        <f t="shared" si="4"/>
        <v>2.0107250000000003</v>
      </c>
      <c r="N181" s="109">
        <f t="shared" si="5"/>
        <v>1.9577166666666665</v>
      </c>
      <c r="O181" s="291"/>
      <c r="P181" s="184">
        <v>42422</v>
      </c>
      <c r="Q181" s="346">
        <v>2.4000000000000004</v>
      </c>
      <c r="R181" s="240">
        <v>0.38927500000000004</v>
      </c>
      <c r="T181" s="346">
        <v>-0.8</v>
      </c>
      <c r="U181" s="240">
        <v>-2.8107250000000006</v>
      </c>
      <c r="W181" s="346">
        <v>2.65</v>
      </c>
      <c r="X181" s="240">
        <v>0.63927499999999959</v>
      </c>
      <c r="Z181" s="346">
        <v>3.05</v>
      </c>
      <c r="AA181" s="240">
        <v>1.0392749999999995</v>
      </c>
      <c r="AC181" s="346">
        <v>2.95</v>
      </c>
      <c r="AD181" s="239">
        <v>0.93927499999999986</v>
      </c>
      <c r="AF181" s="346">
        <v>-9.35</v>
      </c>
      <c r="AG181" s="239">
        <v>-11.360725</v>
      </c>
      <c r="AI181" s="346">
        <v>-3.15</v>
      </c>
      <c r="AJ181" s="239">
        <v>-5.1607250000000002</v>
      </c>
      <c r="AK181" s="104"/>
      <c r="AV181" s="369">
        <v>42423</v>
      </c>
      <c r="AW181" s="165">
        <v>1.5312749999999995</v>
      </c>
      <c r="AX181" s="165">
        <v>-21.80689074156048</v>
      </c>
      <c r="AY181" s="165"/>
      <c r="BA181" s="165">
        <v>-4.3187250000000006</v>
      </c>
      <c r="BB181" s="165">
        <v>-22.362614308423705</v>
      </c>
      <c r="BC181" s="165"/>
      <c r="BE181" s="165">
        <v>-1.0687250000000006</v>
      </c>
      <c r="BF181" s="165">
        <v>-19.210475677872545</v>
      </c>
      <c r="BG181" s="165"/>
      <c r="BI181" s="165">
        <v>8.1274999999999764E-2</v>
      </c>
      <c r="BJ181" s="165">
        <v>-20.280289279227222</v>
      </c>
      <c r="BK181" s="165"/>
      <c r="BM181" s="165">
        <v>-1.6687250000000002</v>
      </c>
      <c r="BN181" s="165">
        <v>-22.725138723440796</v>
      </c>
      <c r="BO181" s="165"/>
      <c r="BQ181" s="165">
        <v>-10.318725000000001</v>
      </c>
      <c r="BR181" s="165">
        <v>-22.522030445015634</v>
      </c>
      <c r="BS181" s="165"/>
      <c r="BU181" s="165">
        <v>-6.9187250000000002</v>
      </c>
      <c r="BV181" s="165">
        <v>-24.195599481562986</v>
      </c>
      <c r="BW181" s="165"/>
    </row>
    <row r="182" spans="1:75" x14ac:dyDescent="0.25">
      <c r="A182" s="95">
        <v>41328</v>
      </c>
      <c r="B182" s="36">
        <v>41328</v>
      </c>
      <c r="C182" s="346">
        <v>3.65</v>
      </c>
      <c r="D182" s="346">
        <v>-2.2000000000000002</v>
      </c>
      <c r="E182" s="346">
        <v>1.0499999999999998</v>
      </c>
      <c r="F182" s="346">
        <v>2.2000000000000002</v>
      </c>
      <c r="G182" s="346">
        <v>0.45000000000000007</v>
      </c>
      <c r="H182" s="346">
        <v>-8.1999999999999993</v>
      </c>
      <c r="I182" s="346">
        <v>-4.8</v>
      </c>
      <c r="J182" s="106"/>
      <c r="K182" s="36">
        <v>42423</v>
      </c>
      <c r="L182" s="105">
        <v>2.1731500000000001</v>
      </c>
      <c r="M182" s="98">
        <f t="shared" si="4"/>
        <v>2.1187250000000004</v>
      </c>
      <c r="N182" s="109">
        <f t="shared" si="5"/>
        <v>2.0648666666666671</v>
      </c>
      <c r="O182" s="291"/>
      <c r="P182" s="184">
        <v>42423</v>
      </c>
      <c r="Q182" s="346">
        <v>3.65</v>
      </c>
      <c r="R182" s="240">
        <v>1.5312749999999995</v>
      </c>
      <c r="T182" s="346">
        <v>-2.2000000000000002</v>
      </c>
      <c r="U182" s="240">
        <v>-4.3187250000000006</v>
      </c>
      <c r="W182" s="346">
        <v>1.0499999999999998</v>
      </c>
      <c r="X182" s="240">
        <v>-1.0687250000000006</v>
      </c>
      <c r="Z182" s="346">
        <v>2.2000000000000002</v>
      </c>
      <c r="AA182" s="240">
        <v>8.1274999999999764E-2</v>
      </c>
      <c r="AC182" s="346">
        <v>0.45000000000000007</v>
      </c>
      <c r="AD182" s="239">
        <v>-1.6687250000000002</v>
      </c>
      <c r="AF182" s="346">
        <v>-8.1999999999999993</v>
      </c>
      <c r="AG182" s="239">
        <v>-10.318725000000001</v>
      </c>
      <c r="AI182" s="346">
        <v>-4.8</v>
      </c>
      <c r="AJ182" s="239">
        <v>-6.9187250000000002</v>
      </c>
      <c r="AK182" s="104"/>
      <c r="AV182" s="36">
        <v>42424</v>
      </c>
      <c r="AW182" s="165">
        <v>0.22157499999999963</v>
      </c>
      <c r="AX182" s="165">
        <v>-21.675126855814678</v>
      </c>
      <c r="AY182" s="165"/>
      <c r="BA182" s="165">
        <v>-5.6784250000000007</v>
      </c>
      <c r="BB182" s="165">
        <v>-22.450456898920905</v>
      </c>
      <c r="BC182" s="165"/>
      <c r="BE182" s="165">
        <v>0.5215749999999999</v>
      </c>
      <c r="BF182" s="165">
        <v>-19.084986262876544</v>
      </c>
      <c r="BG182" s="165"/>
      <c r="BI182" s="165">
        <v>-1.2284250000000001</v>
      </c>
      <c r="BJ182" s="165">
        <v>-20.154799864231222</v>
      </c>
      <c r="BK182" s="165"/>
      <c r="BM182" s="165">
        <v>-2.9284249999999998</v>
      </c>
      <c r="BN182" s="165">
        <v>-22.700040840441595</v>
      </c>
      <c r="BO182" s="165"/>
      <c r="BQ182" s="165">
        <v>-7.9784249999999997</v>
      </c>
      <c r="BR182" s="165">
        <v>-22.581352713922836</v>
      </c>
      <c r="BS182" s="165"/>
      <c r="BU182" s="165">
        <v>-5.7784250000000004</v>
      </c>
      <c r="BV182" s="165">
        <v>-24.226971835311986</v>
      </c>
      <c r="BW182" s="165"/>
    </row>
    <row r="183" spans="1:75" x14ac:dyDescent="0.25">
      <c r="A183" s="95">
        <v>41329</v>
      </c>
      <c r="B183" s="36">
        <v>41329</v>
      </c>
      <c r="C183" s="346">
        <v>2.4499999999999997</v>
      </c>
      <c r="D183" s="346">
        <v>-3.45</v>
      </c>
      <c r="E183" s="346">
        <v>2.75</v>
      </c>
      <c r="F183" s="346">
        <v>1</v>
      </c>
      <c r="G183" s="346">
        <v>-0.7</v>
      </c>
      <c r="H183" s="346">
        <v>-5.75</v>
      </c>
      <c r="I183" s="346">
        <v>-3.55</v>
      </c>
      <c r="J183" s="106"/>
      <c r="K183" s="36">
        <v>42424</v>
      </c>
      <c r="L183" s="105">
        <v>2.2837000000000001</v>
      </c>
      <c r="M183" s="98">
        <f t="shared" si="4"/>
        <v>2.2284250000000001</v>
      </c>
      <c r="N183" s="109">
        <f t="shared" si="5"/>
        <v>2.173716666666667</v>
      </c>
      <c r="O183" s="291"/>
      <c r="P183" s="184">
        <v>42424</v>
      </c>
      <c r="Q183" s="346">
        <v>2.4499999999999997</v>
      </c>
      <c r="R183" s="240">
        <v>0.22157499999999963</v>
      </c>
      <c r="T183" s="346">
        <v>-3.45</v>
      </c>
      <c r="U183" s="240">
        <v>-5.6784250000000007</v>
      </c>
      <c r="W183" s="346">
        <v>2.75</v>
      </c>
      <c r="X183" s="240">
        <v>0.5215749999999999</v>
      </c>
      <c r="Z183" s="346">
        <v>1</v>
      </c>
      <c r="AA183" s="240">
        <v>-1.2284250000000001</v>
      </c>
      <c r="AC183" s="346">
        <v>-0.7</v>
      </c>
      <c r="AD183" s="239">
        <v>-2.9284249999999998</v>
      </c>
      <c r="AF183" s="346">
        <v>-5.75</v>
      </c>
      <c r="AG183" s="239">
        <v>-7.9784249999999997</v>
      </c>
      <c r="AI183" s="346">
        <v>-3.55</v>
      </c>
      <c r="AJ183" s="239">
        <v>-5.7784250000000004</v>
      </c>
      <c r="AK183" s="104"/>
      <c r="AV183" s="36">
        <v>42425</v>
      </c>
      <c r="AW183" s="165">
        <v>-3.9825000000000443E-2</v>
      </c>
      <c r="AX183" s="165">
        <v>-21.547485214834676</v>
      </c>
      <c r="AY183" s="165"/>
      <c r="BA183" s="165">
        <v>-8.5898250000000012</v>
      </c>
      <c r="BB183" s="165">
        <v>-22.561079654436906</v>
      </c>
      <c r="BC183" s="165"/>
      <c r="BE183" s="165">
        <v>0.61017499999999947</v>
      </c>
      <c r="BF183" s="165">
        <v>-18.951266448516542</v>
      </c>
      <c r="BG183" s="165"/>
      <c r="BI183" s="165">
        <v>-0.58982500000000027</v>
      </c>
      <c r="BJ183" s="165">
        <v>-20.033236396631221</v>
      </c>
      <c r="BK183" s="165"/>
      <c r="BM183" s="165">
        <v>-3.3898250000000001</v>
      </c>
      <c r="BN183" s="165">
        <v>-22.724353533961594</v>
      </c>
      <c r="BO183" s="165"/>
      <c r="BQ183" s="165">
        <v>-2.6398250000000001</v>
      </c>
      <c r="BR183" s="165">
        <v>-22.554608751050836</v>
      </c>
      <c r="BS183" s="165"/>
      <c r="BU183" s="165">
        <v>-4.5898250000000003</v>
      </c>
      <c r="BV183" s="165">
        <v>-24.257362702211985</v>
      </c>
      <c r="BW183" s="165"/>
    </row>
    <row r="184" spans="1:75" ht="15.75" thickBot="1" x14ac:dyDescent="0.3">
      <c r="A184" s="95">
        <v>41330</v>
      </c>
      <c r="B184" s="36">
        <v>41330</v>
      </c>
      <c r="C184" s="346">
        <v>2.2999999999999998</v>
      </c>
      <c r="D184" s="346">
        <v>-6.25</v>
      </c>
      <c r="E184" s="346">
        <v>2.9499999999999997</v>
      </c>
      <c r="F184" s="346">
        <v>1.75</v>
      </c>
      <c r="G184" s="346">
        <v>-1.0499999999999998</v>
      </c>
      <c r="H184" s="346">
        <v>-0.30000000000000004</v>
      </c>
      <c r="I184" s="346">
        <v>-2.25</v>
      </c>
      <c r="J184" s="106"/>
      <c r="K184" s="36">
        <v>42425</v>
      </c>
      <c r="L184" s="105">
        <v>2.39595</v>
      </c>
      <c r="M184" s="98">
        <f t="shared" si="4"/>
        <v>2.3398250000000003</v>
      </c>
      <c r="N184" s="109">
        <f t="shared" si="5"/>
        <v>2.2842666666666669</v>
      </c>
      <c r="O184" s="291"/>
      <c r="P184" s="184">
        <v>42425</v>
      </c>
      <c r="Q184" s="346">
        <v>2.2999999999999998</v>
      </c>
      <c r="R184" s="240">
        <v>-3.9825000000000443E-2</v>
      </c>
      <c r="T184" s="346">
        <v>-6.25</v>
      </c>
      <c r="U184" s="240">
        <v>-8.5898250000000012</v>
      </c>
      <c r="W184" s="346">
        <v>2.9499999999999997</v>
      </c>
      <c r="X184" s="240">
        <v>0.61017499999999947</v>
      </c>
      <c r="Z184" s="346">
        <v>1.75</v>
      </c>
      <c r="AA184" s="240">
        <v>-0.58982500000000027</v>
      </c>
      <c r="AC184" s="346">
        <v>-1.0499999999999998</v>
      </c>
      <c r="AD184" s="239">
        <v>-3.3898250000000001</v>
      </c>
      <c r="AF184" s="346">
        <v>-0.30000000000000004</v>
      </c>
      <c r="AG184" s="239">
        <v>-2.6398250000000001</v>
      </c>
      <c r="AI184" s="346">
        <v>-2.25</v>
      </c>
      <c r="AJ184" s="239">
        <v>-4.5898250000000003</v>
      </c>
      <c r="AK184" s="104"/>
      <c r="AV184" s="36">
        <v>42426</v>
      </c>
      <c r="AW184" s="165">
        <v>1.297075</v>
      </c>
      <c r="AX184" s="165">
        <v>-21.398133012835679</v>
      </c>
      <c r="AY184" s="165"/>
      <c r="BA184" s="165">
        <v>-9.8529250000000008</v>
      </c>
      <c r="BB184" s="165">
        <v>-22.638665213916905</v>
      </c>
      <c r="BC184" s="165"/>
      <c r="BE184" s="165">
        <v>0.39707500000000007</v>
      </c>
      <c r="BF184" s="165">
        <v>-18.809026256136544</v>
      </c>
      <c r="BG184" s="165"/>
      <c r="BI184" s="165">
        <v>-0.70292500000000002</v>
      </c>
      <c r="BJ184" s="165">
        <v>-19.903927130831224</v>
      </c>
      <c r="BK184" s="165"/>
      <c r="BM184" s="165">
        <v>-3.1029249999999999</v>
      </c>
      <c r="BN184" s="165">
        <v>-22.750215387121592</v>
      </c>
      <c r="BO184" s="165"/>
      <c r="BQ184" s="165">
        <v>-3.1529250000000002</v>
      </c>
      <c r="BR184" s="165">
        <v>-22.580470604210834</v>
      </c>
      <c r="BS184" s="165"/>
      <c r="BU184" s="165">
        <v>-7.5029249999999994</v>
      </c>
      <c r="BV184" s="165">
        <v>-24.299388213596984</v>
      </c>
      <c r="BW184" s="165">
        <v>-25.327388888888891</v>
      </c>
    </row>
    <row r="185" spans="1:75" ht="15.75" thickBot="1" x14ac:dyDescent="0.3">
      <c r="A185" s="95">
        <v>41331</v>
      </c>
      <c r="B185" s="36">
        <v>41331</v>
      </c>
      <c r="C185" s="346">
        <v>3.75</v>
      </c>
      <c r="D185" s="346">
        <v>-7.4</v>
      </c>
      <c r="E185" s="346">
        <v>2.85</v>
      </c>
      <c r="F185" s="346">
        <v>1.75</v>
      </c>
      <c r="G185" s="346">
        <v>-0.64999999999999991</v>
      </c>
      <c r="H185" s="346">
        <v>-0.70000000000000007</v>
      </c>
      <c r="I185" s="346">
        <v>-5.05</v>
      </c>
      <c r="J185" s="106"/>
      <c r="K185" s="36">
        <v>42426</v>
      </c>
      <c r="L185" s="105">
        <v>2.5099</v>
      </c>
      <c r="M185" s="98">
        <f t="shared" si="4"/>
        <v>2.452925</v>
      </c>
      <c r="N185" s="109">
        <f t="shared" si="5"/>
        <v>2.3965166666666669</v>
      </c>
      <c r="O185" s="291"/>
      <c r="P185" s="184">
        <v>42426</v>
      </c>
      <c r="Q185" s="346">
        <v>3.75</v>
      </c>
      <c r="R185" s="240">
        <v>1.297075</v>
      </c>
      <c r="T185" s="346">
        <v>-7.4</v>
      </c>
      <c r="U185" s="240">
        <v>-9.8529250000000008</v>
      </c>
      <c r="W185" s="346">
        <v>2.85</v>
      </c>
      <c r="X185" s="240">
        <v>0.39707500000000007</v>
      </c>
      <c r="Z185" s="346">
        <v>1.75</v>
      </c>
      <c r="AA185" s="240">
        <v>-0.70292500000000002</v>
      </c>
      <c r="AC185" s="346">
        <v>-0.64999999999999991</v>
      </c>
      <c r="AD185" s="239">
        <v>-3.1029249999999999</v>
      </c>
      <c r="AF185" s="346">
        <v>-0.70000000000000007</v>
      </c>
      <c r="AG185" s="239">
        <v>-3.1529250000000002</v>
      </c>
      <c r="AI185" s="346">
        <v>-5.05</v>
      </c>
      <c r="AJ185" s="239">
        <v>-7.5029249999999994</v>
      </c>
      <c r="AK185" s="104">
        <v>-25.327388888888891</v>
      </c>
      <c r="AV185" s="36">
        <v>42427</v>
      </c>
      <c r="AW185" s="165">
        <v>2.0822750000000005</v>
      </c>
      <c r="AX185" s="165">
        <v>-21.178416686691676</v>
      </c>
      <c r="AY185" s="165"/>
      <c r="BA185" s="165">
        <v>-7.417724999999999</v>
      </c>
      <c r="BB185" s="165">
        <v>-22.710073019913708</v>
      </c>
      <c r="BC185" s="165"/>
      <c r="BE185" s="165">
        <v>2.232275</v>
      </c>
      <c r="BF185" s="165">
        <v>-18.589309929992542</v>
      </c>
      <c r="BG185" s="165"/>
      <c r="BI185" s="165">
        <v>1.6822750000000002</v>
      </c>
      <c r="BJ185" s="165">
        <v>-19.72540761583922</v>
      </c>
      <c r="BK185" s="165"/>
      <c r="BM185" s="165">
        <v>-5.0177250000000004</v>
      </c>
      <c r="BN185" s="165">
        <v>-22.810637376811194</v>
      </c>
      <c r="BO185" s="165"/>
      <c r="BQ185" s="165">
        <v>-3.017725</v>
      </c>
      <c r="BR185" s="360">
        <v>-22.607935144978835</v>
      </c>
      <c r="BS185" s="253">
        <v>-23.484314814814812</v>
      </c>
      <c r="BU185" s="165">
        <v>-10.167724999999999</v>
      </c>
      <c r="BV185" s="165">
        <v>-24.350884227536984</v>
      </c>
      <c r="BW185" s="165"/>
    </row>
    <row r="186" spans="1:75" x14ac:dyDescent="0.25">
      <c r="A186" s="95">
        <v>41332</v>
      </c>
      <c r="B186" s="36">
        <v>41332</v>
      </c>
      <c r="C186" s="346">
        <v>4.6500000000000004</v>
      </c>
      <c r="D186" s="346">
        <v>-4.8499999999999996</v>
      </c>
      <c r="E186" s="346">
        <v>4.8</v>
      </c>
      <c r="F186" s="346">
        <v>4.25</v>
      </c>
      <c r="G186" s="346">
        <v>-2.4500000000000002</v>
      </c>
      <c r="H186" s="346">
        <v>-0.45000000000000007</v>
      </c>
      <c r="I186" s="346">
        <v>-7.6</v>
      </c>
      <c r="J186" s="106"/>
      <c r="K186" s="36">
        <v>42427</v>
      </c>
      <c r="L186" s="105">
        <v>2.6255499999999996</v>
      </c>
      <c r="M186" s="98">
        <f t="shared" si="4"/>
        <v>2.5677249999999998</v>
      </c>
      <c r="N186" s="109">
        <f t="shared" si="5"/>
        <v>2.5104666666666664</v>
      </c>
      <c r="O186" s="291"/>
      <c r="P186" s="184">
        <v>42427</v>
      </c>
      <c r="Q186" s="346">
        <v>4.6500000000000004</v>
      </c>
      <c r="R186" s="240">
        <v>2.0822750000000005</v>
      </c>
      <c r="T186" s="346">
        <v>-4.8499999999999996</v>
      </c>
      <c r="U186" s="240">
        <v>-7.417724999999999</v>
      </c>
      <c r="W186" s="346">
        <v>4.8</v>
      </c>
      <c r="X186" s="240">
        <v>2.232275</v>
      </c>
      <c r="Z186" s="346">
        <v>4.25</v>
      </c>
      <c r="AA186" s="240">
        <v>1.6822750000000002</v>
      </c>
      <c r="AC186" s="346">
        <v>-2.4500000000000002</v>
      </c>
      <c r="AD186" s="239">
        <v>-5.0177250000000004</v>
      </c>
      <c r="AF186" s="346">
        <v>-0.45000000000000007</v>
      </c>
      <c r="AG186" s="239">
        <v>-3.017725</v>
      </c>
      <c r="AH186" s="104">
        <v>-23.484314814814812</v>
      </c>
      <c r="AI186" s="346">
        <v>-7.6</v>
      </c>
      <c r="AJ186" s="239">
        <v>-10.167724999999999</v>
      </c>
      <c r="AK186" s="104"/>
      <c r="AV186" s="36">
        <v>42428</v>
      </c>
      <c r="AW186" s="165">
        <v>1.415775</v>
      </c>
      <c r="AX186" s="165">
        <v>-21.018248101631681</v>
      </c>
      <c r="AY186" s="165"/>
      <c r="BA186" s="165">
        <v>-3.7842249999999997</v>
      </c>
      <c r="BB186" s="165">
        <v>-22.739194580833708</v>
      </c>
      <c r="BC186" s="165">
        <v>-22.759166666666669</v>
      </c>
      <c r="BE186" s="165">
        <v>1.2157750000000007</v>
      </c>
      <c r="BF186" s="165">
        <v>-18.429141344932546</v>
      </c>
      <c r="BG186" s="165"/>
      <c r="BI186" s="165">
        <v>2.7157750000000007</v>
      </c>
      <c r="BJ186" s="165">
        <v>-19.492435128479226</v>
      </c>
      <c r="BK186" s="165"/>
      <c r="BM186" s="165">
        <v>-7.2842249999999993</v>
      </c>
      <c r="BN186" s="165">
        <v>-22.886353435203191</v>
      </c>
      <c r="BO186" s="165">
        <v>-22.866244444444444</v>
      </c>
      <c r="BQ186" s="165">
        <v>-1.0842249999999996</v>
      </c>
      <c r="BR186" s="165">
        <v>-22.431749701412837</v>
      </c>
      <c r="BS186" s="165"/>
      <c r="BU186" s="165">
        <v>-7.9342249999999996</v>
      </c>
      <c r="BV186" s="165">
        <v>-24.398206764031983</v>
      </c>
      <c r="BW186" s="165"/>
    </row>
    <row r="187" spans="1:75" x14ac:dyDescent="0.25">
      <c r="A187" s="95">
        <v>42428</v>
      </c>
      <c r="B187" s="36">
        <v>42428</v>
      </c>
      <c r="C187" s="346">
        <v>4.0999999999999996</v>
      </c>
      <c r="D187" s="346">
        <v>-1.1000000000000001</v>
      </c>
      <c r="E187" s="346">
        <v>3.9000000000000004</v>
      </c>
      <c r="F187" s="346">
        <v>5.4</v>
      </c>
      <c r="G187" s="346">
        <v>-4.5999999999999996</v>
      </c>
      <c r="H187" s="346">
        <v>1.6</v>
      </c>
      <c r="I187" s="346">
        <v>-5.25</v>
      </c>
      <c r="J187" s="106"/>
      <c r="K187" s="36">
        <v>42428</v>
      </c>
      <c r="L187" s="105">
        <v>2.7428999999999997</v>
      </c>
      <c r="M187" s="98">
        <f t="shared" si="4"/>
        <v>2.6842249999999996</v>
      </c>
      <c r="N187" s="109">
        <f t="shared" si="5"/>
        <v>2.6261166666666664</v>
      </c>
      <c r="O187" s="291"/>
      <c r="P187" s="184">
        <v>42428</v>
      </c>
      <c r="Q187" s="346">
        <v>4.0999999999999996</v>
      </c>
      <c r="R187" s="240">
        <v>1.415775</v>
      </c>
      <c r="T187" s="346">
        <v>-1.1000000000000001</v>
      </c>
      <c r="U187" s="240">
        <v>-3.7842249999999997</v>
      </c>
      <c r="V187" s="190">
        <v>-22.759166666666669</v>
      </c>
      <c r="W187" s="346">
        <v>3.9000000000000004</v>
      </c>
      <c r="X187" s="240">
        <v>1.2157750000000007</v>
      </c>
      <c r="Z187" s="346">
        <v>5.4</v>
      </c>
      <c r="AA187" s="240">
        <v>2.7157750000000007</v>
      </c>
      <c r="AC187" s="346">
        <v>-4.5999999999999996</v>
      </c>
      <c r="AD187" s="239">
        <v>-7.2842249999999993</v>
      </c>
      <c r="AE187" s="190">
        <v>-22.866244444444444</v>
      </c>
      <c r="AF187" s="346">
        <v>1.6</v>
      </c>
      <c r="AG187" s="239">
        <v>-1.0842249999999996</v>
      </c>
      <c r="AI187" s="346">
        <v>-5.25</v>
      </c>
      <c r="AJ187" s="239">
        <v>-7.9342249999999996</v>
      </c>
      <c r="AK187" s="104"/>
      <c r="AV187" s="36">
        <v>42429</v>
      </c>
      <c r="AW187" s="165"/>
      <c r="AX187" s="165"/>
      <c r="AY187" s="165"/>
      <c r="BA187" s="165"/>
      <c r="BB187" s="165"/>
      <c r="BC187" s="165"/>
      <c r="BE187" s="165"/>
      <c r="BF187" s="165"/>
      <c r="BG187" s="165"/>
      <c r="BI187" s="165">
        <v>2.5285500000000001</v>
      </c>
      <c r="BJ187" s="165">
        <v>-19.220435128479227</v>
      </c>
      <c r="BK187" s="165"/>
      <c r="BM187" s="165"/>
      <c r="BN187" s="165"/>
      <c r="BO187" s="165"/>
      <c r="BQ187" s="165"/>
      <c r="BR187" s="165"/>
      <c r="BS187" s="165"/>
      <c r="BU187" s="165"/>
      <c r="BV187" s="165"/>
      <c r="BW187" s="165"/>
    </row>
    <row r="188" spans="1:75" x14ac:dyDescent="0.25">
      <c r="A188" s="95">
        <v>42429</v>
      </c>
      <c r="B188" s="36">
        <v>42429</v>
      </c>
      <c r="C188" s="346"/>
      <c r="D188" s="346"/>
      <c r="E188" s="346"/>
      <c r="F188" s="346">
        <v>5.3</v>
      </c>
      <c r="G188" s="346"/>
      <c r="H188" s="346"/>
      <c r="I188" s="346"/>
      <c r="J188" s="106"/>
      <c r="K188" s="36">
        <v>42429</v>
      </c>
      <c r="L188" s="105">
        <v>2.8</v>
      </c>
      <c r="M188" s="98">
        <f t="shared" si="4"/>
        <v>2.7714499999999997</v>
      </c>
      <c r="N188" s="109">
        <f t="shared" si="5"/>
        <v>2.7228166666666667</v>
      </c>
      <c r="O188" s="291"/>
      <c r="P188" s="184">
        <v>42429</v>
      </c>
      <c r="Q188" s="346"/>
      <c r="R188" s="240"/>
      <c r="T188" s="346"/>
      <c r="U188" s="240"/>
      <c r="W188" s="346"/>
      <c r="X188" s="240"/>
      <c r="Z188" s="346">
        <v>5.3</v>
      </c>
      <c r="AA188" s="240">
        <v>2.5285500000000001</v>
      </c>
      <c r="AB188" s="190">
        <v>-18.000044444444448</v>
      </c>
      <c r="AC188" s="346"/>
      <c r="AD188" s="239"/>
      <c r="AF188" s="346"/>
      <c r="AG188" s="239"/>
      <c r="AI188" s="421"/>
      <c r="AJ188" s="239"/>
      <c r="AK188" s="104"/>
      <c r="AV188" s="36">
        <v>42430</v>
      </c>
      <c r="AW188" s="165">
        <v>2.8690250000000002</v>
      </c>
      <c r="AX188" s="165">
        <v>-20.746248101631682</v>
      </c>
      <c r="AY188" s="165"/>
      <c r="BA188" s="165">
        <v>-3.9309750000000001</v>
      </c>
      <c r="BB188" s="165">
        <v>-22.768316141753708</v>
      </c>
      <c r="BC188" s="165"/>
      <c r="BE188" s="165">
        <v>-0.68097499999999966</v>
      </c>
      <c r="BF188" s="165">
        <v>-18.259141344932544</v>
      </c>
      <c r="BG188" s="165"/>
      <c r="BI188" s="165">
        <v>2.2690249999999996</v>
      </c>
      <c r="BJ188" s="165">
        <v>-18.948435128479229</v>
      </c>
      <c r="BK188" s="165">
        <v>-18.000044444444448</v>
      </c>
      <c r="BM188" s="165">
        <v>-3.580975</v>
      </c>
      <c r="BN188" s="165">
        <v>-22.915474996123191</v>
      </c>
      <c r="BO188" s="165"/>
      <c r="BQ188" s="165">
        <v>-1.1309750000000001</v>
      </c>
      <c r="BR188" s="165">
        <v>-22.263572687099842</v>
      </c>
      <c r="BS188" s="165"/>
      <c r="BU188" s="165">
        <v>-5.2809749999999998</v>
      </c>
      <c r="BV188" s="165">
        <v>-24.398206764031983</v>
      </c>
      <c r="BW188" s="165"/>
    </row>
    <row r="189" spans="1:75" x14ac:dyDescent="0.25">
      <c r="A189" s="95">
        <v>41334</v>
      </c>
      <c r="B189" s="36">
        <v>41334</v>
      </c>
      <c r="C189" s="346">
        <v>5.7</v>
      </c>
      <c r="D189" s="346">
        <v>-1.1000000000000001</v>
      </c>
      <c r="E189" s="346">
        <v>2.1500000000000004</v>
      </c>
      <c r="F189" s="346">
        <v>5.0999999999999996</v>
      </c>
      <c r="G189" s="346">
        <v>-0.75</v>
      </c>
      <c r="H189" s="346">
        <v>1.7</v>
      </c>
      <c r="I189" s="346">
        <v>-2.4500000000000002</v>
      </c>
      <c r="J189" s="106"/>
      <c r="K189" s="36">
        <v>42430</v>
      </c>
      <c r="L189" s="105">
        <v>2.8619500000000002</v>
      </c>
      <c r="M189" s="98">
        <f t="shared" si="4"/>
        <v>2.830975</v>
      </c>
      <c r="N189" s="109">
        <f t="shared" si="5"/>
        <v>2.8016166666666664</v>
      </c>
      <c r="O189" s="291"/>
      <c r="P189" s="184">
        <v>42430</v>
      </c>
      <c r="Q189" s="346">
        <v>5.7</v>
      </c>
      <c r="R189" s="240">
        <v>2.8690250000000002</v>
      </c>
      <c r="T189" s="346">
        <v>-1.1000000000000001</v>
      </c>
      <c r="U189" s="240">
        <v>-3.9309750000000001</v>
      </c>
      <c r="W189" s="346">
        <v>2.1500000000000004</v>
      </c>
      <c r="X189" s="240">
        <v>-0.68097499999999966</v>
      </c>
      <c r="Z189" s="346">
        <v>5.0999999999999996</v>
      </c>
      <c r="AA189" s="240">
        <v>2.2690249999999996</v>
      </c>
      <c r="AC189" s="346">
        <v>-0.75</v>
      </c>
      <c r="AD189" s="239">
        <v>-3.580975</v>
      </c>
      <c r="AF189" s="346">
        <v>1.7</v>
      </c>
      <c r="AG189" s="239">
        <v>-1.1309750000000001</v>
      </c>
      <c r="AI189" s="346">
        <v>-2.4500000000000002</v>
      </c>
      <c r="AJ189" s="239">
        <v>-5.2809749999999998</v>
      </c>
      <c r="AK189" s="104"/>
      <c r="AV189" s="36">
        <v>42431</v>
      </c>
      <c r="AW189" s="165">
        <v>5.877675</v>
      </c>
      <c r="AX189" s="165">
        <v>-20.386248101631683</v>
      </c>
      <c r="AY189" s="165"/>
      <c r="BA189" s="165">
        <v>-6.1723250000000007</v>
      </c>
      <c r="BB189" s="165">
        <v>-22.847516141753708</v>
      </c>
      <c r="BC189" s="165"/>
      <c r="BE189" s="165">
        <v>-0.12232500000000046</v>
      </c>
      <c r="BF189" s="165">
        <v>-18.079141344932545</v>
      </c>
      <c r="BG189" s="165"/>
      <c r="BI189" s="165">
        <v>2.3776750000000004</v>
      </c>
      <c r="BJ189" s="165">
        <v>-18.660435128479229</v>
      </c>
      <c r="BK189" s="165"/>
      <c r="BM189" s="165">
        <v>-2.2324999999999928E-2</v>
      </c>
      <c r="BN189" s="165">
        <v>-22.71747499612319</v>
      </c>
      <c r="BO189" s="165"/>
      <c r="BQ189" s="165">
        <v>-0.82232500000000064</v>
      </c>
      <c r="BR189" s="165">
        <v>-22.074572687099842</v>
      </c>
      <c r="BS189" s="165"/>
      <c r="BU189" s="165">
        <v>-6.2723250000000004</v>
      </c>
      <c r="BV189" s="165">
        <v>-24.408106764031981</v>
      </c>
      <c r="BW189" s="165"/>
    </row>
    <row r="190" spans="1:75" ht="15.75" thickBot="1" x14ac:dyDescent="0.3">
      <c r="A190" s="95">
        <v>41335</v>
      </c>
      <c r="B190" s="36">
        <v>41335</v>
      </c>
      <c r="C190" s="346">
        <v>8.8000000000000007</v>
      </c>
      <c r="D190" s="346">
        <v>-3.25</v>
      </c>
      <c r="E190" s="346">
        <v>2.8</v>
      </c>
      <c r="F190" s="346">
        <v>5.3000000000000007</v>
      </c>
      <c r="G190" s="346">
        <v>2.9000000000000004</v>
      </c>
      <c r="H190" s="346">
        <v>2.0999999999999996</v>
      </c>
      <c r="I190" s="346">
        <v>-3.35</v>
      </c>
      <c r="J190" s="106"/>
      <c r="K190" s="36">
        <v>42431</v>
      </c>
      <c r="L190" s="105">
        <v>2.9827000000000004</v>
      </c>
      <c r="M190" s="98">
        <f t="shared" si="4"/>
        <v>2.9223250000000003</v>
      </c>
      <c r="N190" s="109">
        <f t="shared" si="5"/>
        <v>2.8815500000000003</v>
      </c>
      <c r="O190" s="291"/>
      <c r="P190" s="184">
        <v>42431</v>
      </c>
      <c r="Q190" s="346">
        <v>8.8000000000000007</v>
      </c>
      <c r="R190" s="240">
        <v>5.877675</v>
      </c>
      <c r="T190" s="346">
        <v>-3.25</v>
      </c>
      <c r="U190" s="240">
        <v>-6.1723250000000007</v>
      </c>
      <c r="W190" s="346">
        <v>2.8</v>
      </c>
      <c r="X190" s="240">
        <v>-0.12232500000000046</v>
      </c>
      <c r="Z190" s="346">
        <v>5.3000000000000007</v>
      </c>
      <c r="AA190" s="240">
        <v>2.3776750000000004</v>
      </c>
      <c r="AC190" s="346">
        <v>2.9000000000000004</v>
      </c>
      <c r="AD190" s="239">
        <v>-2.2324999999999928E-2</v>
      </c>
      <c r="AF190" s="346">
        <v>2.0999999999999996</v>
      </c>
      <c r="AG190" s="239">
        <v>-0.82232500000000064</v>
      </c>
      <c r="AI190" s="346">
        <v>-3.35</v>
      </c>
      <c r="AJ190" s="239">
        <v>-6.2723250000000004</v>
      </c>
      <c r="AK190" s="104"/>
      <c r="AV190" s="36">
        <v>42432</v>
      </c>
      <c r="AW190" s="165">
        <v>3.656075</v>
      </c>
      <c r="AX190" s="165">
        <v>-20.080248101631682</v>
      </c>
      <c r="AY190" s="165"/>
      <c r="BA190" s="165">
        <v>-5.1939250000000001</v>
      </c>
      <c r="BB190" s="165">
        <v>-22.926716141753708</v>
      </c>
      <c r="BC190" s="165"/>
      <c r="BE190" s="165">
        <v>-1.1939250000000003</v>
      </c>
      <c r="BF190" s="165">
        <v>-17.881141344932544</v>
      </c>
      <c r="BG190" s="165"/>
      <c r="BI190" s="165">
        <v>4.0560749999999999</v>
      </c>
      <c r="BJ190" s="165">
        <v>-18.300435128479229</v>
      </c>
      <c r="BK190" s="165"/>
      <c r="BM190" s="165">
        <v>1.1060750000000001</v>
      </c>
      <c r="BN190" s="165">
        <v>-22.49967499612319</v>
      </c>
      <c r="BO190" s="165"/>
      <c r="BQ190" s="165">
        <v>-1.6939250000000003</v>
      </c>
      <c r="BR190" s="165">
        <v>-21.866672687099843</v>
      </c>
      <c r="BS190" s="165"/>
      <c r="BU190" s="165">
        <v>-8.4939250000000008</v>
      </c>
      <c r="BV190" s="165">
        <v>-24.419806764031982</v>
      </c>
      <c r="BW190" s="165"/>
    </row>
    <row r="191" spans="1:75" ht="15.75" thickBot="1" x14ac:dyDescent="0.3">
      <c r="A191" s="95">
        <v>41336</v>
      </c>
      <c r="B191" s="36">
        <v>41336</v>
      </c>
      <c r="C191" s="346">
        <v>6.7</v>
      </c>
      <c r="D191" s="346">
        <v>-2.15</v>
      </c>
      <c r="E191" s="346">
        <v>1.8499999999999999</v>
      </c>
      <c r="F191" s="346">
        <v>7.1</v>
      </c>
      <c r="G191" s="346">
        <v>4.1500000000000004</v>
      </c>
      <c r="H191" s="346">
        <v>1.3499999999999999</v>
      </c>
      <c r="I191" s="346">
        <v>-5.45</v>
      </c>
      <c r="J191" s="106"/>
      <c r="K191" s="36">
        <v>42432</v>
      </c>
      <c r="L191" s="105">
        <v>3.1051500000000001</v>
      </c>
      <c r="M191" s="98">
        <f t="shared" si="4"/>
        <v>3.0439250000000002</v>
      </c>
      <c r="N191" s="109">
        <f t="shared" si="5"/>
        <v>2.9832666666666667</v>
      </c>
      <c r="O191" s="291"/>
      <c r="P191" s="184">
        <v>42432</v>
      </c>
      <c r="Q191" s="346">
        <v>6.7</v>
      </c>
      <c r="R191" s="240">
        <v>3.656075</v>
      </c>
      <c r="T191" s="346">
        <v>-2.15</v>
      </c>
      <c r="U191" s="240">
        <v>-5.1939250000000001</v>
      </c>
      <c r="W191" s="346">
        <v>1.8499999999999999</v>
      </c>
      <c r="X191" s="240">
        <v>-1.1939250000000003</v>
      </c>
      <c r="Z191" s="346">
        <v>7.1</v>
      </c>
      <c r="AA191" s="240">
        <v>4.0560749999999999</v>
      </c>
      <c r="AC191" s="346">
        <v>4.1500000000000004</v>
      </c>
      <c r="AD191" s="239">
        <v>1.1060750000000001</v>
      </c>
      <c r="AF191" s="346">
        <v>1.3499999999999999</v>
      </c>
      <c r="AG191" s="239">
        <v>-1.6939250000000003</v>
      </c>
      <c r="AI191" s="346">
        <v>-5.45</v>
      </c>
      <c r="AJ191" s="239">
        <v>-8.4939250000000008</v>
      </c>
      <c r="AK191" s="104"/>
      <c r="AV191" s="36">
        <v>42433</v>
      </c>
      <c r="AW191" s="165">
        <v>0.63277499999999964</v>
      </c>
      <c r="AX191" s="165">
        <v>-19.880548279947682</v>
      </c>
      <c r="AY191" s="165"/>
      <c r="BA191" s="165">
        <v>-2.3172250000000001</v>
      </c>
      <c r="BB191" s="165">
        <v>-22.886776177416909</v>
      </c>
      <c r="BC191" s="165"/>
      <c r="BE191" s="165">
        <v>-3.6172250000000004</v>
      </c>
      <c r="BF191" s="360">
        <v>-17.881141344932544</v>
      </c>
      <c r="BG191" s="253">
        <v>-18.819300000000002</v>
      </c>
      <c r="BI191" s="165">
        <v>3.4827750000000002</v>
      </c>
      <c r="BJ191" s="165">
        <v>-17.991808131331229</v>
      </c>
      <c r="BK191" s="165"/>
      <c r="BM191" s="165">
        <v>0.58277499999999982</v>
      </c>
      <c r="BN191" s="165">
        <v>-22.289990183354991</v>
      </c>
      <c r="BO191" s="165"/>
      <c r="BQ191" s="165">
        <v>-3.1672250000000002</v>
      </c>
      <c r="BR191" s="165">
        <v>-21.866672687099843</v>
      </c>
      <c r="BS191" s="165"/>
      <c r="BU191" s="165">
        <v>-10.917225</v>
      </c>
      <c r="BV191" s="165">
        <v>-24.419806764031982</v>
      </c>
      <c r="BW191" s="165"/>
    </row>
    <row r="192" spans="1:75" ht="15.75" customHeight="1" x14ac:dyDescent="0.25">
      <c r="A192" s="95">
        <v>41337</v>
      </c>
      <c r="B192" s="36">
        <v>41337</v>
      </c>
      <c r="C192" s="346">
        <v>3.8</v>
      </c>
      <c r="D192" s="346">
        <v>0.85</v>
      </c>
      <c r="E192" s="346">
        <v>-0.44999999999999996</v>
      </c>
      <c r="F192" s="346">
        <v>6.65</v>
      </c>
      <c r="G192" s="346">
        <v>3.75</v>
      </c>
      <c r="H192" s="346">
        <v>0</v>
      </c>
      <c r="I192" s="346">
        <v>-7.75</v>
      </c>
      <c r="J192" s="106"/>
      <c r="K192" s="36">
        <v>42433</v>
      </c>
      <c r="L192" s="105">
        <v>3.2292999999999998</v>
      </c>
      <c r="M192" s="98">
        <f t="shared" si="4"/>
        <v>3.1672250000000002</v>
      </c>
      <c r="N192" s="109">
        <f t="shared" si="5"/>
        <v>3.1057166666666665</v>
      </c>
      <c r="O192" s="291"/>
      <c r="P192" s="184">
        <v>42433</v>
      </c>
      <c r="Q192" s="346">
        <v>3.8</v>
      </c>
      <c r="R192" s="240">
        <v>0.63277499999999964</v>
      </c>
      <c r="T192" s="346">
        <v>0.85</v>
      </c>
      <c r="U192" s="240">
        <v>-2.3172250000000001</v>
      </c>
      <c r="W192" s="346">
        <v>-0.44999999999999996</v>
      </c>
      <c r="X192" s="240">
        <v>-3.6172250000000004</v>
      </c>
      <c r="Y192" s="190">
        <v>-18.819300000000002</v>
      </c>
      <c r="Z192" s="346">
        <v>6.65</v>
      </c>
      <c r="AA192" s="240">
        <v>3.4827750000000002</v>
      </c>
      <c r="AC192" s="346">
        <v>3.75</v>
      </c>
      <c r="AD192" s="239">
        <v>0.58277499999999982</v>
      </c>
      <c r="AF192" s="346">
        <v>0</v>
      </c>
      <c r="AG192" s="239">
        <v>-3.1672250000000002</v>
      </c>
      <c r="AI192" s="346">
        <v>-7.75</v>
      </c>
      <c r="AJ192" s="239">
        <v>-10.917225</v>
      </c>
      <c r="AK192" s="104"/>
      <c r="AV192" s="36">
        <v>42434</v>
      </c>
      <c r="AW192" s="165">
        <v>-0.74222499999999991</v>
      </c>
      <c r="AX192" s="165">
        <v>-19.689299229947682</v>
      </c>
      <c r="AY192" s="165"/>
      <c r="BA192" s="165">
        <v>-0.24222499999999991</v>
      </c>
      <c r="BB192" s="165">
        <v>-22.676402222416908</v>
      </c>
      <c r="BC192" s="165"/>
      <c r="BE192" s="165">
        <v>-2.3422249999999996</v>
      </c>
      <c r="BF192" s="165">
        <v>-17.842891534932544</v>
      </c>
      <c r="BG192" s="165"/>
      <c r="BI192" s="165">
        <v>5.4077749999999991</v>
      </c>
      <c r="BJ192" s="165">
        <v>-17.60931003133123</v>
      </c>
      <c r="BK192" s="165"/>
      <c r="BM192" s="165">
        <v>-2.9422249999999996</v>
      </c>
      <c r="BN192" s="165">
        <v>-22.249827882854991</v>
      </c>
      <c r="BO192" s="165"/>
      <c r="BQ192" s="165">
        <v>-4.4922249999999995</v>
      </c>
      <c r="BR192" s="165">
        <v>-21.866672687099843</v>
      </c>
      <c r="BS192" s="165"/>
      <c r="BU192" s="165">
        <v>-11.642225000000002</v>
      </c>
      <c r="BV192" s="165">
        <v>-24.419806764031982</v>
      </c>
      <c r="BW192" s="165"/>
    </row>
    <row r="193" spans="1:75" x14ac:dyDescent="0.25">
      <c r="A193" s="95">
        <v>41338</v>
      </c>
      <c r="B193" s="36">
        <v>41338</v>
      </c>
      <c r="C193" s="346">
        <v>2.5499999999999998</v>
      </c>
      <c r="D193" s="346">
        <v>3.05</v>
      </c>
      <c r="E193" s="346">
        <v>0.95000000000000007</v>
      </c>
      <c r="F193" s="346">
        <v>8.6999999999999993</v>
      </c>
      <c r="G193" s="346">
        <v>0.34999999999999987</v>
      </c>
      <c r="H193" s="346">
        <v>-1.2</v>
      </c>
      <c r="I193" s="346">
        <v>-8.3500000000000014</v>
      </c>
      <c r="J193" s="106"/>
      <c r="K193" s="36">
        <v>42434</v>
      </c>
      <c r="L193" s="105">
        <v>3.3551499999999996</v>
      </c>
      <c r="M193" s="98">
        <f t="shared" si="4"/>
        <v>3.2922249999999997</v>
      </c>
      <c r="N193" s="109">
        <f t="shared" si="5"/>
        <v>3.2298666666666667</v>
      </c>
      <c r="O193" s="291"/>
      <c r="P193" s="184">
        <v>42434</v>
      </c>
      <c r="Q193" s="346">
        <v>2.5499999999999998</v>
      </c>
      <c r="R193" s="240">
        <v>-0.74222499999999991</v>
      </c>
      <c r="T193" s="346">
        <v>3.05</v>
      </c>
      <c r="U193" s="240">
        <v>-0.24222499999999991</v>
      </c>
      <c r="W193" s="346">
        <v>0.95000000000000007</v>
      </c>
      <c r="X193" s="240">
        <v>-2.3422249999999996</v>
      </c>
      <c r="Z193" s="346">
        <v>8.6999999999999993</v>
      </c>
      <c r="AA193" s="240">
        <v>5.4077749999999991</v>
      </c>
      <c r="AC193" s="346">
        <v>0.34999999999999987</v>
      </c>
      <c r="AD193" s="239">
        <v>-2.9422249999999996</v>
      </c>
      <c r="AF193" s="346">
        <v>-1.2</v>
      </c>
      <c r="AG193" s="239">
        <v>-4.4922249999999995</v>
      </c>
      <c r="AI193" s="346">
        <v>-8.3500000000000014</v>
      </c>
      <c r="AJ193" s="239">
        <v>-11.642225000000002</v>
      </c>
      <c r="AK193" s="104"/>
      <c r="AV193" s="36">
        <v>42435</v>
      </c>
      <c r="AW193" s="165">
        <v>-1.1189249999999999</v>
      </c>
      <c r="AX193" s="165">
        <v>-19.467925761631683</v>
      </c>
      <c r="AY193" s="165"/>
      <c r="BA193" s="165">
        <v>1.8310750000000002</v>
      </c>
      <c r="BB193" s="165">
        <v>-22.388616713606108</v>
      </c>
      <c r="BC193" s="165"/>
      <c r="BE193" s="165">
        <v>0.88107500000000005</v>
      </c>
      <c r="BF193" s="165">
        <v>-17.621518066616545</v>
      </c>
      <c r="BG193" s="165"/>
      <c r="BI193" s="165">
        <v>7.6310750000000009</v>
      </c>
      <c r="BJ193" s="165">
        <v>-17.206812816211229</v>
      </c>
      <c r="BK193" s="165"/>
      <c r="BM193" s="165">
        <v>-4.2689249999999994</v>
      </c>
      <c r="BN193" s="165">
        <v>-22.249827882854991</v>
      </c>
      <c r="BO193" s="165"/>
      <c r="BQ193" s="165">
        <v>-3.5689249999999997</v>
      </c>
      <c r="BR193" s="165">
        <v>-21.866672687099843</v>
      </c>
      <c r="BS193" s="165"/>
      <c r="BU193" s="165">
        <v>-8.0189249999999994</v>
      </c>
      <c r="BV193" s="165">
        <v>-24.419806764031982</v>
      </c>
      <c r="BW193" s="165"/>
    </row>
    <row r="194" spans="1:75" x14ac:dyDescent="0.25">
      <c r="A194" s="95">
        <v>41339</v>
      </c>
      <c r="B194" s="36">
        <v>41339</v>
      </c>
      <c r="C194" s="346">
        <v>2.2999999999999998</v>
      </c>
      <c r="D194" s="346">
        <v>5.25</v>
      </c>
      <c r="E194" s="346">
        <v>4.3</v>
      </c>
      <c r="F194" s="346">
        <v>11.05</v>
      </c>
      <c r="G194" s="346">
        <v>-0.85000000000000009</v>
      </c>
      <c r="H194" s="346">
        <v>-0.15000000000000002</v>
      </c>
      <c r="I194" s="346">
        <v>-4.6000000000000005</v>
      </c>
      <c r="J194" s="106"/>
      <c r="K194" s="36">
        <v>42435</v>
      </c>
      <c r="L194" s="105">
        <v>3.4826999999999999</v>
      </c>
      <c r="M194" s="98">
        <f t="shared" si="4"/>
        <v>3.4189249999999998</v>
      </c>
      <c r="N194" s="109">
        <f t="shared" si="5"/>
        <v>3.3557166666666665</v>
      </c>
      <c r="O194" s="291"/>
      <c r="P194" s="184">
        <v>42435</v>
      </c>
      <c r="Q194" s="346">
        <v>2.2999999999999998</v>
      </c>
      <c r="R194" s="240">
        <v>-1.1189249999999999</v>
      </c>
      <c r="T194" s="346">
        <v>5.25</v>
      </c>
      <c r="U194" s="240">
        <v>1.8310750000000002</v>
      </c>
      <c r="W194" s="346">
        <v>4.3</v>
      </c>
      <c r="X194" s="240">
        <v>0.88107500000000005</v>
      </c>
      <c r="Z194" s="346">
        <v>11.05</v>
      </c>
      <c r="AA194" s="240">
        <v>7.6310750000000009</v>
      </c>
      <c r="AC194" s="346">
        <v>-0.85000000000000009</v>
      </c>
      <c r="AD194" s="239">
        <v>-4.2689249999999994</v>
      </c>
      <c r="AF194" s="346">
        <v>-0.15000000000000002</v>
      </c>
      <c r="AG194" s="239">
        <v>-3.5689249999999997</v>
      </c>
      <c r="AI194" s="346">
        <v>-4.6000000000000005</v>
      </c>
      <c r="AJ194" s="239">
        <v>-8.0189249999999994</v>
      </c>
      <c r="AK194" s="104"/>
      <c r="AV194" s="36">
        <v>42436</v>
      </c>
      <c r="AW194" s="165">
        <v>-0.64732499999999993</v>
      </c>
      <c r="AX194" s="165">
        <v>-19.256377773631684</v>
      </c>
      <c r="AY194" s="165">
        <v>-19.885311111111108</v>
      </c>
      <c r="BA194" s="165">
        <v>3.8026749999999998</v>
      </c>
      <c r="BB194" s="165">
        <v>-22.011003555026107</v>
      </c>
      <c r="BC194" s="165"/>
      <c r="BE194" s="165">
        <v>1.7026750000000002</v>
      </c>
      <c r="BF194" s="165">
        <v>-17.346505682216545</v>
      </c>
      <c r="BG194" s="165"/>
      <c r="BI194" s="165">
        <v>4.4026749999999995</v>
      </c>
      <c r="BJ194" s="165">
        <v>-16.78371684021123</v>
      </c>
      <c r="BK194" s="165"/>
      <c r="BM194" s="165">
        <v>-4.0973249999999997</v>
      </c>
      <c r="BN194" s="165">
        <v>-22.249827882854991</v>
      </c>
      <c r="BO194" s="165"/>
      <c r="BQ194" s="165">
        <v>-2.8973249999999999</v>
      </c>
      <c r="BR194" s="165">
        <v>-21.822247609619843</v>
      </c>
      <c r="BS194" s="165"/>
      <c r="BU194" s="165">
        <v>-4.0473249999999998</v>
      </c>
      <c r="BV194" s="165">
        <v>-24.419806764031982</v>
      </c>
      <c r="BW194" s="165"/>
    </row>
    <row r="195" spans="1:75" x14ac:dyDescent="0.25">
      <c r="A195" s="95">
        <v>41340</v>
      </c>
      <c r="B195" s="36">
        <v>41340</v>
      </c>
      <c r="C195" s="346">
        <v>2.9</v>
      </c>
      <c r="D195" s="346">
        <v>7.35</v>
      </c>
      <c r="E195" s="346">
        <v>5.25</v>
      </c>
      <c r="F195" s="346">
        <v>7.9499999999999993</v>
      </c>
      <c r="G195" s="346">
        <v>-0.55000000000000004</v>
      </c>
      <c r="H195" s="346">
        <v>0.64999999999999991</v>
      </c>
      <c r="I195" s="346">
        <v>-0.5</v>
      </c>
      <c r="J195" s="106"/>
      <c r="K195" s="36">
        <v>42436</v>
      </c>
      <c r="L195" s="105">
        <v>3.6119500000000002</v>
      </c>
      <c r="M195" s="98">
        <f t="shared" si="4"/>
        <v>3.5473249999999998</v>
      </c>
      <c r="N195" s="109">
        <f t="shared" si="5"/>
        <v>3.4832666666666667</v>
      </c>
      <c r="O195" s="291"/>
      <c r="P195" s="184">
        <v>42436</v>
      </c>
      <c r="Q195" s="346">
        <v>2.9</v>
      </c>
      <c r="R195" s="240">
        <v>-0.64732499999999993</v>
      </c>
      <c r="S195" s="190">
        <v>-19.885311111111108</v>
      </c>
      <c r="T195" s="346">
        <v>7.35</v>
      </c>
      <c r="U195" s="240">
        <v>3.8026749999999998</v>
      </c>
      <c r="W195" s="346">
        <v>5.25</v>
      </c>
      <c r="X195" s="240">
        <v>1.7026750000000002</v>
      </c>
      <c r="Z195" s="346">
        <v>7.9499999999999993</v>
      </c>
      <c r="AA195" s="240">
        <v>4.4026749999999995</v>
      </c>
      <c r="AC195" s="346">
        <v>-0.55000000000000004</v>
      </c>
      <c r="AD195" s="239">
        <v>-4.0973249999999997</v>
      </c>
      <c r="AF195" s="346">
        <v>0.64999999999999991</v>
      </c>
      <c r="AG195" s="239">
        <v>-2.8973249999999999</v>
      </c>
      <c r="AI195" s="346">
        <v>-0.5</v>
      </c>
      <c r="AJ195" s="239">
        <v>-4.0473249999999998</v>
      </c>
      <c r="AK195" s="104"/>
      <c r="AV195" s="36">
        <v>42437</v>
      </c>
      <c r="AW195" s="165">
        <v>0.32257500000000006</v>
      </c>
      <c r="AX195" s="165">
        <v>-19.012011438011683</v>
      </c>
      <c r="AY195" s="165"/>
      <c r="BA195" s="165">
        <v>4.5725750000000005</v>
      </c>
      <c r="BB195" s="165">
        <v>-21.544486005206107</v>
      </c>
      <c r="BC195" s="165"/>
      <c r="BE195" s="165">
        <v>1.8725749999999999</v>
      </c>
      <c r="BF195" s="165">
        <v>-17.057709103756544</v>
      </c>
      <c r="BG195" s="165"/>
      <c r="BI195" s="165">
        <v>1.7725750000000002</v>
      </c>
      <c r="BJ195" s="165">
        <v>-16.494920261751229</v>
      </c>
      <c r="BK195" s="165"/>
      <c r="BM195" s="165">
        <v>-3.2274250000000002</v>
      </c>
      <c r="BN195" s="165">
        <v>-22.249827882854991</v>
      </c>
      <c r="BO195" s="165"/>
      <c r="BQ195" s="165">
        <v>-2.527425</v>
      </c>
      <c r="BR195" s="165">
        <v>-21.775595854637842</v>
      </c>
      <c r="BS195" s="165"/>
      <c r="BU195" s="165">
        <v>-4.5774249999999999</v>
      </c>
      <c r="BV195" s="165">
        <v>-24.419806764031982</v>
      </c>
      <c r="BW195" s="165"/>
    </row>
    <row r="196" spans="1:75" x14ac:dyDescent="0.25">
      <c r="A196" s="95">
        <v>41341</v>
      </c>
      <c r="B196" s="36">
        <v>41341</v>
      </c>
      <c r="C196" s="346">
        <v>4</v>
      </c>
      <c r="D196" s="346">
        <v>8.25</v>
      </c>
      <c r="E196" s="346">
        <v>5.55</v>
      </c>
      <c r="F196" s="346">
        <v>5.45</v>
      </c>
      <c r="G196" s="346">
        <v>0.44999999999999996</v>
      </c>
      <c r="H196" s="346">
        <v>1.1500000000000001</v>
      </c>
      <c r="I196" s="346">
        <v>-0.9</v>
      </c>
      <c r="J196" s="106"/>
      <c r="K196" s="36">
        <v>42437</v>
      </c>
      <c r="L196" s="105">
        <v>3.7428999999999997</v>
      </c>
      <c r="M196" s="98">
        <f t="shared" si="4"/>
        <v>3.6774249999999999</v>
      </c>
      <c r="N196" s="109">
        <f t="shared" si="5"/>
        <v>3.6125166666666666</v>
      </c>
      <c r="O196" s="291"/>
      <c r="P196" s="184">
        <v>42437</v>
      </c>
      <c r="Q196" s="346">
        <v>4</v>
      </c>
      <c r="R196" s="240">
        <v>0.32257500000000006</v>
      </c>
      <c r="T196" s="346">
        <v>8.25</v>
      </c>
      <c r="U196" s="240">
        <v>4.5725750000000005</v>
      </c>
      <c r="W196" s="346">
        <v>5.55</v>
      </c>
      <c r="X196" s="240">
        <v>1.8725749999999999</v>
      </c>
      <c r="Z196" s="346">
        <v>5.45</v>
      </c>
      <c r="AA196" s="240">
        <v>1.7725750000000002</v>
      </c>
      <c r="AC196" s="346">
        <v>0.44999999999999996</v>
      </c>
      <c r="AD196" s="239">
        <v>-3.2274250000000002</v>
      </c>
      <c r="AF196" s="346">
        <v>1.1500000000000001</v>
      </c>
      <c r="AG196" s="239">
        <v>-2.527425</v>
      </c>
      <c r="AI196" s="346">
        <v>-0.9</v>
      </c>
      <c r="AJ196" s="239">
        <v>-4.5774249999999999</v>
      </c>
      <c r="AK196" s="104"/>
      <c r="AV196" s="36">
        <v>42438</v>
      </c>
      <c r="AW196" s="165">
        <v>0.34077500000000072</v>
      </c>
      <c r="AX196" s="165">
        <v>-18.755642898067681</v>
      </c>
      <c r="AY196" s="165"/>
      <c r="BA196" s="165">
        <v>6.4407750000000004</v>
      </c>
      <c r="BB196" s="165">
        <v>-21.055055156222103</v>
      </c>
      <c r="BC196" s="165"/>
      <c r="BE196" s="165">
        <v>3.1407749999999997</v>
      </c>
      <c r="BF196" s="165">
        <v>-16.661503178388543</v>
      </c>
      <c r="BG196" s="165"/>
      <c r="BI196" s="165">
        <v>0.79077500000000001</v>
      </c>
      <c r="BJ196" s="165">
        <v>-16.238551721807227</v>
      </c>
      <c r="BK196" s="165"/>
      <c r="BM196" s="165">
        <v>-2.6092249999999995</v>
      </c>
      <c r="BN196" s="165">
        <v>-22.20088479795659</v>
      </c>
      <c r="BO196" s="165"/>
      <c r="BQ196" s="165">
        <v>-0.75922499999999982</v>
      </c>
      <c r="BR196" s="165">
        <v>-21.530880430145842</v>
      </c>
      <c r="BS196" s="165"/>
      <c r="BU196" s="165">
        <v>-5.6592249999999993</v>
      </c>
      <c r="BV196" s="165">
        <v>-24.419806764031982</v>
      </c>
      <c r="BW196" s="165"/>
    </row>
    <row r="197" spans="1:75" x14ac:dyDescent="0.25">
      <c r="A197" s="95">
        <v>41342</v>
      </c>
      <c r="B197" s="36">
        <v>41342</v>
      </c>
      <c r="C197" s="346">
        <v>4.1500000000000004</v>
      </c>
      <c r="D197" s="346">
        <v>10.25</v>
      </c>
      <c r="E197" s="346">
        <v>6.9499999999999993</v>
      </c>
      <c r="F197" s="346">
        <v>4.5999999999999996</v>
      </c>
      <c r="G197" s="346">
        <v>1.2</v>
      </c>
      <c r="H197" s="346">
        <v>3.05</v>
      </c>
      <c r="I197" s="346">
        <v>-1.85</v>
      </c>
      <c r="J197" s="106"/>
      <c r="K197" s="36">
        <v>42438</v>
      </c>
      <c r="L197" s="105">
        <v>3.8755500000000001</v>
      </c>
      <c r="M197" s="98">
        <f t="shared" si="4"/>
        <v>3.8092249999999996</v>
      </c>
      <c r="N197" s="109">
        <f t="shared" si="5"/>
        <v>3.7434666666666665</v>
      </c>
      <c r="O197" s="291"/>
      <c r="P197" s="184">
        <v>42438</v>
      </c>
      <c r="Q197" s="346">
        <v>4.1500000000000004</v>
      </c>
      <c r="R197" s="240">
        <v>0.34077500000000072</v>
      </c>
      <c r="T197" s="346">
        <v>10.25</v>
      </c>
      <c r="U197" s="240">
        <v>6.4407750000000004</v>
      </c>
      <c r="W197" s="346">
        <v>6.9499999999999993</v>
      </c>
      <c r="X197" s="240">
        <v>3.1407749999999997</v>
      </c>
      <c r="Z197" s="346">
        <v>4.5999999999999996</v>
      </c>
      <c r="AA197" s="240">
        <v>0.79077500000000001</v>
      </c>
      <c r="AC197" s="346">
        <v>1.2</v>
      </c>
      <c r="AD197" s="239">
        <v>-2.6092249999999995</v>
      </c>
      <c r="AF197" s="346">
        <v>3.05</v>
      </c>
      <c r="AG197" s="239">
        <v>-0.75922499999999982</v>
      </c>
      <c r="AI197" s="346">
        <v>-1.85</v>
      </c>
      <c r="AJ197" s="239">
        <v>-5.6592249999999993</v>
      </c>
      <c r="AK197" s="104"/>
      <c r="AV197" s="36">
        <v>42439</v>
      </c>
      <c r="AW197" s="165">
        <v>0.60727499999999957</v>
      </c>
      <c r="AX197" s="165">
        <v>-18.486929073127683</v>
      </c>
      <c r="AY197" s="165"/>
      <c r="BA197" s="165">
        <v>4.8072749999999997</v>
      </c>
      <c r="BB197" s="165">
        <v>-20.566484565422108</v>
      </c>
      <c r="BC197" s="165"/>
      <c r="BE197" s="165">
        <v>2.7072750000000001</v>
      </c>
      <c r="BF197" s="165">
        <v>-16.270646705748547</v>
      </c>
      <c r="BG197" s="165"/>
      <c r="BI197" s="165">
        <v>2.6072749999999996</v>
      </c>
      <c r="BJ197" s="165">
        <v>-15.847695249167231</v>
      </c>
      <c r="BK197" s="165"/>
      <c r="BM197" s="165">
        <v>-1.8927250000000004</v>
      </c>
      <c r="BN197" s="165">
        <v>-21.918735281769592</v>
      </c>
      <c r="BO197" s="165"/>
      <c r="BQ197" s="165">
        <v>-2.0427250000000003</v>
      </c>
      <c r="BR197" s="165">
        <v>-21.479580518111842</v>
      </c>
      <c r="BS197" s="165"/>
      <c r="BU197" s="165">
        <v>-6.6427250000000004</v>
      </c>
      <c r="BV197" s="165">
        <v>-24.419806764031982</v>
      </c>
      <c r="BW197" s="165"/>
    </row>
    <row r="198" spans="1:75" x14ac:dyDescent="0.25">
      <c r="A198" s="95">
        <v>41343</v>
      </c>
      <c r="B198" s="36">
        <v>41343</v>
      </c>
      <c r="C198" s="346">
        <v>4.55</v>
      </c>
      <c r="D198" s="346">
        <v>8.75</v>
      </c>
      <c r="E198" s="346">
        <v>6.65</v>
      </c>
      <c r="F198" s="346">
        <v>6.55</v>
      </c>
      <c r="G198" s="346">
        <v>2.0499999999999998</v>
      </c>
      <c r="H198" s="346">
        <v>1.9</v>
      </c>
      <c r="I198" s="346">
        <v>-2.7</v>
      </c>
      <c r="J198" s="106"/>
      <c r="K198" s="36">
        <v>42439</v>
      </c>
      <c r="L198" s="105">
        <v>4.0099</v>
      </c>
      <c r="M198" s="98">
        <f t="shared" si="4"/>
        <v>3.9427250000000003</v>
      </c>
      <c r="N198" s="109">
        <f t="shared" si="5"/>
        <v>3.8761166666666664</v>
      </c>
      <c r="O198" s="291"/>
      <c r="P198" s="184">
        <v>42439</v>
      </c>
      <c r="Q198" s="346">
        <v>4.55</v>
      </c>
      <c r="R198" s="240">
        <v>0.60727499999999957</v>
      </c>
      <c r="T198" s="346">
        <v>8.75</v>
      </c>
      <c r="U198" s="240">
        <v>4.8072749999999997</v>
      </c>
      <c r="W198" s="346">
        <v>6.65</v>
      </c>
      <c r="X198" s="240">
        <v>2.7072750000000001</v>
      </c>
      <c r="Z198" s="346">
        <v>6.55</v>
      </c>
      <c r="AA198" s="240">
        <v>2.6072749999999996</v>
      </c>
      <c r="AC198" s="346">
        <v>2.0499999999999998</v>
      </c>
      <c r="AD198" s="239">
        <v>-1.8927250000000004</v>
      </c>
      <c r="AF198" s="346">
        <v>1.9</v>
      </c>
      <c r="AG198" s="239">
        <v>-2.0427250000000003</v>
      </c>
      <c r="AI198" s="346">
        <v>-2.7</v>
      </c>
      <c r="AJ198" s="239">
        <v>-6.6427250000000004</v>
      </c>
      <c r="AK198" s="104"/>
      <c r="AV198" s="36">
        <v>42440</v>
      </c>
      <c r="AW198" s="165">
        <v>0.72207500000000024</v>
      </c>
      <c r="AX198" s="165">
        <v>-18.205522457351684</v>
      </c>
      <c r="AY198" s="165"/>
      <c r="BA198" s="165">
        <v>1.1220749999999997</v>
      </c>
      <c r="BB198" s="165">
        <v>-20.285077949646109</v>
      </c>
      <c r="BC198" s="165"/>
      <c r="BE198" s="165">
        <v>4.5720750000000008</v>
      </c>
      <c r="BF198" s="165">
        <v>-15.758998313428549</v>
      </c>
      <c r="BG198" s="165"/>
      <c r="BI198" s="165">
        <v>3.1220749999999997</v>
      </c>
      <c r="BJ198" s="165">
        <v>-15.412794115695233</v>
      </c>
      <c r="BK198" s="165"/>
      <c r="BM198" s="165">
        <v>-0.3779249999999994</v>
      </c>
      <c r="BN198" s="165">
        <v>-21.650119875801593</v>
      </c>
      <c r="BO198" s="165"/>
      <c r="BQ198" s="165">
        <v>-3.3779249999999994</v>
      </c>
      <c r="BR198" s="165">
        <v>-21.479580518111842</v>
      </c>
      <c r="BS198" s="165"/>
      <c r="BU198" s="165">
        <v>-6.5279249999999998</v>
      </c>
      <c r="BV198" s="165">
        <v>-24.419806764031982</v>
      </c>
      <c r="BW198" s="165"/>
    </row>
    <row r="199" spans="1:75" ht="15.75" thickBot="1" x14ac:dyDescent="0.3">
      <c r="A199" s="95">
        <v>41344</v>
      </c>
      <c r="B199" s="36">
        <v>41344</v>
      </c>
      <c r="C199" s="346">
        <v>4.8</v>
      </c>
      <c r="D199" s="346">
        <v>5.1999999999999993</v>
      </c>
      <c r="E199" s="346">
        <v>8.65</v>
      </c>
      <c r="F199" s="346">
        <v>7.1999999999999993</v>
      </c>
      <c r="G199" s="346">
        <v>3.7</v>
      </c>
      <c r="H199" s="346">
        <v>0.7</v>
      </c>
      <c r="I199" s="346">
        <v>-2.4500000000000002</v>
      </c>
      <c r="J199" s="106"/>
      <c r="K199" s="36">
        <v>42440</v>
      </c>
      <c r="L199" s="105">
        <v>4.1459499999999991</v>
      </c>
      <c r="M199" s="98">
        <f t="shared" si="4"/>
        <v>4.0779249999999996</v>
      </c>
      <c r="N199" s="109">
        <f t="shared" si="5"/>
        <v>4.0104666666666668</v>
      </c>
      <c r="O199" s="291"/>
      <c r="P199" s="184">
        <v>42440</v>
      </c>
      <c r="Q199" s="346">
        <v>4.8</v>
      </c>
      <c r="R199" s="240">
        <v>0.72207500000000024</v>
      </c>
      <c r="T199" s="346">
        <v>5.1999999999999993</v>
      </c>
      <c r="U199" s="240">
        <v>1.1220749999999997</v>
      </c>
      <c r="W199" s="346">
        <v>8.65</v>
      </c>
      <c r="X199" s="240">
        <v>4.5720750000000008</v>
      </c>
      <c r="Z199" s="346">
        <v>7.1999999999999993</v>
      </c>
      <c r="AA199" s="240">
        <v>3.1220749999999997</v>
      </c>
      <c r="AC199" s="346">
        <v>3.7</v>
      </c>
      <c r="AD199" s="239">
        <v>-0.3779249999999994</v>
      </c>
      <c r="AF199" s="346">
        <v>0.7</v>
      </c>
      <c r="AG199" s="239">
        <v>-3.3779249999999994</v>
      </c>
      <c r="AI199" s="346">
        <v>-2.4500000000000002</v>
      </c>
      <c r="AJ199" s="239">
        <v>-6.5279249999999998</v>
      </c>
      <c r="AK199" s="104"/>
      <c r="AV199" s="36">
        <v>42441</v>
      </c>
      <c r="AW199" s="165">
        <v>1.7351749999999999</v>
      </c>
      <c r="AX199" s="165">
        <v>-17.857534512891682</v>
      </c>
      <c r="AY199" s="165"/>
      <c r="BA199" s="165">
        <v>0.73517499999999991</v>
      </c>
      <c r="BB199" s="165">
        <v>-19.990626612026109</v>
      </c>
      <c r="BC199" s="165"/>
      <c r="BE199" s="165">
        <v>7.5351750000000006</v>
      </c>
      <c r="BF199" s="165">
        <v>-15.223632245028547</v>
      </c>
      <c r="BG199" s="165"/>
      <c r="BI199" s="165">
        <v>1.3851750000000003</v>
      </c>
      <c r="BJ199" s="165">
        <v>-15.118342778075231</v>
      </c>
      <c r="BK199" s="165"/>
      <c r="BM199" s="165">
        <v>0.88517500000000027</v>
      </c>
      <c r="BN199" s="165">
        <v>-21.340945971300592</v>
      </c>
      <c r="BO199" s="165"/>
      <c r="BQ199" s="165">
        <v>-2.8148249999999995</v>
      </c>
      <c r="BR199" s="165">
        <v>-21.42604391127184</v>
      </c>
      <c r="BS199" s="165"/>
      <c r="BU199" s="165">
        <v>-5.5148249999999992</v>
      </c>
      <c r="BV199" s="165">
        <v>-24.419806764031982</v>
      </c>
      <c r="BW199" s="165">
        <v>-24.653703703703702</v>
      </c>
    </row>
    <row r="200" spans="1:75" ht="15.75" thickBot="1" x14ac:dyDescent="0.3">
      <c r="A200" s="95">
        <v>41345</v>
      </c>
      <c r="B200" s="36">
        <v>41345</v>
      </c>
      <c r="C200" s="346">
        <v>5.9499999999999993</v>
      </c>
      <c r="D200" s="346">
        <v>4.9499999999999993</v>
      </c>
      <c r="E200" s="346">
        <v>11.75</v>
      </c>
      <c r="F200" s="346">
        <v>5.6</v>
      </c>
      <c r="G200" s="346">
        <v>5.0999999999999996</v>
      </c>
      <c r="H200" s="346">
        <v>1.4</v>
      </c>
      <c r="I200" s="346">
        <v>-1.3</v>
      </c>
      <c r="J200" s="106"/>
      <c r="K200" s="36">
        <v>42441</v>
      </c>
      <c r="L200" s="105">
        <v>4.2836999999999996</v>
      </c>
      <c r="M200" s="98">
        <f t="shared" si="4"/>
        <v>4.2148249999999994</v>
      </c>
      <c r="N200" s="109">
        <f t="shared" si="5"/>
        <v>4.146516666666666</v>
      </c>
      <c r="O200" s="291"/>
      <c r="P200" s="184">
        <v>42441</v>
      </c>
      <c r="Q200" s="346">
        <v>5.9499999999999993</v>
      </c>
      <c r="R200" s="240">
        <v>1.7351749999999999</v>
      </c>
      <c r="T200" s="346">
        <v>4.9499999999999993</v>
      </c>
      <c r="U200" s="240">
        <v>0.73517499999999991</v>
      </c>
      <c r="W200" s="346">
        <v>11.75</v>
      </c>
      <c r="X200" s="240">
        <v>7.5351750000000006</v>
      </c>
      <c r="Z200" s="346">
        <v>5.6</v>
      </c>
      <c r="AA200" s="240">
        <v>1.3851750000000003</v>
      </c>
      <c r="AC200" s="346">
        <v>5.0999999999999996</v>
      </c>
      <c r="AD200" s="239">
        <v>0.88517500000000027</v>
      </c>
      <c r="AF200" s="346">
        <v>1.4</v>
      </c>
      <c r="AG200" s="239">
        <v>-2.8148249999999995</v>
      </c>
      <c r="AI200" s="346">
        <v>-1.3</v>
      </c>
      <c r="AJ200" s="239">
        <v>-5.5148249999999992</v>
      </c>
      <c r="AK200" s="104">
        <v>-24.653703703703702</v>
      </c>
      <c r="AV200" s="36">
        <v>42442</v>
      </c>
      <c r="AW200" s="165">
        <v>4.1465750000000003</v>
      </c>
      <c r="AX200" s="165">
        <v>-17.297802848091678</v>
      </c>
      <c r="AY200" s="165"/>
      <c r="BA200" s="165">
        <v>1.0465750000000007</v>
      </c>
      <c r="BB200" s="165">
        <v>-19.682774196386106</v>
      </c>
      <c r="BC200" s="165"/>
      <c r="BE200" s="165">
        <v>6.0965749999999996</v>
      </c>
      <c r="BF200" s="165">
        <v>-14.663900580228542</v>
      </c>
      <c r="BG200" s="165"/>
      <c r="BI200" s="165">
        <v>0.39657500000000034</v>
      </c>
      <c r="BJ200" s="165">
        <v>-14.810490362435228</v>
      </c>
      <c r="BK200" s="165"/>
      <c r="BM200" s="165">
        <v>2.5965750000000005</v>
      </c>
      <c r="BN200" s="165">
        <v>-20.893160639460589</v>
      </c>
      <c r="BO200" s="165"/>
      <c r="BQ200" s="165">
        <v>-1.5034249999999996</v>
      </c>
      <c r="BR200" s="360">
        <v>-21.118191495631837</v>
      </c>
      <c r="BS200" s="253">
        <v>-20.800194444444443</v>
      </c>
      <c r="BU200" s="165">
        <v>-6.4034249999999995</v>
      </c>
      <c r="BV200" s="165">
        <v>-24.419806764031982</v>
      </c>
      <c r="BW200" s="165"/>
    </row>
    <row r="201" spans="1:75" x14ac:dyDescent="0.25">
      <c r="A201" s="95">
        <v>41346</v>
      </c>
      <c r="B201" s="36">
        <v>41346</v>
      </c>
      <c r="C201" s="346">
        <v>8.5</v>
      </c>
      <c r="D201" s="346">
        <v>5.4</v>
      </c>
      <c r="E201" s="346">
        <v>10.45</v>
      </c>
      <c r="F201" s="346">
        <v>4.75</v>
      </c>
      <c r="G201" s="346">
        <v>6.95</v>
      </c>
      <c r="H201" s="346">
        <v>2.85</v>
      </c>
      <c r="I201" s="120"/>
      <c r="J201" s="106"/>
      <c r="K201" s="36">
        <v>42442</v>
      </c>
      <c r="L201" s="105">
        <v>4.4231499999999997</v>
      </c>
      <c r="M201" s="98">
        <f t="shared" si="4"/>
        <v>4.3534249999999997</v>
      </c>
      <c r="N201" s="109">
        <f t="shared" si="5"/>
        <v>4.2842666666666664</v>
      </c>
      <c r="O201" s="291"/>
      <c r="P201" s="184">
        <v>42442</v>
      </c>
      <c r="Q201" s="346">
        <v>8.5</v>
      </c>
      <c r="R201" s="240">
        <v>4.1465750000000003</v>
      </c>
      <c r="T201" s="346">
        <v>5.4</v>
      </c>
      <c r="U201" s="240">
        <v>1.0465750000000007</v>
      </c>
      <c r="W201" s="346">
        <v>10.45</v>
      </c>
      <c r="X201" s="240">
        <v>6.0965749999999996</v>
      </c>
      <c r="Z201" s="346">
        <v>4.75</v>
      </c>
      <c r="AA201" s="240">
        <v>0.39657500000000034</v>
      </c>
      <c r="AC201" s="346">
        <v>6.95</v>
      </c>
      <c r="AD201" s="239">
        <v>2.5965750000000005</v>
      </c>
      <c r="AF201" s="346">
        <v>2.85</v>
      </c>
      <c r="AG201" s="239">
        <v>-1.5034249999999996</v>
      </c>
      <c r="AH201" s="104">
        <v>-20.800194444444443</v>
      </c>
      <c r="AI201" s="346">
        <v>-2.0499999999999998</v>
      </c>
      <c r="AJ201" s="239">
        <v>-6.4034249999999995</v>
      </c>
      <c r="AK201" s="104"/>
      <c r="AV201" s="36">
        <v>42443</v>
      </c>
      <c r="AW201" s="165">
        <v>5.8562750000000001</v>
      </c>
      <c r="AX201" s="165">
        <v>-16.713049620811681</v>
      </c>
      <c r="AY201" s="165"/>
      <c r="BA201" s="165">
        <v>2.6562750000000008</v>
      </c>
      <c r="BB201" s="165">
        <v>-19.21497161456211</v>
      </c>
      <c r="BC201" s="165">
        <v>-17.623600000000003</v>
      </c>
      <c r="BE201" s="165">
        <v>7.7562750000000005</v>
      </c>
      <c r="BF201" s="165">
        <v>-14.079147352948546</v>
      </c>
      <c r="BG201" s="165"/>
      <c r="BI201" s="165">
        <v>0.10627500000000012</v>
      </c>
      <c r="BJ201" s="165">
        <v>-14.48887608743123</v>
      </c>
      <c r="BK201" s="165"/>
      <c r="BM201" s="165">
        <v>2.6562750000000008</v>
      </c>
      <c r="BN201" s="165">
        <v>-20.425358057636593</v>
      </c>
      <c r="BO201" s="165">
        <v>-20.5044</v>
      </c>
      <c r="BQ201" s="165">
        <v>0.45627500000000065</v>
      </c>
      <c r="BR201" s="165">
        <v>-20.796577220627839</v>
      </c>
      <c r="BS201" s="165"/>
      <c r="BU201" s="165">
        <v>-5.6937249999999997</v>
      </c>
      <c r="BV201" s="165">
        <v>-24.419806764031982</v>
      </c>
      <c r="BW201" s="165"/>
    </row>
    <row r="202" spans="1:75" x14ac:dyDescent="0.25">
      <c r="A202" s="95">
        <v>41347</v>
      </c>
      <c r="B202" s="36">
        <v>41347</v>
      </c>
      <c r="C202" s="346">
        <v>10.35</v>
      </c>
      <c r="D202" s="346">
        <v>7.15</v>
      </c>
      <c r="E202" s="346">
        <v>12.25</v>
      </c>
      <c r="F202" s="346">
        <v>4.5999999999999996</v>
      </c>
      <c r="G202" s="346">
        <v>7.15</v>
      </c>
      <c r="H202" s="346">
        <v>4.95</v>
      </c>
      <c r="I202" s="120"/>
      <c r="J202" s="106"/>
      <c r="K202" s="36">
        <v>42443</v>
      </c>
      <c r="L202" s="105">
        <v>4.5642999999999994</v>
      </c>
      <c r="M202" s="98">
        <f t="shared" si="4"/>
        <v>4.4937249999999995</v>
      </c>
      <c r="N202" s="109">
        <f t="shared" si="5"/>
        <v>4.4237166666666665</v>
      </c>
      <c r="O202" s="291"/>
      <c r="P202" s="184">
        <v>42443</v>
      </c>
      <c r="Q202" s="346">
        <v>10.35</v>
      </c>
      <c r="R202" s="240">
        <v>5.8562750000000001</v>
      </c>
      <c r="T202" s="346">
        <v>7.15</v>
      </c>
      <c r="U202" s="240">
        <v>2.6562750000000008</v>
      </c>
      <c r="V202" s="190">
        <v>-17.623600000000003</v>
      </c>
      <c r="W202" s="346">
        <v>12.25</v>
      </c>
      <c r="X202" s="240">
        <v>7.7562750000000005</v>
      </c>
      <c r="Z202" s="346">
        <v>4.5999999999999996</v>
      </c>
      <c r="AA202" s="240">
        <v>0.10627500000000012</v>
      </c>
      <c r="AB202" s="190">
        <v>-14.987911111111112</v>
      </c>
      <c r="AC202" s="346">
        <v>7.15</v>
      </c>
      <c r="AD202" s="239">
        <v>2.6562750000000008</v>
      </c>
      <c r="AE202" s="190">
        <v>-20.5044</v>
      </c>
      <c r="AF202" s="346">
        <v>4.95</v>
      </c>
      <c r="AG202" s="239">
        <v>0.45627500000000065</v>
      </c>
      <c r="AI202" s="346">
        <v>-1.2</v>
      </c>
      <c r="AJ202" s="239">
        <v>-5.6937249999999997</v>
      </c>
      <c r="AK202" s="104"/>
      <c r="AV202" s="36">
        <v>42444</v>
      </c>
      <c r="AW202" s="165">
        <v>6.6142750000000001</v>
      </c>
      <c r="AX202" s="165">
        <v>-16.102610819211677</v>
      </c>
      <c r="AY202" s="165"/>
      <c r="BA202" s="165">
        <v>2.5642749999999994</v>
      </c>
      <c r="BB202" s="165">
        <v>-18.726620573282105</v>
      </c>
      <c r="BC202" s="165"/>
      <c r="BE202" s="165">
        <v>7.7142750000000015</v>
      </c>
      <c r="BF202" s="165">
        <v>-13.468708551348541</v>
      </c>
      <c r="BG202" s="165"/>
      <c r="BI202" s="165">
        <v>0.81427499999999942</v>
      </c>
      <c r="BJ202" s="165">
        <v>-14.153134746551228</v>
      </c>
      <c r="BK202" s="165">
        <v>-14.987911111111112</v>
      </c>
      <c r="BM202" s="165">
        <v>2.3642750000000001</v>
      </c>
      <c r="BN202" s="165">
        <v>-19.937007016356588</v>
      </c>
      <c r="BO202" s="165"/>
      <c r="BQ202" s="165">
        <v>0.66427499999999995</v>
      </c>
      <c r="BR202" s="165">
        <v>-20.460835879747837</v>
      </c>
      <c r="BS202" s="165"/>
      <c r="BU202" s="165">
        <v>-1.9357249999999997</v>
      </c>
      <c r="BV202" s="165">
        <v>-24.016917154975978</v>
      </c>
      <c r="BW202" s="165"/>
    </row>
    <row r="203" spans="1:75" x14ac:dyDescent="0.25">
      <c r="A203" s="95">
        <v>41348</v>
      </c>
      <c r="B203" s="36">
        <v>41348</v>
      </c>
      <c r="C203" s="346">
        <v>11.25</v>
      </c>
      <c r="D203" s="346">
        <v>7.1999999999999993</v>
      </c>
      <c r="E203" s="346">
        <v>12.350000000000001</v>
      </c>
      <c r="F203" s="346">
        <v>5.4499999999999993</v>
      </c>
      <c r="G203" s="346">
        <v>7</v>
      </c>
      <c r="H203" s="346">
        <v>5.3</v>
      </c>
      <c r="I203" s="107"/>
      <c r="J203" s="106"/>
      <c r="K203" s="36">
        <v>42444</v>
      </c>
      <c r="L203" s="105">
        <v>4.7071500000000004</v>
      </c>
      <c r="M203" s="98">
        <f t="shared" si="4"/>
        <v>4.6357249999999999</v>
      </c>
      <c r="N203" s="109">
        <f t="shared" si="5"/>
        <v>4.5648666666666662</v>
      </c>
      <c r="O203" s="291"/>
      <c r="P203" s="184">
        <v>42444</v>
      </c>
      <c r="Q203" s="346">
        <v>11.25</v>
      </c>
      <c r="R203" s="240">
        <v>6.6142750000000001</v>
      </c>
      <c r="T203" s="346">
        <v>7.1999999999999993</v>
      </c>
      <c r="U203" s="240">
        <v>2.5642749999999994</v>
      </c>
      <c r="W203" s="346">
        <v>12.350000000000001</v>
      </c>
      <c r="X203" s="240">
        <v>7.7142750000000015</v>
      </c>
      <c r="Z203" s="346">
        <v>5.4499999999999993</v>
      </c>
      <c r="AA203" s="240">
        <v>0.81427499999999942</v>
      </c>
      <c r="AC203" s="346">
        <v>7</v>
      </c>
      <c r="AD203" s="239">
        <v>2.3642750000000001</v>
      </c>
      <c r="AF203" s="346">
        <v>5.3</v>
      </c>
      <c r="AG203" s="239">
        <v>0.66427499999999995</v>
      </c>
      <c r="AI203" s="346">
        <v>2.7</v>
      </c>
      <c r="AJ203" s="239">
        <v>-1.9357249999999997</v>
      </c>
      <c r="AK203" s="104"/>
      <c r="AV203" s="36">
        <v>42445</v>
      </c>
      <c r="AW203" s="165">
        <v>4.1492749999999994</v>
      </c>
      <c r="AX203" s="165">
        <v>-15.482610819211677</v>
      </c>
      <c r="AY203" s="165"/>
      <c r="BA203" s="165">
        <v>2.8992749999999994</v>
      </c>
      <c r="BB203" s="165">
        <v>-18.230620573282106</v>
      </c>
      <c r="BC203" s="165"/>
      <c r="BE203" s="165">
        <v>2.4992750000000008</v>
      </c>
      <c r="BF203" s="165">
        <v>-12.972708551348541</v>
      </c>
      <c r="BG203" s="165"/>
      <c r="BI203" s="165">
        <v>-0.95072500000000026</v>
      </c>
      <c r="BJ203" s="165">
        <v>-13.843134746551227</v>
      </c>
      <c r="BK203" s="165"/>
      <c r="BM203" s="165">
        <v>1.8492750000000004</v>
      </c>
      <c r="BN203" s="165">
        <v>-19.53400701635659</v>
      </c>
      <c r="BO203" s="165"/>
      <c r="BQ203" s="165">
        <v>-0.65072499999999955</v>
      </c>
      <c r="BR203" s="165">
        <v>-20.150835879747838</v>
      </c>
      <c r="BS203" s="165"/>
      <c r="BU203" s="165">
        <v>-0.45072500000000026</v>
      </c>
      <c r="BV203" s="165">
        <v>-23.644917154975978</v>
      </c>
      <c r="BW203" s="165"/>
    </row>
    <row r="204" spans="1:75" ht="15.75" thickBot="1" x14ac:dyDescent="0.3">
      <c r="A204" s="95">
        <v>41349</v>
      </c>
      <c r="B204" s="36">
        <v>41349</v>
      </c>
      <c r="C204" s="346">
        <v>8.9499999999999993</v>
      </c>
      <c r="D204" s="346">
        <v>7.6999999999999993</v>
      </c>
      <c r="E204" s="346">
        <v>7.3000000000000007</v>
      </c>
      <c r="F204" s="346">
        <v>3.8499999999999996</v>
      </c>
      <c r="G204" s="346">
        <v>6.65</v>
      </c>
      <c r="H204" s="346">
        <v>4.1500000000000004</v>
      </c>
      <c r="I204" s="107"/>
      <c r="J204" s="106"/>
      <c r="K204" s="36">
        <v>42445</v>
      </c>
      <c r="L204" s="105">
        <v>4.8943000000000003</v>
      </c>
      <c r="M204" s="98">
        <f t="shared" si="4"/>
        <v>4.8007249999999999</v>
      </c>
      <c r="N204" s="109">
        <f t="shared" si="5"/>
        <v>4.7219166666666661</v>
      </c>
      <c r="O204" s="291"/>
      <c r="P204" s="184">
        <v>42445</v>
      </c>
      <c r="Q204" s="346">
        <v>8.9499999999999993</v>
      </c>
      <c r="R204" s="240">
        <v>4.1492749999999994</v>
      </c>
      <c r="T204" s="346">
        <v>7.6999999999999993</v>
      </c>
      <c r="U204" s="240">
        <v>2.8992749999999994</v>
      </c>
      <c r="W204" s="346">
        <v>7.3000000000000007</v>
      </c>
      <c r="X204" s="240">
        <v>2.4992750000000008</v>
      </c>
      <c r="Z204" s="346">
        <v>3.8499999999999996</v>
      </c>
      <c r="AA204" s="240">
        <v>-0.95072500000000026</v>
      </c>
      <c r="AC204" s="346">
        <v>6.65</v>
      </c>
      <c r="AD204" s="239">
        <v>1.8492750000000004</v>
      </c>
      <c r="AF204" s="346">
        <v>4.1500000000000004</v>
      </c>
      <c r="AG204" s="239">
        <v>-0.65072499999999955</v>
      </c>
      <c r="AI204" s="346">
        <v>4.3499999999999996</v>
      </c>
      <c r="AJ204" s="239">
        <v>-0.45072500000000026</v>
      </c>
      <c r="AK204" s="104"/>
      <c r="AV204" s="36">
        <v>42446</v>
      </c>
      <c r="AW204" s="165">
        <v>1.4874499999999999</v>
      </c>
      <c r="AX204" s="165">
        <v>-15.130610819211677</v>
      </c>
      <c r="AY204" s="165"/>
      <c r="BA204" s="165">
        <v>3.2374499999999991</v>
      </c>
      <c r="BB204" s="165">
        <v>-17.686620573282106</v>
      </c>
      <c r="BC204" s="165"/>
      <c r="BE204" s="165">
        <v>0.83745000000000047</v>
      </c>
      <c r="BF204" s="165">
        <v>-12.620708551348541</v>
      </c>
      <c r="BG204" s="165"/>
      <c r="BI204" s="165">
        <v>-1.6625500000000004</v>
      </c>
      <c r="BJ204" s="165">
        <v>-13.491134746551227</v>
      </c>
      <c r="BK204" s="165"/>
      <c r="BM204" s="165">
        <v>-1.4625500000000002</v>
      </c>
      <c r="BN204" s="165">
        <v>-19.182007016356589</v>
      </c>
      <c r="BO204" s="165"/>
      <c r="BQ204" s="165">
        <v>-0.76255000000000006</v>
      </c>
      <c r="BR204" s="165">
        <v>-19.830835879747838</v>
      </c>
      <c r="BS204" s="165"/>
      <c r="BU204" s="165">
        <v>-1.4125500000000004</v>
      </c>
      <c r="BV204" s="165">
        <v>-23.222517154975979</v>
      </c>
      <c r="BW204" s="165"/>
    </row>
    <row r="205" spans="1:75" ht="15.75" thickBot="1" x14ac:dyDescent="0.3">
      <c r="A205" s="95">
        <v>41350</v>
      </c>
      <c r="B205" s="36">
        <v>41350</v>
      </c>
      <c r="C205" s="346">
        <v>6.45</v>
      </c>
      <c r="D205" s="346">
        <v>8.1999999999999993</v>
      </c>
      <c r="E205" s="346">
        <v>5.8000000000000007</v>
      </c>
      <c r="F205" s="346">
        <v>3.3</v>
      </c>
      <c r="G205" s="346">
        <v>3.5</v>
      </c>
      <c r="H205" s="346">
        <v>4.2</v>
      </c>
      <c r="I205" s="107"/>
      <c r="J205" s="106"/>
      <c r="K205" s="36">
        <v>42446</v>
      </c>
      <c r="L205" s="105">
        <v>5.0308000000000002</v>
      </c>
      <c r="M205" s="98">
        <f t="shared" si="4"/>
        <v>4.9625500000000002</v>
      </c>
      <c r="N205" s="109">
        <f t="shared" si="5"/>
        <v>4.8774166666666661</v>
      </c>
      <c r="O205" s="291"/>
      <c r="P205" s="184">
        <v>42446</v>
      </c>
      <c r="Q205" s="346">
        <v>6.45</v>
      </c>
      <c r="R205" s="240">
        <v>1.4874499999999999</v>
      </c>
      <c r="T205" s="346">
        <v>8.1999999999999993</v>
      </c>
      <c r="U205" s="240">
        <v>3.2374499999999991</v>
      </c>
      <c r="W205" s="346">
        <v>5.8000000000000007</v>
      </c>
      <c r="X205" s="240">
        <v>0.83745000000000047</v>
      </c>
      <c r="Z205" s="346">
        <v>3.3</v>
      </c>
      <c r="AA205" s="240">
        <v>-1.6625500000000004</v>
      </c>
      <c r="AC205" s="346">
        <v>3.5</v>
      </c>
      <c r="AD205" s="239">
        <v>-1.4625500000000002</v>
      </c>
      <c r="AF205" s="346">
        <v>4.2</v>
      </c>
      <c r="AG205" s="239">
        <v>-0.76255000000000006</v>
      </c>
      <c r="AI205" s="346">
        <v>3.55</v>
      </c>
      <c r="AJ205" s="239">
        <v>-1.4125500000000004</v>
      </c>
      <c r="AK205" s="104"/>
      <c r="AV205" s="36">
        <v>42447</v>
      </c>
      <c r="AW205" s="165">
        <v>-1.4497500000000003</v>
      </c>
      <c r="AX205" s="165">
        <v>-14.77355619389968</v>
      </c>
      <c r="AY205" s="165"/>
      <c r="BA205" s="165">
        <v>-0.29975000000000041</v>
      </c>
      <c r="BB205" s="165">
        <v>-17.362025459362108</v>
      </c>
      <c r="BC205" s="165"/>
      <c r="BE205" s="165">
        <v>2.4002499999999998</v>
      </c>
      <c r="BF205" s="360">
        <v>-12.101356369076544</v>
      </c>
      <c r="BG205" s="253">
        <v>-11.552777777777772</v>
      </c>
      <c r="BI205" s="165">
        <v>-1.5997500000000002</v>
      </c>
      <c r="BJ205" s="165">
        <v>-13.134080121239229</v>
      </c>
      <c r="BK205" s="165"/>
      <c r="BM205" s="165">
        <v>-1.0497500000000004</v>
      </c>
      <c r="BN205" s="165">
        <v>-18.824952391044594</v>
      </c>
      <c r="BO205" s="165"/>
      <c r="BQ205" s="165">
        <v>-1.0997500000000002</v>
      </c>
      <c r="BR205" s="165">
        <v>-19.473781254435842</v>
      </c>
      <c r="BS205" s="165"/>
      <c r="BU205" s="165">
        <v>-1.0997500000000002</v>
      </c>
      <c r="BV205" s="165">
        <v>-22.829757067132782</v>
      </c>
      <c r="BW205" s="165"/>
    </row>
    <row r="206" spans="1:75" x14ac:dyDescent="0.25">
      <c r="A206" s="95">
        <v>41351</v>
      </c>
      <c r="B206" s="36">
        <v>41351</v>
      </c>
      <c r="C206" s="346">
        <v>3.65</v>
      </c>
      <c r="D206" s="346">
        <v>4.8</v>
      </c>
      <c r="E206" s="346">
        <v>7.5</v>
      </c>
      <c r="F206" s="346">
        <v>3.5</v>
      </c>
      <c r="G206" s="346">
        <v>4.05</v>
      </c>
      <c r="H206" s="346">
        <v>4</v>
      </c>
      <c r="I206" s="107"/>
      <c r="J206" s="106"/>
      <c r="K206" s="36">
        <v>42447</v>
      </c>
      <c r="L206" s="105">
        <v>5.1687000000000003</v>
      </c>
      <c r="M206" s="98">
        <f t="shared" si="4"/>
        <v>5.0997500000000002</v>
      </c>
      <c r="N206" s="109">
        <f t="shared" si="5"/>
        <v>5.0312666666666672</v>
      </c>
      <c r="O206" s="291"/>
      <c r="P206" s="184">
        <v>42447</v>
      </c>
      <c r="Q206" s="346">
        <v>3.65</v>
      </c>
      <c r="R206" s="240">
        <v>-1.4497500000000003</v>
      </c>
      <c r="T206" s="346">
        <v>4.8</v>
      </c>
      <c r="U206" s="240">
        <v>-0.29975000000000041</v>
      </c>
      <c r="W206" s="346">
        <v>7.5</v>
      </c>
      <c r="X206" s="240">
        <v>2.4002499999999998</v>
      </c>
      <c r="Y206" s="190">
        <v>-11.552777777777772</v>
      </c>
      <c r="Z206" s="346">
        <v>3.5</v>
      </c>
      <c r="AA206" s="240">
        <v>-1.5997500000000002</v>
      </c>
      <c r="AC206" s="346">
        <v>4.05</v>
      </c>
      <c r="AD206" s="239">
        <v>-1.0497500000000004</v>
      </c>
      <c r="AF206" s="346">
        <v>4</v>
      </c>
      <c r="AG206" s="239">
        <v>-1.0997500000000002</v>
      </c>
      <c r="AI206" s="346">
        <v>4</v>
      </c>
      <c r="AJ206" s="239">
        <v>-1.0997500000000002</v>
      </c>
      <c r="AK206" s="104"/>
      <c r="AV206" s="36">
        <v>42448</v>
      </c>
      <c r="AW206" s="165">
        <v>-3.9383500000000007</v>
      </c>
      <c r="AX206" s="165">
        <v>-14.77355619389968</v>
      </c>
      <c r="AY206" s="165"/>
      <c r="BA206" s="165">
        <v>-0.73835000000000051</v>
      </c>
      <c r="BB206" s="165">
        <v>-17.025249746242107</v>
      </c>
      <c r="BC206" s="165"/>
      <c r="BE206" s="165">
        <v>3.4616499999999988</v>
      </c>
      <c r="BF206" s="165">
        <v>-11.528837656772541</v>
      </c>
      <c r="BG206" s="165"/>
      <c r="BI206" s="165">
        <v>-1.6383500000000009</v>
      </c>
      <c r="BJ206" s="165">
        <v>-12.763626836807228</v>
      </c>
      <c r="BK206" s="165"/>
      <c r="BM206" s="165">
        <v>-3.8350000000000328E-2</v>
      </c>
      <c r="BN206" s="165">
        <v>-18.488176677924592</v>
      </c>
      <c r="BO206" s="165"/>
      <c r="BQ206" s="165">
        <v>6.1649999999999316E-2</v>
      </c>
      <c r="BR206" s="165">
        <v>-19.103327970003839</v>
      </c>
      <c r="BS206" s="165"/>
      <c r="BU206" s="165">
        <v>-0.98835000000000051</v>
      </c>
      <c r="BV206" s="165">
        <v>-22.459303782700779</v>
      </c>
      <c r="BW206" s="165"/>
    </row>
    <row r="207" spans="1:75" x14ac:dyDescent="0.25">
      <c r="A207" s="95">
        <v>41352</v>
      </c>
      <c r="B207" s="36">
        <v>41352</v>
      </c>
      <c r="C207" s="346">
        <v>1.3</v>
      </c>
      <c r="D207" s="346">
        <v>4.5</v>
      </c>
      <c r="E207" s="346">
        <v>8.6999999999999993</v>
      </c>
      <c r="F207" s="346">
        <v>3.5999999999999996</v>
      </c>
      <c r="G207" s="346">
        <v>5.2</v>
      </c>
      <c r="H207" s="346">
        <v>5.3</v>
      </c>
      <c r="I207" s="107"/>
      <c r="J207" s="106"/>
      <c r="K207" s="36">
        <v>42448</v>
      </c>
      <c r="L207" s="105">
        <v>5.3080000000000007</v>
      </c>
      <c r="M207" s="98">
        <f t="shared" si="4"/>
        <v>5.2383500000000005</v>
      </c>
      <c r="N207" s="109">
        <f t="shared" si="5"/>
        <v>5.1691666666666665</v>
      </c>
      <c r="O207" s="291"/>
      <c r="P207" s="184">
        <v>42448</v>
      </c>
      <c r="Q207" s="346">
        <v>1.3</v>
      </c>
      <c r="R207" s="240">
        <v>-3.9383500000000007</v>
      </c>
      <c r="T207" s="346">
        <v>4.5</v>
      </c>
      <c r="U207" s="240">
        <v>-0.73835000000000051</v>
      </c>
      <c r="W207" s="346">
        <v>8.6999999999999993</v>
      </c>
      <c r="X207" s="240">
        <v>3.4616499999999988</v>
      </c>
      <c r="Z207" s="346">
        <v>3.5999999999999996</v>
      </c>
      <c r="AA207" s="240">
        <v>-1.6383500000000009</v>
      </c>
      <c r="AC207" s="346">
        <v>5.2</v>
      </c>
      <c r="AD207" s="239">
        <v>-3.8350000000000328E-2</v>
      </c>
      <c r="AF207" s="346">
        <v>5.3</v>
      </c>
      <c r="AG207" s="239">
        <v>6.1649999999999316E-2</v>
      </c>
      <c r="AI207" s="346">
        <v>4.25</v>
      </c>
      <c r="AJ207" s="239">
        <v>-0.98835000000000051</v>
      </c>
      <c r="AK207" s="104"/>
      <c r="AV207" s="36">
        <v>42449</v>
      </c>
      <c r="AW207" s="165">
        <v>-0.92835000000000001</v>
      </c>
      <c r="AX207" s="165">
        <v>-14.424329777899679</v>
      </c>
      <c r="AY207" s="165"/>
      <c r="BA207" s="165">
        <v>-0.62835000000000019</v>
      </c>
      <c r="BB207" s="165">
        <v>-16.676023330242106</v>
      </c>
      <c r="BC207" s="165"/>
      <c r="BE207" s="165">
        <v>4.2716500000000002</v>
      </c>
      <c r="BF207" s="165">
        <v>-10.83038482477254</v>
      </c>
      <c r="BG207" s="165"/>
      <c r="BI207" s="165">
        <v>-0.82835000000000036</v>
      </c>
      <c r="BJ207" s="165">
        <v>-12.414400420807228</v>
      </c>
      <c r="BK207" s="165"/>
      <c r="BM207" s="165">
        <v>-2.9783499999999998</v>
      </c>
      <c r="BN207" s="165">
        <v>-18.418331394724593</v>
      </c>
      <c r="BO207" s="165"/>
      <c r="BQ207" s="165">
        <v>0.5716499999999991</v>
      </c>
      <c r="BR207" s="165">
        <v>-18.719178912403837</v>
      </c>
      <c r="BS207" s="165"/>
      <c r="BU207" s="165">
        <v>-0.57835000000000036</v>
      </c>
      <c r="BV207" s="165">
        <v>-22.09261604590078</v>
      </c>
      <c r="BW207" s="165"/>
    </row>
    <row r="208" spans="1:75" x14ac:dyDescent="0.25">
      <c r="A208" s="95">
        <v>41353</v>
      </c>
      <c r="B208" s="36">
        <v>41353</v>
      </c>
      <c r="C208" s="346">
        <v>4.45</v>
      </c>
      <c r="D208" s="346">
        <v>4.75</v>
      </c>
      <c r="E208" s="346">
        <v>9.65</v>
      </c>
      <c r="F208" s="346">
        <v>4.55</v>
      </c>
      <c r="G208" s="346">
        <v>2.4000000000000004</v>
      </c>
      <c r="H208" s="346">
        <v>5.9499999999999993</v>
      </c>
      <c r="I208" s="107"/>
      <c r="J208" s="106"/>
      <c r="K208" s="36">
        <v>42449</v>
      </c>
      <c r="L208" s="105">
        <v>5.4486999999999997</v>
      </c>
      <c r="M208" s="98">
        <f t="shared" si="4"/>
        <v>5.3783500000000002</v>
      </c>
      <c r="N208" s="109">
        <f t="shared" si="5"/>
        <v>5.3084666666666669</v>
      </c>
      <c r="O208" s="291"/>
      <c r="P208" s="184">
        <v>42449</v>
      </c>
      <c r="Q208" s="346">
        <v>4.45</v>
      </c>
      <c r="R208" s="240">
        <v>-0.92835000000000001</v>
      </c>
      <c r="T208" s="346">
        <v>4.75</v>
      </c>
      <c r="U208" s="240">
        <v>-0.62835000000000019</v>
      </c>
      <c r="W208" s="346">
        <v>9.65</v>
      </c>
      <c r="X208" s="240">
        <v>4.2716500000000002</v>
      </c>
      <c r="Z208" s="346">
        <v>4.55</v>
      </c>
      <c r="AA208" s="240">
        <v>-0.82835000000000036</v>
      </c>
      <c r="AC208" s="346">
        <v>2.4000000000000004</v>
      </c>
      <c r="AD208" s="239">
        <v>-2.9783499999999998</v>
      </c>
      <c r="AF208" s="346">
        <v>5.9499999999999993</v>
      </c>
      <c r="AG208" s="239">
        <v>0.5716499999999991</v>
      </c>
      <c r="AI208" s="346">
        <v>4.8</v>
      </c>
      <c r="AJ208" s="239">
        <v>-0.57835000000000036</v>
      </c>
      <c r="AK208" s="104"/>
      <c r="AV208" s="36">
        <v>42450</v>
      </c>
      <c r="AW208" s="165">
        <v>-0.26975000000000016</v>
      </c>
      <c r="AX208" s="165">
        <v>-14.062379827019679</v>
      </c>
      <c r="AY208" s="165">
        <v>-16.097622222222221</v>
      </c>
      <c r="BA208" s="165">
        <v>-3.06975</v>
      </c>
      <c r="BB208" s="165">
        <v>-16.676023330242106</v>
      </c>
      <c r="BC208" s="165"/>
      <c r="BE208" s="165">
        <v>5.0802499999999995</v>
      </c>
      <c r="BF208" s="165">
        <v>-10.106484923012541</v>
      </c>
      <c r="BG208" s="165"/>
      <c r="BI208" s="165">
        <v>1.5302500000000006</v>
      </c>
      <c r="BJ208" s="165">
        <v>-11.943865484663228</v>
      </c>
      <c r="BK208" s="165"/>
      <c r="BM208" s="165">
        <v>-2.6697500000000005</v>
      </c>
      <c r="BN208" s="165">
        <v>-18.345941404548594</v>
      </c>
      <c r="BO208" s="165"/>
      <c r="BQ208" s="165">
        <v>0.18024999999999913</v>
      </c>
      <c r="BR208" s="165">
        <v>-18.321033966435838</v>
      </c>
      <c r="BS208" s="165"/>
      <c r="BU208" s="165">
        <v>8.0249999999999488E-2</v>
      </c>
      <c r="BV208" s="165">
        <v>-21.674563852634378</v>
      </c>
      <c r="BW208" s="165"/>
    </row>
    <row r="209" spans="1:75" x14ac:dyDescent="0.25">
      <c r="A209" s="95">
        <v>41354</v>
      </c>
      <c r="B209" s="36">
        <v>41354</v>
      </c>
      <c r="C209" s="346">
        <v>5.25</v>
      </c>
      <c r="D209" s="346">
        <v>2.4500000000000002</v>
      </c>
      <c r="E209" s="346">
        <v>10.6</v>
      </c>
      <c r="F209" s="346">
        <v>7.0500000000000007</v>
      </c>
      <c r="G209" s="346">
        <v>2.8499999999999996</v>
      </c>
      <c r="H209" s="346">
        <v>5.6999999999999993</v>
      </c>
      <c r="I209" s="107"/>
      <c r="J209" s="106"/>
      <c r="K209" s="36">
        <v>42450</v>
      </c>
      <c r="L209" s="105">
        <v>5.5908000000000007</v>
      </c>
      <c r="M209" s="98">
        <f t="shared" si="4"/>
        <v>5.5197500000000002</v>
      </c>
      <c r="N209" s="109">
        <f t="shared" si="5"/>
        <v>5.4491666666666667</v>
      </c>
      <c r="O209" s="291"/>
      <c r="P209" s="184">
        <v>42450</v>
      </c>
      <c r="Q209" s="346">
        <v>5.25</v>
      </c>
      <c r="R209" s="240">
        <v>-0.26975000000000016</v>
      </c>
      <c r="S209" s="190">
        <v>-16.097622222222221</v>
      </c>
      <c r="T209" s="346">
        <v>2.4500000000000002</v>
      </c>
      <c r="U209" s="240">
        <v>-3.06975</v>
      </c>
      <c r="W209" s="346">
        <v>10.6</v>
      </c>
      <c r="X209" s="240">
        <v>5.0802499999999995</v>
      </c>
      <c r="Z209" s="346">
        <v>7.0500000000000007</v>
      </c>
      <c r="AA209" s="240">
        <v>1.5302500000000006</v>
      </c>
      <c r="AC209" s="346">
        <v>2.8499999999999996</v>
      </c>
      <c r="AD209" s="239">
        <v>-2.6697500000000005</v>
      </c>
      <c r="AF209" s="346">
        <v>5.6999999999999993</v>
      </c>
      <c r="AG209" s="239">
        <v>0.18024999999999913</v>
      </c>
      <c r="AI209" s="346">
        <v>5.6</v>
      </c>
      <c r="AJ209" s="239">
        <v>8.0249999999999488E-2</v>
      </c>
      <c r="AK209" s="104"/>
      <c r="AV209" s="36">
        <v>42451</v>
      </c>
      <c r="AW209" s="165">
        <v>-3.7625500000000005</v>
      </c>
      <c r="AX209" s="165">
        <v>-14.062379827019679</v>
      </c>
      <c r="AY209" s="165"/>
      <c r="BA209" s="165">
        <v>-5.2625500000000001</v>
      </c>
      <c r="BB209" s="165">
        <v>-16.676023330242106</v>
      </c>
      <c r="BC209" s="165"/>
      <c r="BE209" s="165">
        <v>2.6374500000000003</v>
      </c>
      <c r="BF209" s="165">
        <v>-9.5065664492845414</v>
      </c>
      <c r="BG209" s="165"/>
      <c r="BI209" s="165">
        <v>3.187450000000001</v>
      </c>
      <c r="BJ209" s="165">
        <v>-11.306452106327228</v>
      </c>
      <c r="BK209" s="165"/>
      <c r="BM209" s="165">
        <v>8.7449999999999584E-2</v>
      </c>
      <c r="BN209" s="165">
        <v>-17.933497453860593</v>
      </c>
      <c r="BO209" s="165"/>
      <c r="BQ209" s="165">
        <v>0.43744999999999923</v>
      </c>
      <c r="BR209" s="165">
        <v>-17.908590015747837</v>
      </c>
      <c r="BS209" s="165"/>
      <c r="BU209" s="165">
        <v>0.73744999999999994</v>
      </c>
      <c r="BV209" s="165">
        <v>-21.24149770441198</v>
      </c>
      <c r="BW209" s="165"/>
    </row>
    <row r="210" spans="1:75" x14ac:dyDescent="0.25">
      <c r="A210" s="95">
        <v>41355</v>
      </c>
      <c r="B210" s="36">
        <v>41355</v>
      </c>
      <c r="C210" s="346">
        <v>1.9</v>
      </c>
      <c r="D210" s="346">
        <v>0.4</v>
      </c>
      <c r="E210" s="346">
        <v>8.3000000000000007</v>
      </c>
      <c r="F210" s="346">
        <v>8.8500000000000014</v>
      </c>
      <c r="G210" s="346">
        <v>5.75</v>
      </c>
      <c r="H210" s="346">
        <v>6.1</v>
      </c>
      <c r="I210" s="107"/>
      <c r="J210" s="106"/>
      <c r="K210" s="36">
        <v>42451</v>
      </c>
      <c r="L210" s="105">
        <v>5.7343000000000002</v>
      </c>
      <c r="M210" s="98">
        <f t="shared" si="4"/>
        <v>5.6625500000000004</v>
      </c>
      <c r="N210" s="109">
        <f t="shared" si="5"/>
        <v>5.5912666666666668</v>
      </c>
      <c r="O210" s="291"/>
      <c r="P210" s="184">
        <v>42451</v>
      </c>
      <c r="Q210" s="346">
        <v>1.9</v>
      </c>
      <c r="R210" s="240">
        <v>-3.7625500000000005</v>
      </c>
      <c r="T210" s="346">
        <v>0.4</v>
      </c>
      <c r="U210" s="240">
        <v>-5.2625500000000001</v>
      </c>
      <c r="W210" s="346">
        <v>8.3000000000000007</v>
      </c>
      <c r="X210" s="240">
        <v>2.6374500000000003</v>
      </c>
      <c r="Z210" s="346">
        <v>8.8500000000000014</v>
      </c>
      <c r="AA210" s="240">
        <v>3.187450000000001</v>
      </c>
      <c r="AC210" s="346">
        <v>5.75</v>
      </c>
      <c r="AD210" s="239">
        <v>8.7449999999999584E-2</v>
      </c>
      <c r="AF210" s="346">
        <v>6.1</v>
      </c>
      <c r="AG210" s="239">
        <v>0.43744999999999923</v>
      </c>
      <c r="AI210" s="346">
        <v>6.4</v>
      </c>
      <c r="AJ210" s="239">
        <v>0.73744999999999994</v>
      </c>
      <c r="AK210" s="104"/>
      <c r="AV210" s="36">
        <v>42452</v>
      </c>
      <c r="AW210" s="165">
        <v>-4.9567499999999995</v>
      </c>
      <c r="AX210" s="165">
        <v>-14.062379827019679</v>
      </c>
      <c r="AY210" s="165"/>
      <c r="BA210" s="165">
        <v>-4.3067500000000001</v>
      </c>
      <c r="BB210" s="165">
        <v>-16.676023330242106</v>
      </c>
      <c r="BC210" s="165"/>
      <c r="BE210" s="165">
        <v>1.1932499999999999</v>
      </c>
      <c r="BF210" s="165">
        <v>-9.2232266467299677</v>
      </c>
      <c r="BG210" s="165"/>
      <c r="BI210" s="165">
        <v>1.4932500000000006</v>
      </c>
      <c r="BJ210" s="165">
        <v>-10.879403033415228</v>
      </c>
      <c r="BK210" s="165"/>
      <c r="BM210" s="165">
        <v>1.2432500000000006</v>
      </c>
      <c r="BN210" s="165">
        <v>-17.506448380948594</v>
      </c>
      <c r="BO210" s="165"/>
      <c r="BQ210" s="165">
        <v>-1.9067499999999997</v>
      </c>
      <c r="BR210" s="165">
        <v>-17.481540942835839</v>
      </c>
      <c r="BS210" s="165"/>
      <c r="BU210" s="165">
        <v>3.2932499999999996</v>
      </c>
      <c r="BV210" s="165">
        <v>-20.581512773547981</v>
      </c>
      <c r="BW210" s="165"/>
    </row>
    <row r="211" spans="1:75" x14ac:dyDescent="0.25">
      <c r="A211" s="95">
        <v>41356</v>
      </c>
      <c r="B211" s="36">
        <v>41356</v>
      </c>
      <c r="C211" s="346">
        <v>0.85000000000000009</v>
      </c>
      <c r="D211" s="346">
        <v>1.5</v>
      </c>
      <c r="E211" s="346">
        <v>7</v>
      </c>
      <c r="F211" s="346">
        <v>7.3000000000000007</v>
      </c>
      <c r="G211" s="346">
        <v>7.0500000000000007</v>
      </c>
      <c r="H211" s="346">
        <v>3.9000000000000004</v>
      </c>
      <c r="I211" s="107"/>
      <c r="J211" s="106"/>
      <c r="K211" s="36">
        <v>42452</v>
      </c>
      <c r="L211" s="105">
        <v>5.8792</v>
      </c>
      <c r="M211" s="98">
        <f t="shared" si="4"/>
        <v>5.8067500000000001</v>
      </c>
      <c r="N211" s="109">
        <f t="shared" si="5"/>
        <v>5.7347666666666663</v>
      </c>
      <c r="O211" s="291"/>
      <c r="P211" s="184">
        <v>42452</v>
      </c>
      <c r="Q211" s="346">
        <v>0.85000000000000009</v>
      </c>
      <c r="R211" s="240">
        <v>-4.9567499999999995</v>
      </c>
      <c r="T211" s="346">
        <v>1.5</v>
      </c>
      <c r="U211" s="240">
        <v>-4.3067500000000001</v>
      </c>
      <c r="W211" s="346">
        <v>7</v>
      </c>
      <c r="X211" s="240">
        <v>1.1932499999999999</v>
      </c>
      <c r="Z211" s="346">
        <v>7.3000000000000007</v>
      </c>
      <c r="AA211" s="240">
        <v>1.4932500000000006</v>
      </c>
      <c r="AC211" s="346">
        <v>7.0500000000000007</v>
      </c>
      <c r="AD211" s="239">
        <v>1.2432500000000006</v>
      </c>
      <c r="AF211" s="346">
        <v>3.9000000000000004</v>
      </c>
      <c r="AG211" s="239">
        <v>-1.9067499999999997</v>
      </c>
      <c r="AI211" s="346">
        <v>9.1</v>
      </c>
      <c r="AJ211" s="239">
        <v>3.2932499999999996</v>
      </c>
      <c r="AK211" s="104"/>
      <c r="AV211" s="36">
        <v>42453</v>
      </c>
      <c r="AW211" s="165">
        <v>-4.2523499999999999</v>
      </c>
      <c r="AX211" s="165">
        <v>-14.062379827019679</v>
      </c>
      <c r="AY211" s="165"/>
      <c r="BA211" s="165">
        <v>-2.8523500000000004</v>
      </c>
      <c r="BB211" s="165">
        <v>-16.595666364098108</v>
      </c>
      <c r="BC211" s="165"/>
      <c r="BE211" s="165">
        <v>1.7476499999999993</v>
      </c>
      <c r="BF211" s="165">
        <v>-8.8996703796428314</v>
      </c>
      <c r="BG211" s="165"/>
      <c r="BI211" s="165">
        <v>0.89764999999999961</v>
      </c>
      <c r="BJ211" s="165">
        <v>-10.437439719623228</v>
      </c>
      <c r="BK211" s="165"/>
      <c r="BM211" s="165">
        <v>0.59765000000000068</v>
      </c>
      <c r="BN211" s="165">
        <v>-17.064485067156593</v>
      </c>
      <c r="BO211" s="165"/>
      <c r="BQ211" s="165">
        <v>-3.0523500000000001</v>
      </c>
      <c r="BR211" s="165">
        <v>-17.481540942835839</v>
      </c>
      <c r="BS211" s="165"/>
      <c r="BU211" s="165">
        <v>2.9976499999999993</v>
      </c>
      <c r="BV211" s="165">
        <v>-19.938657044395981</v>
      </c>
      <c r="BW211" s="165"/>
    </row>
    <row r="212" spans="1:75" x14ac:dyDescent="0.25">
      <c r="A212" s="95">
        <v>41357</v>
      </c>
      <c r="B212" s="36">
        <v>41357</v>
      </c>
      <c r="C212" s="346">
        <v>1.7000000000000002</v>
      </c>
      <c r="D212" s="346">
        <v>3.0999999999999996</v>
      </c>
      <c r="E212" s="346">
        <v>7.6999999999999993</v>
      </c>
      <c r="F212" s="346">
        <v>6.85</v>
      </c>
      <c r="G212" s="346">
        <v>6.5500000000000007</v>
      </c>
      <c r="H212" s="346">
        <v>2.9</v>
      </c>
      <c r="I212" s="107"/>
      <c r="J212" s="106"/>
      <c r="K212" s="36">
        <v>42453</v>
      </c>
      <c r="L212" s="105">
        <v>6.0255000000000001</v>
      </c>
      <c r="M212" s="98">
        <f t="shared" si="4"/>
        <v>5.95235</v>
      </c>
      <c r="N212" s="109">
        <f t="shared" si="5"/>
        <v>5.8796666666666662</v>
      </c>
      <c r="O212" s="291"/>
      <c r="P212" s="184">
        <v>42453</v>
      </c>
      <c r="Q212" s="346">
        <v>1.7000000000000002</v>
      </c>
      <c r="R212" s="240">
        <v>-4.2523499999999999</v>
      </c>
      <c r="T212" s="346">
        <v>3.0999999999999996</v>
      </c>
      <c r="U212" s="240">
        <v>-2.8523500000000004</v>
      </c>
      <c r="W212" s="346">
        <v>7.6999999999999993</v>
      </c>
      <c r="X212" s="240">
        <v>1.7476499999999993</v>
      </c>
      <c r="Z212" s="346">
        <v>6.85</v>
      </c>
      <c r="AA212" s="240">
        <v>0.89764999999999961</v>
      </c>
      <c r="AC212" s="346">
        <v>6.5500000000000007</v>
      </c>
      <c r="AD212" s="239">
        <v>0.59765000000000068</v>
      </c>
      <c r="AF212" s="346">
        <v>2.9</v>
      </c>
      <c r="AG212" s="239">
        <v>-3.0523500000000001</v>
      </c>
      <c r="AI212" s="346">
        <v>8.9499999999999993</v>
      </c>
      <c r="AJ212" s="239">
        <v>2.9976499999999993</v>
      </c>
      <c r="AK212" s="104"/>
      <c r="AV212" s="36">
        <v>42454</v>
      </c>
      <c r="AW212" s="165">
        <v>-3.3993500000000001</v>
      </c>
      <c r="AX212" s="165">
        <v>-14.062379827019679</v>
      </c>
      <c r="AY212" s="165"/>
      <c r="BA212" s="165">
        <v>-3.2493500000000006</v>
      </c>
      <c r="BB212" s="165">
        <v>-16.595666364098108</v>
      </c>
      <c r="BC212" s="165"/>
      <c r="BE212" s="165">
        <v>0.85064999999999902</v>
      </c>
      <c r="BF212" s="165">
        <v>-8.6350099842880521</v>
      </c>
      <c r="BG212" s="165"/>
      <c r="BI212" s="165">
        <v>1.5506500000000001</v>
      </c>
      <c r="BJ212" s="165">
        <v>-9.8971246497832279</v>
      </c>
      <c r="BK212" s="165"/>
      <c r="BM212" s="165">
        <v>0.45065000000000044</v>
      </c>
      <c r="BN212" s="165">
        <v>-16.60729539267659</v>
      </c>
      <c r="BO212" s="165"/>
      <c r="BQ212" s="165">
        <v>-2.6993500000000004</v>
      </c>
      <c r="BR212" s="165">
        <v>-17.398415547475839</v>
      </c>
      <c r="BS212" s="165"/>
      <c r="BU212" s="165">
        <v>2.100649999999999</v>
      </c>
      <c r="BV212" s="165">
        <v>-19.27365388151598</v>
      </c>
      <c r="BW212" s="165"/>
    </row>
    <row r="213" spans="1:75" x14ac:dyDescent="0.25">
      <c r="A213" s="95">
        <v>41358</v>
      </c>
      <c r="B213" s="36">
        <v>41358</v>
      </c>
      <c r="C213" s="346">
        <v>2.7</v>
      </c>
      <c r="D213" s="346">
        <v>2.8499999999999996</v>
      </c>
      <c r="E213" s="346">
        <v>6.9499999999999993</v>
      </c>
      <c r="F213" s="346">
        <v>7.65</v>
      </c>
      <c r="G213" s="346">
        <v>6.5500000000000007</v>
      </c>
      <c r="H213" s="346">
        <v>3.4</v>
      </c>
      <c r="I213" s="107"/>
      <c r="J213" s="106"/>
      <c r="K213" s="36">
        <v>42454</v>
      </c>
      <c r="L213" s="105">
        <v>6.1732000000000005</v>
      </c>
      <c r="M213" s="98">
        <f t="shared" si="4"/>
        <v>6.0993500000000003</v>
      </c>
      <c r="N213" s="109">
        <f t="shared" si="5"/>
        <v>6.0259666666666662</v>
      </c>
      <c r="O213" s="291"/>
      <c r="P213" s="184">
        <v>42454</v>
      </c>
      <c r="Q213" s="346">
        <v>2.7</v>
      </c>
      <c r="R213" s="240">
        <v>-3.3993500000000001</v>
      </c>
      <c r="T213" s="346">
        <v>2.8499999999999996</v>
      </c>
      <c r="U213" s="240">
        <v>-3.2493500000000006</v>
      </c>
      <c r="W213" s="346">
        <v>6.9499999999999993</v>
      </c>
      <c r="X213" s="240">
        <v>0.85064999999999902</v>
      </c>
      <c r="Z213" s="346">
        <v>7.65</v>
      </c>
      <c r="AA213" s="240">
        <v>1.5506500000000001</v>
      </c>
      <c r="AC213" s="346">
        <v>6.5500000000000007</v>
      </c>
      <c r="AD213" s="239">
        <v>0.45065000000000044</v>
      </c>
      <c r="AF213" s="346">
        <v>3.4</v>
      </c>
      <c r="AG213" s="239">
        <v>-2.6993500000000004</v>
      </c>
      <c r="AI213" s="346">
        <v>8.1999999999999993</v>
      </c>
      <c r="AJ213" s="239">
        <v>2.100649999999999</v>
      </c>
      <c r="AK213" s="104"/>
      <c r="AV213" s="36">
        <v>42455</v>
      </c>
      <c r="AW213" s="165">
        <v>-3.1477500000000012</v>
      </c>
      <c r="AX213" s="165">
        <v>-14.062379827019679</v>
      </c>
      <c r="AY213" s="165"/>
      <c r="BA213" s="165">
        <v>-0.94775000000000098</v>
      </c>
      <c r="BB213" s="165">
        <v>-16.165910767618108</v>
      </c>
      <c r="BC213" s="165"/>
      <c r="BE213" s="165">
        <v>2.6522499999999978</v>
      </c>
      <c r="BF213" s="165">
        <v>-8.2627053504205428</v>
      </c>
      <c r="BG213" s="165"/>
      <c r="BI213" s="165">
        <v>0.45224999999999937</v>
      </c>
      <c r="BJ213" s="165">
        <v>-9.6411652139993151</v>
      </c>
      <c r="BK213" s="165"/>
      <c r="BM213" s="165">
        <v>-1.7977500000000006</v>
      </c>
      <c r="BN213" s="165">
        <v>-16.134564236548588</v>
      </c>
      <c r="BO213" s="165"/>
      <c r="BQ213" s="165">
        <v>-1.7477500000000008</v>
      </c>
      <c r="BR213" s="165">
        <v>-16.925684391347836</v>
      </c>
      <c r="BS213" s="165"/>
      <c r="BU213" s="165">
        <v>2.2522499999999992</v>
      </c>
      <c r="BV213" s="165">
        <v>-18.586044927147977</v>
      </c>
      <c r="BW213" s="165">
        <v>-16.967166666666667</v>
      </c>
    </row>
    <row r="214" spans="1:75" ht="15.75" thickBot="1" x14ac:dyDescent="0.3">
      <c r="A214" s="95">
        <v>41359</v>
      </c>
      <c r="B214" s="36">
        <v>41359</v>
      </c>
      <c r="C214" s="346">
        <v>3.0999999999999996</v>
      </c>
      <c r="D214" s="346">
        <v>5.3</v>
      </c>
      <c r="E214" s="346">
        <v>8.8999999999999986</v>
      </c>
      <c r="F214" s="346">
        <v>6.7</v>
      </c>
      <c r="G214" s="346">
        <v>4.45</v>
      </c>
      <c r="H214" s="346">
        <v>4.5</v>
      </c>
      <c r="I214" s="107"/>
      <c r="J214" s="106"/>
      <c r="K214" s="36">
        <v>42455</v>
      </c>
      <c r="L214" s="105">
        <v>6.3223000000000011</v>
      </c>
      <c r="M214" s="98">
        <f t="shared" si="4"/>
        <v>6.2477500000000008</v>
      </c>
      <c r="N214" s="109">
        <f t="shared" si="5"/>
        <v>6.1736666666666666</v>
      </c>
      <c r="O214" s="291"/>
      <c r="P214" s="184">
        <v>42455</v>
      </c>
      <c r="Q214" s="346">
        <v>3.0999999999999996</v>
      </c>
      <c r="R214" s="240">
        <v>-3.1477500000000012</v>
      </c>
      <c r="T214" s="346">
        <v>5.3</v>
      </c>
      <c r="U214" s="240">
        <v>-0.94775000000000098</v>
      </c>
      <c r="W214" s="346">
        <v>8.8999999999999986</v>
      </c>
      <c r="X214" s="240">
        <v>2.6522499999999978</v>
      </c>
      <c r="Z214" s="346">
        <v>6.7</v>
      </c>
      <c r="AA214" s="240">
        <v>0.45224999999999937</v>
      </c>
      <c r="AC214" s="346">
        <v>4.45</v>
      </c>
      <c r="AD214" s="239">
        <v>-1.7977500000000006</v>
      </c>
      <c r="AF214" s="346">
        <v>4.5</v>
      </c>
      <c r="AG214" s="239">
        <v>-1.7477500000000008</v>
      </c>
      <c r="AI214" s="346">
        <v>8.5</v>
      </c>
      <c r="AJ214" s="239">
        <v>2.2522499999999992</v>
      </c>
      <c r="AK214" s="104">
        <v>-16.967166666666667</v>
      </c>
      <c r="AV214" s="36">
        <v>42456</v>
      </c>
      <c r="AW214" s="165">
        <v>-1.8975500000000007</v>
      </c>
      <c r="AX214" s="165">
        <v>-13.573789067131679</v>
      </c>
      <c r="AY214" s="165"/>
      <c r="BA214" s="165">
        <v>0.50244999999999962</v>
      </c>
      <c r="BB214" s="165">
        <v>-15.677320007730108</v>
      </c>
      <c r="BC214" s="165">
        <v>-14.893933333333333</v>
      </c>
      <c r="BE214" s="165">
        <v>5.2524499999999978</v>
      </c>
      <c r="BF214" s="165">
        <v>-7.8124307687841021</v>
      </c>
      <c r="BG214" s="165"/>
      <c r="BI214" s="165">
        <v>0.60244999999999926</v>
      </c>
      <c r="BJ214" s="165">
        <v>-9.3935141940992732</v>
      </c>
      <c r="BK214" s="165"/>
      <c r="BM214" s="165">
        <v>-1.2975500000000011</v>
      </c>
      <c r="BN214" s="165">
        <v>-15.645973476660588</v>
      </c>
      <c r="BO214" s="165"/>
      <c r="BQ214" s="165">
        <v>1.9524499999999989</v>
      </c>
      <c r="BR214" s="165">
        <v>-16.348258947843835</v>
      </c>
      <c r="BS214" s="165"/>
      <c r="BU214" s="165">
        <v>0.30244999999999944</v>
      </c>
      <c r="BV214" s="165">
        <v>-18.097454167259976</v>
      </c>
      <c r="BW214" s="165"/>
    </row>
    <row r="215" spans="1:75" ht="15.75" thickBot="1" x14ac:dyDescent="0.3">
      <c r="A215" s="95">
        <v>41360</v>
      </c>
      <c r="B215" s="36">
        <v>41360</v>
      </c>
      <c r="C215" s="346">
        <v>4.5</v>
      </c>
      <c r="D215" s="346">
        <v>6.9</v>
      </c>
      <c r="E215" s="346">
        <v>11.649999999999999</v>
      </c>
      <c r="F215" s="346">
        <v>7</v>
      </c>
      <c r="G215" s="346">
        <v>5.0999999999999996</v>
      </c>
      <c r="H215" s="346">
        <v>8.35</v>
      </c>
      <c r="I215" s="107"/>
      <c r="J215" s="106"/>
      <c r="K215" s="36">
        <v>42456</v>
      </c>
      <c r="L215" s="105">
        <v>6.4728000000000003</v>
      </c>
      <c r="M215" s="98">
        <f t="shared" ref="M215:M234" si="6">AVERAGE(L214:L215)</f>
        <v>6.3975500000000007</v>
      </c>
      <c r="N215" s="109">
        <f t="shared" si="5"/>
        <v>6.3227666666666673</v>
      </c>
      <c r="O215" s="291"/>
      <c r="P215" s="184">
        <v>42456</v>
      </c>
      <c r="Q215" s="346">
        <v>4.5</v>
      </c>
      <c r="R215" s="240">
        <v>-1.8975500000000007</v>
      </c>
      <c r="T215" s="346">
        <v>6.9</v>
      </c>
      <c r="U215" s="240">
        <v>0.50244999999999962</v>
      </c>
      <c r="V215" s="190">
        <v>-14.893933333333333</v>
      </c>
      <c r="W215" s="346">
        <v>11.649999999999999</v>
      </c>
      <c r="X215" s="240">
        <v>5.2524499999999978</v>
      </c>
      <c r="Z215" s="346">
        <v>7</v>
      </c>
      <c r="AA215" s="240">
        <v>0.60244999999999926</v>
      </c>
      <c r="AC215" s="346">
        <v>5.0999999999999996</v>
      </c>
      <c r="AD215" s="239">
        <v>-1.2975500000000011</v>
      </c>
      <c r="AF215" s="346">
        <v>8.35</v>
      </c>
      <c r="AG215" s="239">
        <v>1.9524499999999989</v>
      </c>
      <c r="AI215" s="346">
        <v>6.7</v>
      </c>
      <c r="AJ215" s="239">
        <v>0.30244999999999944</v>
      </c>
      <c r="AK215" s="104"/>
      <c r="AV215" s="36">
        <v>42457</v>
      </c>
      <c r="AW215" s="165">
        <v>0.55124999999999957</v>
      </c>
      <c r="AX215" s="165">
        <v>-13.069017580219681</v>
      </c>
      <c r="AY215" s="165"/>
      <c r="BA215" s="165">
        <v>-1.3487499999999999</v>
      </c>
      <c r="BB215" s="165">
        <v>-15.172548520818109</v>
      </c>
      <c r="BC215" s="165"/>
      <c r="BE215" s="165">
        <v>6.2012499999999999</v>
      </c>
      <c r="BF215" s="165">
        <v>-7.3765899859659658</v>
      </c>
      <c r="BG215" s="165"/>
      <c r="BI215" s="165">
        <v>0.70124999999999993</v>
      </c>
      <c r="BJ215" s="165">
        <v>-9.1538017635492981</v>
      </c>
      <c r="BK215" s="165"/>
      <c r="BM215" s="165">
        <v>1.4012500000000001</v>
      </c>
      <c r="BN215" s="165">
        <v>-15.141201989748589</v>
      </c>
      <c r="BO215" s="165">
        <v>-15.33</v>
      </c>
      <c r="BQ215" s="165">
        <v>2.4512499999999999</v>
      </c>
      <c r="BR215" s="360">
        <v>-15.614045875971838</v>
      </c>
      <c r="BS215" s="253">
        <v>-15.851083333333335</v>
      </c>
      <c r="BU215" s="165">
        <v>1.2499999999997513E-3</v>
      </c>
      <c r="BV215" s="165">
        <v>-17.592682680347977</v>
      </c>
      <c r="BW215" s="165"/>
    </row>
    <row r="216" spans="1:75" x14ac:dyDescent="0.25">
      <c r="A216" s="95">
        <v>41361</v>
      </c>
      <c r="B216" s="36">
        <v>41361</v>
      </c>
      <c r="C216" s="346">
        <v>7.1</v>
      </c>
      <c r="D216" s="346">
        <v>5.2</v>
      </c>
      <c r="E216" s="346">
        <v>12.75</v>
      </c>
      <c r="F216" s="346">
        <v>7.25</v>
      </c>
      <c r="G216" s="346">
        <v>7.95</v>
      </c>
      <c r="H216" s="346">
        <v>9</v>
      </c>
      <c r="I216" s="107"/>
      <c r="J216" s="106"/>
      <c r="K216" s="36">
        <v>42457</v>
      </c>
      <c r="L216" s="105">
        <v>6.6246999999999998</v>
      </c>
      <c r="M216" s="98">
        <f t="shared" si="6"/>
        <v>6.5487500000000001</v>
      </c>
      <c r="N216" s="109">
        <f t="shared" ref="N216:N234" si="7">AVERAGE(L214:L216)</f>
        <v>6.4732666666666674</v>
      </c>
      <c r="O216" s="291"/>
      <c r="P216" s="184">
        <v>42457</v>
      </c>
      <c r="Q216" s="346">
        <v>7.1</v>
      </c>
      <c r="R216" s="240">
        <v>0.55124999999999957</v>
      </c>
      <c r="T216" s="346">
        <v>5.2</v>
      </c>
      <c r="U216" s="240">
        <v>-1.3487499999999999</v>
      </c>
      <c r="W216" s="346">
        <v>12.75</v>
      </c>
      <c r="X216" s="240">
        <v>6.2012499999999999</v>
      </c>
      <c r="Z216" s="346">
        <v>7.25</v>
      </c>
      <c r="AA216" s="240">
        <v>0.70124999999999993</v>
      </c>
      <c r="AB216" s="190">
        <v>-11.161847222222224</v>
      </c>
      <c r="AC216" s="346">
        <v>7.95</v>
      </c>
      <c r="AD216" s="239">
        <v>1.4012500000000001</v>
      </c>
      <c r="AF216" s="346">
        <v>9</v>
      </c>
      <c r="AG216" s="239">
        <v>2.4512499999999999</v>
      </c>
      <c r="AH216" s="104">
        <v>-15.851083333333335</v>
      </c>
      <c r="AI216" s="346">
        <v>6.55</v>
      </c>
      <c r="AJ216" s="239">
        <v>1.2499999999997513E-3</v>
      </c>
      <c r="AK216" s="104"/>
      <c r="AV216" s="36">
        <v>42458</v>
      </c>
      <c r="AW216" s="165">
        <v>1.7486499999999996</v>
      </c>
      <c r="AX216" s="165">
        <v>-12.452963725803681</v>
      </c>
      <c r="AY216" s="165"/>
      <c r="BA216" s="165">
        <v>-1.0013499999999995</v>
      </c>
      <c r="BB216" s="165">
        <v>-14.65127218246611</v>
      </c>
      <c r="BC216" s="165"/>
      <c r="BE216" s="165">
        <v>5.6486500000000017</v>
      </c>
      <c r="BF216" s="165">
        <v>-6.9545489612466707</v>
      </c>
      <c r="BG216" s="165"/>
      <c r="BI216" s="165">
        <v>-5.1349999999999341E-2</v>
      </c>
      <c r="BJ216" s="165">
        <v>-8.9427812511896505</v>
      </c>
      <c r="BK216" s="165">
        <v>-11.161847222222224</v>
      </c>
      <c r="BM216" s="165">
        <v>1.0486500000000003</v>
      </c>
      <c r="BN216" s="165">
        <v>-14.61992565139659</v>
      </c>
      <c r="BO216" s="165"/>
      <c r="BQ216" s="165">
        <v>-1.0013499999999995</v>
      </c>
      <c r="BR216" s="165">
        <v>-15.092769537619839</v>
      </c>
      <c r="BS216" s="165"/>
      <c r="BU216" s="165">
        <v>0.34865000000000013</v>
      </c>
      <c r="BV216" s="165">
        <v>-17.071406341995978</v>
      </c>
      <c r="BW216" s="165"/>
    </row>
    <row r="217" spans="1:75" x14ac:dyDescent="0.25">
      <c r="A217" s="95">
        <v>41362</v>
      </c>
      <c r="B217" s="36">
        <v>41362</v>
      </c>
      <c r="C217" s="346">
        <v>8.4499999999999993</v>
      </c>
      <c r="D217" s="346">
        <v>5.7</v>
      </c>
      <c r="E217" s="346">
        <v>12.350000000000001</v>
      </c>
      <c r="F217" s="346">
        <v>6.65</v>
      </c>
      <c r="G217" s="346">
        <v>7.75</v>
      </c>
      <c r="H217" s="346">
        <v>5.7</v>
      </c>
      <c r="I217" s="107"/>
      <c r="J217" s="106"/>
      <c r="K217" s="36">
        <v>42458</v>
      </c>
      <c r="L217" s="105">
        <v>6.7780000000000005</v>
      </c>
      <c r="M217" s="98">
        <f t="shared" si="6"/>
        <v>6.7013499999999997</v>
      </c>
      <c r="N217" s="109">
        <f t="shared" si="7"/>
        <v>6.6251666666666678</v>
      </c>
      <c r="O217" s="291"/>
      <c r="P217" s="184">
        <v>42458</v>
      </c>
      <c r="Q217" s="346">
        <v>8.4499999999999993</v>
      </c>
      <c r="R217" s="240">
        <v>1.7486499999999996</v>
      </c>
      <c r="T217" s="346">
        <v>5.7</v>
      </c>
      <c r="U217" s="240">
        <v>-1.0013499999999995</v>
      </c>
      <c r="W217" s="346">
        <v>12.350000000000001</v>
      </c>
      <c r="X217" s="240">
        <v>5.6486500000000017</v>
      </c>
      <c r="Z217" s="346">
        <v>6.65</v>
      </c>
      <c r="AA217" s="240">
        <v>-5.1349999999999341E-2</v>
      </c>
      <c r="AC217" s="346">
        <v>7.75</v>
      </c>
      <c r="AD217" s="239">
        <v>1.0486500000000003</v>
      </c>
      <c r="AF217" s="346">
        <v>5.7</v>
      </c>
      <c r="AG217" s="239">
        <v>-1.0013499999999995</v>
      </c>
      <c r="AI217" s="346">
        <v>7.05</v>
      </c>
      <c r="AJ217" s="239">
        <v>0.34865000000000013</v>
      </c>
      <c r="AK217" s="104"/>
      <c r="AV217" s="36">
        <v>42459</v>
      </c>
      <c r="AW217" s="165">
        <v>1.0946499999999997</v>
      </c>
      <c r="AX217" s="165">
        <v>-11.91485541044368</v>
      </c>
      <c r="AY217" s="165"/>
      <c r="BA217" s="165">
        <v>0.29464999999999986</v>
      </c>
      <c r="BB217" s="165">
        <v>-14.11316386710611</v>
      </c>
      <c r="BC217" s="165"/>
      <c r="BE217" s="165">
        <v>4.9446500000000002</v>
      </c>
      <c r="BF217" s="165">
        <v>-6.5457093397053878</v>
      </c>
      <c r="BG217" s="165"/>
      <c r="BI217" s="165">
        <v>0.54464999999999986</v>
      </c>
      <c r="BJ217" s="165">
        <v>-8.7179194593419442</v>
      </c>
      <c r="BK217" s="165"/>
      <c r="BM217" s="165">
        <v>0.29464999999999986</v>
      </c>
      <c r="BN217" s="165">
        <v>-14.08181733603659</v>
      </c>
      <c r="BO217" s="165"/>
      <c r="BQ217" s="165">
        <v>0.69464999999999932</v>
      </c>
      <c r="BR217" s="165">
        <v>-14.554661222259838</v>
      </c>
      <c r="BS217" s="165"/>
      <c r="BU217" s="165">
        <v>-0.45535000000000014</v>
      </c>
      <c r="BV217" s="165">
        <v>-16.582216964395975</v>
      </c>
      <c r="BW217" s="165"/>
    </row>
    <row r="218" spans="1:75" x14ac:dyDescent="0.25">
      <c r="A218" s="95">
        <v>41363</v>
      </c>
      <c r="B218" s="36">
        <v>41363</v>
      </c>
      <c r="C218" s="346">
        <v>7.95</v>
      </c>
      <c r="D218" s="346">
        <v>7.15</v>
      </c>
      <c r="E218" s="346">
        <v>11.8</v>
      </c>
      <c r="F218" s="346">
        <v>7.4</v>
      </c>
      <c r="G218" s="346">
        <v>7.15</v>
      </c>
      <c r="H218" s="346">
        <v>7.55</v>
      </c>
      <c r="I218" s="107"/>
      <c r="J218" s="106"/>
      <c r="K218" s="36">
        <v>42459</v>
      </c>
      <c r="L218" s="105">
        <v>6.9327000000000005</v>
      </c>
      <c r="M218" s="98">
        <f t="shared" si="6"/>
        <v>6.8553500000000005</v>
      </c>
      <c r="N218" s="109">
        <f t="shared" si="7"/>
        <v>6.7784666666666666</v>
      </c>
      <c r="O218" s="291"/>
      <c r="P218" s="184">
        <v>42459</v>
      </c>
      <c r="Q218" s="346">
        <v>7.95</v>
      </c>
      <c r="R218" s="240">
        <v>1.0946499999999997</v>
      </c>
      <c r="T218" s="346">
        <v>7.15</v>
      </c>
      <c r="U218" s="240">
        <v>0.29464999999999986</v>
      </c>
      <c r="W218" s="346">
        <v>11.8</v>
      </c>
      <c r="X218" s="240">
        <v>4.9446500000000002</v>
      </c>
      <c r="Z218" s="346">
        <v>7.4</v>
      </c>
      <c r="AA218" s="240">
        <v>0.54464999999999986</v>
      </c>
      <c r="AC218" s="346">
        <v>7.15</v>
      </c>
      <c r="AD218" s="239">
        <v>0.29464999999999986</v>
      </c>
      <c r="AF218" s="346">
        <v>7.55</v>
      </c>
      <c r="AG218" s="239">
        <v>0.69464999999999932</v>
      </c>
      <c r="AI218" s="346">
        <v>6.4</v>
      </c>
      <c r="AJ218" s="239">
        <v>-0.45535000000000014</v>
      </c>
      <c r="AK218" s="104"/>
      <c r="AV218" s="36">
        <v>42460</v>
      </c>
      <c r="AW218" s="165">
        <v>1.1392499999999988</v>
      </c>
      <c r="AX218" s="165">
        <v>-11.35958499135568</v>
      </c>
      <c r="AY218" s="165"/>
      <c r="BA218" s="165">
        <v>-1.3607499999999995</v>
      </c>
      <c r="BB218" s="165">
        <v>-13.55789344801811</v>
      </c>
      <c r="BC218" s="165"/>
      <c r="BE218" s="165">
        <v>4.0392500000000009</v>
      </c>
      <c r="BF218" s="165">
        <v>-6.1495059900629965</v>
      </c>
      <c r="BG218" s="165"/>
      <c r="BI218" s="165">
        <v>2.1392500000000005</v>
      </c>
      <c r="BJ218" s="165">
        <v>-8.4009567796280304</v>
      </c>
      <c r="BK218" s="165"/>
      <c r="BM218" s="165">
        <v>3.9250000000000895E-2</v>
      </c>
      <c r="BN218" s="165">
        <v>-13.52654691694859</v>
      </c>
      <c r="BO218" s="165"/>
      <c r="BQ218" s="165">
        <v>0.23925000000000018</v>
      </c>
      <c r="BR218" s="165">
        <v>-13.999390803171838</v>
      </c>
      <c r="BS218" s="165"/>
      <c r="BU218" s="165">
        <v>1.4392499999999995</v>
      </c>
      <c r="BV218" s="165">
        <v>-16.026946545307975</v>
      </c>
      <c r="BW218" s="165"/>
    </row>
    <row r="219" spans="1:75" x14ac:dyDescent="0.25">
      <c r="A219" s="95">
        <v>41364</v>
      </c>
      <c r="B219" s="36">
        <v>41364</v>
      </c>
      <c r="C219" s="346">
        <v>8.1499999999999986</v>
      </c>
      <c r="D219" s="346">
        <v>5.65</v>
      </c>
      <c r="E219" s="346">
        <v>11.05</v>
      </c>
      <c r="F219" s="346">
        <v>9.15</v>
      </c>
      <c r="G219" s="346">
        <v>7.0500000000000007</v>
      </c>
      <c r="H219" s="346">
        <v>7.25</v>
      </c>
      <c r="I219" s="107"/>
      <c r="J219" s="106"/>
      <c r="K219" s="36">
        <v>42460</v>
      </c>
      <c r="L219" s="105">
        <v>7.0888</v>
      </c>
      <c r="M219" s="98">
        <f t="shared" si="6"/>
        <v>7.0107499999999998</v>
      </c>
      <c r="N219" s="109">
        <f t="shared" si="7"/>
        <v>6.9331666666666676</v>
      </c>
      <c r="O219" s="291"/>
      <c r="P219" s="184">
        <v>42460</v>
      </c>
      <c r="Q219" s="346">
        <v>8.1499999999999986</v>
      </c>
      <c r="R219" s="240">
        <v>1.1392499999999988</v>
      </c>
      <c r="T219" s="346">
        <v>5.65</v>
      </c>
      <c r="U219" s="240">
        <v>-1.3607499999999995</v>
      </c>
      <c r="W219" s="346">
        <v>11.05</v>
      </c>
      <c r="X219" s="240">
        <v>4.0392500000000009</v>
      </c>
      <c r="Z219" s="346">
        <v>9.15</v>
      </c>
      <c r="AA219" s="240">
        <v>2.1392500000000005</v>
      </c>
      <c r="AC219" s="346">
        <v>7.0500000000000007</v>
      </c>
      <c r="AD219" s="239">
        <v>3.9250000000000895E-2</v>
      </c>
      <c r="AF219" s="346">
        <v>7.25</v>
      </c>
      <c r="AG219" s="239">
        <v>0.23925000000000018</v>
      </c>
      <c r="AI219" s="346">
        <v>8.4499999999999993</v>
      </c>
      <c r="AJ219" s="239">
        <v>1.4392499999999995</v>
      </c>
      <c r="AK219" s="104"/>
      <c r="AV219" s="36">
        <v>42461</v>
      </c>
      <c r="AW219" s="165">
        <v>2.3324500000000006</v>
      </c>
      <c r="AX219" s="165">
        <v>-10.526471317627681</v>
      </c>
      <c r="AY219" s="165"/>
      <c r="BA219" s="165">
        <v>-2.1175499999999996</v>
      </c>
      <c r="BB219" s="165">
        <v>-13.453754238802111</v>
      </c>
      <c r="BC219" s="165"/>
      <c r="BE219" s="165">
        <v>0.63245000000000129</v>
      </c>
      <c r="BF219" s="165">
        <v>-5.9382503048544715</v>
      </c>
      <c r="BG219" s="165"/>
      <c r="BI219" s="165">
        <v>3.7324500000000009</v>
      </c>
      <c r="BJ219" s="165">
        <v>-8.0744707206694013</v>
      </c>
      <c r="BK219" s="165"/>
      <c r="BM219" s="165">
        <v>2.3824500000000013</v>
      </c>
      <c r="BN219" s="165">
        <v>-12.693433243220591</v>
      </c>
      <c r="BO219" s="165"/>
      <c r="BQ219" s="165">
        <v>-3.1175499999999996</v>
      </c>
      <c r="BR219" s="165">
        <v>-13.999390803171838</v>
      </c>
      <c r="BS219" s="165"/>
      <c r="BU219" s="165">
        <v>2.0824500000000006</v>
      </c>
      <c r="BV219" s="165">
        <v>-15.193832871579977</v>
      </c>
      <c r="BW219" s="165"/>
    </row>
    <row r="220" spans="1:75" x14ac:dyDescent="0.25">
      <c r="A220" s="95">
        <v>41365</v>
      </c>
      <c r="B220" s="36">
        <v>41365</v>
      </c>
      <c r="C220" s="346">
        <v>9.5</v>
      </c>
      <c r="D220" s="346">
        <v>5.05</v>
      </c>
      <c r="E220" s="346">
        <v>7.8000000000000007</v>
      </c>
      <c r="F220" s="346">
        <v>10.9</v>
      </c>
      <c r="G220" s="346">
        <v>9.5500000000000007</v>
      </c>
      <c r="H220" s="346">
        <v>4.05</v>
      </c>
      <c r="I220" s="107"/>
      <c r="J220" s="106"/>
      <c r="K220" s="36">
        <v>42461</v>
      </c>
      <c r="L220" s="105">
        <v>7.2462999999999989</v>
      </c>
      <c r="M220" s="98">
        <f t="shared" si="6"/>
        <v>7.1675499999999994</v>
      </c>
      <c r="N220" s="109">
        <f t="shared" si="7"/>
        <v>7.0892666666666662</v>
      </c>
      <c r="O220" s="291"/>
      <c r="P220" s="184">
        <v>42461</v>
      </c>
      <c r="Q220" s="346">
        <v>9.5</v>
      </c>
      <c r="R220" s="240">
        <v>2.3324500000000006</v>
      </c>
      <c r="T220" s="346">
        <v>5.05</v>
      </c>
      <c r="U220" s="240">
        <v>-2.1175499999999996</v>
      </c>
      <c r="W220" s="346">
        <v>7.8000000000000007</v>
      </c>
      <c r="X220" s="240">
        <v>0.63245000000000129</v>
      </c>
      <c r="Z220" s="346">
        <v>10.9</v>
      </c>
      <c r="AA220" s="240">
        <v>3.7324500000000009</v>
      </c>
      <c r="AC220" s="346">
        <v>9.5500000000000007</v>
      </c>
      <c r="AD220" s="239">
        <v>2.3824500000000013</v>
      </c>
      <c r="AF220" s="346">
        <v>4.05</v>
      </c>
      <c r="AG220" s="239">
        <v>-3.1175499999999996</v>
      </c>
      <c r="AI220" s="346">
        <v>9.25</v>
      </c>
      <c r="AJ220" s="239">
        <v>2.0824500000000006</v>
      </c>
      <c r="AK220" s="104"/>
      <c r="AV220" s="36">
        <v>42462</v>
      </c>
      <c r="AW220" s="165">
        <v>3.0242500000000021</v>
      </c>
      <c r="AX220" s="165">
        <v>-9.6137304819636853</v>
      </c>
      <c r="AY220" s="165"/>
      <c r="BA220" s="165">
        <v>-1.8257499999999993</v>
      </c>
      <c r="BB220" s="165">
        <v>-12.863157227490113</v>
      </c>
      <c r="BC220" s="165"/>
      <c r="BE220" s="165">
        <v>-1.0257499999999995</v>
      </c>
      <c r="BF220" s="165">
        <v>-5.7333728712027137</v>
      </c>
      <c r="BG220" s="165"/>
      <c r="BI220" s="165">
        <v>4.87425</v>
      </c>
      <c r="BJ220" s="165">
        <v>-7.7019662958480239</v>
      </c>
      <c r="BK220" s="165"/>
      <c r="BM220" s="165">
        <v>1.4242500000000007</v>
      </c>
      <c r="BN220" s="165">
        <v>-12.102836231908594</v>
      </c>
      <c r="BO220" s="165"/>
      <c r="BQ220" s="165">
        <v>-2.7257499999999997</v>
      </c>
      <c r="BR220" s="165">
        <v>-13.892009528387838</v>
      </c>
      <c r="BS220" s="165"/>
      <c r="BU220" s="165">
        <v>-2.5749999999998607E-2</v>
      </c>
      <c r="BV220" s="165">
        <v>-14.656926497659979</v>
      </c>
      <c r="BW220" s="165"/>
    </row>
    <row r="221" spans="1:75" x14ac:dyDescent="0.25">
      <c r="A221" s="95">
        <v>41366</v>
      </c>
      <c r="B221" s="36">
        <v>41366</v>
      </c>
      <c r="C221" s="346">
        <v>10.350000000000001</v>
      </c>
      <c r="D221" s="346">
        <v>5.5</v>
      </c>
      <c r="E221" s="346">
        <v>6.3</v>
      </c>
      <c r="F221" s="346">
        <v>12.2</v>
      </c>
      <c r="G221" s="346">
        <v>8.75</v>
      </c>
      <c r="H221" s="346">
        <v>4.5999999999999996</v>
      </c>
      <c r="I221" s="107"/>
      <c r="J221" s="106"/>
      <c r="K221" s="36">
        <v>42462</v>
      </c>
      <c r="L221" s="105">
        <v>7.4051999999999998</v>
      </c>
      <c r="M221" s="98">
        <f t="shared" si="6"/>
        <v>7.3257499999999993</v>
      </c>
      <c r="N221" s="109">
        <f t="shared" si="7"/>
        <v>7.2467666666666659</v>
      </c>
      <c r="O221" s="291"/>
      <c r="P221" s="184">
        <v>42462</v>
      </c>
      <c r="Q221" s="346">
        <v>10.350000000000001</v>
      </c>
      <c r="R221" s="240">
        <v>3.0242500000000021</v>
      </c>
      <c r="T221" s="346">
        <v>5.5</v>
      </c>
      <c r="U221" s="240">
        <v>-1.8257499999999993</v>
      </c>
      <c r="W221" s="346">
        <v>6.3</v>
      </c>
      <c r="X221" s="240">
        <v>-1.0257499999999995</v>
      </c>
      <c r="Z221" s="346">
        <v>12.2</v>
      </c>
      <c r="AA221" s="240">
        <v>4.87425</v>
      </c>
      <c r="AC221" s="346">
        <v>8.75</v>
      </c>
      <c r="AD221" s="239">
        <v>1.4242500000000007</v>
      </c>
      <c r="AF221" s="346">
        <v>4.5999999999999996</v>
      </c>
      <c r="AG221" s="239">
        <v>-2.7257499999999997</v>
      </c>
      <c r="AI221" s="346">
        <v>7.3000000000000007</v>
      </c>
      <c r="AJ221" s="239">
        <v>-2.5749999999998607E-2</v>
      </c>
      <c r="AK221" s="104"/>
      <c r="AV221" s="36">
        <v>42463</v>
      </c>
      <c r="AW221" s="165">
        <v>2.8146500000000003</v>
      </c>
      <c r="AX221" s="165">
        <v>-9.3246217509795226</v>
      </c>
      <c r="AY221" s="165">
        <v>-9.9206111111111142</v>
      </c>
      <c r="BA221" s="165">
        <v>-1.3853500000000007</v>
      </c>
      <c r="BB221" s="165">
        <v>-12.254389725378108</v>
      </c>
      <c r="BC221" s="165"/>
      <c r="BE221" s="165">
        <v>-0.33535000000000004</v>
      </c>
      <c r="BF221" s="165">
        <v>-5.5526799143376122</v>
      </c>
      <c r="BG221" s="165"/>
      <c r="BI221" s="165">
        <v>4.2646499999999996</v>
      </c>
      <c r="BJ221" s="165">
        <v>-7.340580382117821</v>
      </c>
      <c r="BK221" s="165"/>
      <c r="BM221" s="165">
        <v>-2.4853500000000004</v>
      </c>
      <c r="BN221" s="165">
        <v>-11.992151231524593</v>
      </c>
      <c r="BO221" s="165"/>
      <c r="BQ221" s="165">
        <v>-2.8853500000000007</v>
      </c>
      <c r="BR221" s="165">
        <v>-13.781324528003838</v>
      </c>
      <c r="BS221" s="165"/>
      <c r="BU221" s="165">
        <v>6.4650000000000318E-2</v>
      </c>
      <c r="BV221" s="165">
        <v>-14.048158995547974</v>
      </c>
      <c r="BW221" s="165"/>
    </row>
    <row r="222" spans="1:75" x14ac:dyDescent="0.25">
      <c r="A222" s="95">
        <v>41367</v>
      </c>
      <c r="B222" s="36">
        <v>41367</v>
      </c>
      <c r="C222" s="346">
        <v>10.3</v>
      </c>
      <c r="D222" s="346">
        <v>6.1</v>
      </c>
      <c r="E222" s="346">
        <v>7.15</v>
      </c>
      <c r="F222" s="346">
        <v>11.75</v>
      </c>
      <c r="G222" s="346">
        <v>5</v>
      </c>
      <c r="H222" s="346">
        <v>4.5999999999999996</v>
      </c>
      <c r="I222" s="107"/>
      <c r="J222" s="106"/>
      <c r="K222" s="36">
        <v>42463</v>
      </c>
      <c r="L222" s="105">
        <v>7.565500000000001</v>
      </c>
      <c r="M222" s="98">
        <f t="shared" si="6"/>
        <v>7.4853500000000004</v>
      </c>
      <c r="N222" s="109">
        <f t="shared" si="7"/>
        <v>7.405666666666666</v>
      </c>
      <c r="O222" s="291"/>
      <c r="P222" s="184">
        <v>42463</v>
      </c>
      <c r="Q222" s="346">
        <v>10.3</v>
      </c>
      <c r="R222" s="240">
        <v>2.8146500000000003</v>
      </c>
      <c r="S222" s="190">
        <v>-9.9206111111111142</v>
      </c>
      <c r="T222" s="346">
        <v>6.1</v>
      </c>
      <c r="U222" s="240">
        <v>-1.3853500000000007</v>
      </c>
      <c r="W222" s="346">
        <v>7.15</v>
      </c>
      <c r="X222" s="240">
        <v>-0.33535000000000004</v>
      </c>
      <c r="Z222" s="346">
        <v>11.75</v>
      </c>
      <c r="AA222" s="240">
        <v>4.2646499999999996</v>
      </c>
      <c r="AC222" s="346">
        <v>5</v>
      </c>
      <c r="AD222" s="239">
        <v>-2.4853500000000004</v>
      </c>
      <c r="AF222" s="346">
        <v>4.5999999999999996</v>
      </c>
      <c r="AG222" s="239">
        <v>-2.8853500000000007</v>
      </c>
      <c r="AI222" s="346">
        <v>7.5500000000000007</v>
      </c>
      <c r="AJ222" s="239">
        <v>6.4650000000000318E-2</v>
      </c>
      <c r="AK222" s="104"/>
      <c r="AV222" s="36">
        <v>42464</v>
      </c>
      <c r="AW222" s="165">
        <v>1.7536499999999977</v>
      </c>
      <c r="AX222" s="165">
        <v>-9.0966534247500643</v>
      </c>
      <c r="AY222" s="165"/>
      <c r="BA222" s="165">
        <v>0.75364999999999949</v>
      </c>
      <c r="BB222" s="165">
        <v>-11.627109601138105</v>
      </c>
      <c r="BC222" s="165"/>
      <c r="BE222" s="165">
        <v>-1.2963500000000012</v>
      </c>
      <c r="BF222" s="165">
        <v>-5.3597836382973014</v>
      </c>
      <c r="BG222" s="165"/>
      <c r="BI222" s="165">
        <v>3.4536499999999988</v>
      </c>
      <c r="BJ222" s="165">
        <v>-7.0424679555100678</v>
      </c>
      <c r="BK222" s="165"/>
      <c r="BM222" s="165">
        <v>-3.3463500000000002</v>
      </c>
      <c r="BN222" s="165">
        <v>-11.992151231524593</v>
      </c>
      <c r="BO222" s="165"/>
      <c r="BQ222" s="165">
        <v>-3.846350000000001</v>
      </c>
      <c r="BR222" s="165">
        <v>-13.781324528003838</v>
      </c>
      <c r="BS222" s="165"/>
      <c r="BU222" s="165">
        <v>0.20364999999999878</v>
      </c>
      <c r="BV222" s="165">
        <v>-13.420878871307972</v>
      </c>
      <c r="BW222" s="165"/>
    </row>
    <row r="223" spans="1:75" x14ac:dyDescent="0.25">
      <c r="A223" s="95">
        <v>41368</v>
      </c>
      <c r="B223" s="36">
        <v>41368</v>
      </c>
      <c r="C223" s="346">
        <v>9.3999999999999986</v>
      </c>
      <c r="D223" s="346">
        <v>8.4</v>
      </c>
      <c r="E223" s="346">
        <v>6.35</v>
      </c>
      <c r="F223" s="346">
        <v>11.1</v>
      </c>
      <c r="G223" s="346">
        <v>4.3000000000000007</v>
      </c>
      <c r="H223" s="346">
        <v>3.8</v>
      </c>
      <c r="I223" s="107"/>
      <c r="J223" s="106"/>
      <c r="K223" s="36">
        <v>42464</v>
      </c>
      <c r="L223" s="105">
        <v>7.7272000000000007</v>
      </c>
      <c r="M223" s="98">
        <f t="shared" si="6"/>
        <v>7.6463500000000009</v>
      </c>
      <c r="N223" s="109">
        <f t="shared" si="7"/>
        <v>7.5659666666666672</v>
      </c>
      <c r="O223" s="291"/>
      <c r="P223" s="184">
        <v>42464</v>
      </c>
      <c r="Q223" s="346">
        <v>9.3999999999999986</v>
      </c>
      <c r="R223" s="240">
        <v>1.7536499999999977</v>
      </c>
      <c r="T223" s="346">
        <v>8.4</v>
      </c>
      <c r="U223" s="240">
        <v>0.75364999999999949</v>
      </c>
      <c r="W223" s="346">
        <v>6.35</v>
      </c>
      <c r="X223" s="240">
        <v>-1.2963500000000012</v>
      </c>
      <c r="Z223" s="346">
        <v>11.1</v>
      </c>
      <c r="AA223" s="240">
        <v>3.4536499999999988</v>
      </c>
      <c r="AC223" s="346">
        <v>4.3000000000000007</v>
      </c>
      <c r="AD223" s="239">
        <v>-3.3463500000000002</v>
      </c>
      <c r="AF223" s="346">
        <v>3.8</v>
      </c>
      <c r="AG223" s="239">
        <v>-3.846350000000001</v>
      </c>
      <c r="AI223" s="346">
        <v>7.85</v>
      </c>
      <c r="AJ223" s="239">
        <v>0.20364999999999878</v>
      </c>
      <c r="AK223" s="104"/>
      <c r="AV223" s="36">
        <v>42465</v>
      </c>
      <c r="AW223" s="165">
        <v>2.6912499999999993</v>
      </c>
      <c r="AX223" s="165">
        <v>-8.8242657413135337</v>
      </c>
      <c r="AY223" s="165"/>
      <c r="BA223" s="165">
        <v>9.1249999999999609E-2</v>
      </c>
      <c r="BB223" s="165">
        <v>-10.980971722290107</v>
      </c>
      <c r="BC223" s="165"/>
      <c r="BE223" s="165">
        <v>-2.6087500000000006</v>
      </c>
      <c r="BF223" s="165">
        <v>-5.3257351778677355</v>
      </c>
      <c r="BG223" s="165"/>
      <c r="BI223" s="165">
        <v>0.99124999999999996</v>
      </c>
      <c r="BJ223" s="165">
        <v>-6.8552014231474532</v>
      </c>
      <c r="BK223" s="165"/>
      <c r="BM223" s="165">
        <v>-0.90875000000000039</v>
      </c>
      <c r="BN223" s="165">
        <v>-11.404753159844594</v>
      </c>
      <c r="BO223" s="165"/>
      <c r="BQ223" s="165">
        <v>-3.3587500000000006</v>
      </c>
      <c r="BR223" s="165">
        <v>-13.781324528003838</v>
      </c>
      <c r="BS223" s="165"/>
      <c r="BU223" s="165">
        <v>0.5412499999999989</v>
      </c>
      <c r="BV223" s="165">
        <v>-12.774740992459973</v>
      </c>
      <c r="BW223" s="165"/>
    </row>
    <row r="224" spans="1:75" x14ac:dyDescent="0.25">
      <c r="A224" s="95">
        <v>41369</v>
      </c>
      <c r="B224" s="36">
        <v>41369</v>
      </c>
      <c r="C224" s="346">
        <v>10.5</v>
      </c>
      <c r="D224" s="346">
        <v>7.9</v>
      </c>
      <c r="E224" s="346">
        <v>5.2</v>
      </c>
      <c r="F224" s="346">
        <v>8.8000000000000007</v>
      </c>
      <c r="G224" s="346">
        <v>6.9</v>
      </c>
      <c r="H224" s="346">
        <v>4.45</v>
      </c>
      <c r="I224" s="107"/>
      <c r="J224" s="106"/>
      <c r="K224" s="36">
        <v>42465</v>
      </c>
      <c r="L224" s="105">
        <v>7.8903000000000008</v>
      </c>
      <c r="M224" s="98">
        <f t="shared" si="6"/>
        <v>7.8087500000000007</v>
      </c>
      <c r="N224" s="109">
        <f t="shared" si="7"/>
        <v>7.7276666666666678</v>
      </c>
      <c r="O224" s="291"/>
      <c r="P224" s="184">
        <v>42465</v>
      </c>
      <c r="Q224" s="346">
        <v>10.5</v>
      </c>
      <c r="R224" s="240">
        <v>2.6912499999999993</v>
      </c>
      <c r="T224" s="346">
        <v>7.9</v>
      </c>
      <c r="U224" s="240">
        <v>9.1249999999999609E-2</v>
      </c>
      <c r="W224" s="346">
        <v>5.2</v>
      </c>
      <c r="X224" s="240">
        <v>-2.6087500000000006</v>
      </c>
      <c r="Z224" s="346">
        <v>8.8000000000000007</v>
      </c>
      <c r="AA224" s="240">
        <v>0.99124999999999996</v>
      </c>
      <c r="AC224" s="346">
        <v>6.9</v>
      </c>
      <c r="AD224" s="239">
        <v>-0.90875000000000039</v>
      </c>
      <c r="AF224" s="346">
        <v>4.45</v>
      </c>
      <c r="AG224" s="239">
        <v>-3.3587500000000006</v>
      </c>
      <c r="AI224" s="346">
        <v>8.35</v>
      </c>
      <c r="AJ224" s="239">
        <v>0.5412499999999989</v>
      </c>
      <c r="AK224" s="104"/>
      <c r="AV224" s="36">
        <v>42466</v>
      </c>
      <c r="AW224" s="165">
        <v>2.7274499999999993</v>
      </c>
      <c r="AX224" s="165"/>
      <c r="AY224" s="165"/>
      <c r="BA224" s="165">
        <v>-0.17254999999999932</v>
      </c>
      <c r="BB224" s="165"/>
      <c r="BC224" s="165"/>
      <c r="BE224" s="165">
        <v>-0.82254999999999967</v>
      </c>
      <c r="BF224" s="165"/>
      <c r="BG224" s="165"/>
      <c r="BI224" s="165">
        <v>2.02745</v>
      </c>
      <c r="BJ224" s="165"/>
      <c r="BK224" s="165"/>
      <c r="BM224" s="165">
        <v>-0.12255000000000038</v>
      </c>
      <c r="BN224" s="165"/>
      <c r="BO224" s="165"/>
      <c r="BQ224" s="165">
        <v>-2.72255</v>
      </c>
      <c r="BR224" s="165">
        <v>-13.681324528003838</v>
      </c>
      <c r="BS224" s="165"/>
      <c r="BU224" s="165">
        <v>-0.47255000000000003</v>
      </c>
      <c r="BV224" s="165">
        <v>-12.274740992459973</v>
      </c>
      <c r="BW224" s="165"/>
    </row>
    <row r="225" spans="1:75" x14ac:dyDescent="0.25">
      <c r="A225" s="95">
        <v>41370</v>
      </c>
      <c r="B225" s="36">
        <v>41370</v>
      </c>
      <c r="C225" s="346">
        <v>10.7</v>
      </c>
      <c r="D225" s="346">
        <v>7.8000000000000007</v>
      </c>
      <c r="E225" s="346">
        <v>7.15</v>
      </c>
      <c r="F225" s="346">
        <v>10</v>
      </c>
      <c r="G225" s="346">
        <v>7.85</v>
      </c>
      <c r="H225" s="346">
        <v>5.25</v>
      </c>
      <c r="I225" s="107"/>
      <c r="J225" s="106"/>
      <c r="K225" s="36">
        <v>42466</v>
      </c>
      <c r="L225" s="105">
        <v>8.0548000000000002</v>
      </c>
      <c r="M225" s="98">
        <f t="shared" si="6"/>
        <v>7.97255</v>
      </c>
      <c r="N225" s="109">
        <f t="shared" si="7"/>
        <v>7.8907666666666669</v>
      </c>
      <c r="O225" s="291"/>
      <c r="P225" s="184">
        <v>42466</v>
      </c>
      <c r="Q225" s="346">
        <v>10.7</v>
      </c>
      <c r="R225" s="240">
        <v>2.7274499999999993</v>
      </c>
      <c r="T225" s="346">
        <v>7.8000000000000007</v>
      </c>
      <c r="U225" s="240">
        <v>-0.17254999999999932</v>
      </c>
      <c r="W225" s="346">
        <v>7.15</v>
      </c>
      <c r="X225" s="240">
        <v>-0.82254999999999967</v>
      </c>
      <c r="Z225" s="346">
        <v>10</v>
      </c>
      <c r="AA225" s="240">
        <v>2.02745</v>
      </c>
      <c r="AC225" s="346">
        <v>7.85</v>
      </c>
      <c r="AD225" s="239">
        <v>-0.12255000000000038</v>
      </c>
      <c r="AF225" s="346">
        <v>5.25</v>
      </c>
      <c r="AG225" s="239">
        <v>-2.72255</v>
      </c>
      <c r="AI225" s="346">
        <v>7.5</v>
      </c>
      <c r="AJ225" s="239">
        <v>-0.47255000000000003</v>
      </c>
      <c r="AK225" s="104"/>
      <c r="AV225" s="36">
        <v>42467</v>
      </c>
      <c r="AW225" s="165">
        <v>-1.0877500000000007</v>
      </c>
      <c r="AX225" s="165"/>
      <c r="AY225" s="165"/>
      <c r="BA225" s="165">
        <v>2.2122500000000009</v>
      </c>
      <c r="BB225" s="165"/>
      <c r="BC225" s="165"/>
      <c r="BE225" s="165">
        <v>0.71224999999999916</v>
      </c>
      <c r="BF225" s="165"/>
      <c r="BG225" s="165"/>
      <c r="BI225" s="165">
        <v>3.9622499999999992</v>
      </c>
      <c r="BJ225" s="165"/>
      <c r="BK225" s="165"/>
      <c r="BM225" s="165">
        <v>-0.58774999999999977</v>
      </c>
      <c r="BN225" s="165"/>
      <c r="BO225" s="165"/>
      <c r="BQ225" s="165">
        <v>-2.2377500000000001</v>
      </c>
      <c r="BR225" s="165">
        <v>-13.581324528003838</v>
      </c>
      <c r="BS225" s="165"/>
      <c r="BU225" s="165">
        <v>-0.28775000000000084</v>
      </c>
      <c r="BV225" s="165">
        <v>-11.774740992459973</v>
      </c>
      <c r="BW225" s="165"/>
    </row>
    <row r="226" spans="1:75" x14ac:dyDescent="0.25">
      <c r="A226" s="95">
        <v>41371</v>
      </c>
      <c r="B226" s="36">
        <v>41371</v>
      </c>
      <c r="C226" s="346">
        <v>7.05</v>
      </c>
      <c r="D226" s="346">
        <v>10.350000000000001</v>
      </c>
      <c r="E226" s="346">
        <v>8.85</v>
      </c>
      <c r="F226" s="346">
        <v>12.1</v>
      </c>
      <c r="G226" s="346">
        <v>7.5500000000000007</v>
      </c>
      <c r="H226" s="346">
        <v>5.9</v>
      </c>
      <c r="I226" s="107"/>
      <c r="J226" s="106"/>
      <c r="K226" s="36">
        <v>42467</v>
      </c>
      <c r="L226" s="105">
        <v>8.2207000000000008</v>
      </c>
      <c r="M226" s="98">
        <f t="shared" si="6"/>
        <v>8.1377500000000005</v>
      </c>
      <c r="N226" s="109">
        <f t="shared" si="7"/>
        <v>8.0552666666666664</v>
      </c>
      <c r="O226" s="291"/>
      <c r="P226" s="184">
        <v>42467</v>
      </c>
      <c r="Q226" s="346">
        <v>7.05</v>
      </c>
      <c r="R226" s="240">
        <v>-1.0877500000000007</v>
      </c>
      <c r="T226" s="346">
        <v>10.350000000000001</v>
      </c>
      <c r="U226" s="240">
        <v>2.2122500000000009</v>
      </c>
      <c r="W226" s="346">
        <v>8.85</v>
      </c>
      <c r="X226" s="240">
        <v>0.71224999999999916</v>
      </c>
      <c r="Z226" s="346">
        <v>12.1</v>
      </c>
      <c r="AA226" s="240">
        <v>3.9622499999999992</v>
      </c>
      <c r="AC226" s="346">
        <v>7.5500000000000007</v>
      </c>
      <c r="AD226" s="239">
        <v>-0.58774999999999977</v>
      </c>
      <c r="AF226" s="346">
        <v>5.9</v>
      </c>
      <c r="AG226" s="239">
        <v>-2.2377500000000001</v>
      </c>
      <c r="AI226" s="346">
        <v>7.85</v>
      </c>
      <c r="AJ226" s="239">
        <v>-0.28775000000000084</v>
      </c>
      <c r="AK226" s="104"/>
      <c r="AV226" s="36">
        <v>42468</v>
      </c>
      <c r="AW226" s="165">
        <v>-1.9543499999999998</v>
      </c>
      <c r="AX226" s="165"/>
      <c r="AY226" s="165"/>
      <c r="BA226" s="165">
        <v>2.9956500000000013</v>
      </c>
      <c r="BB226" s="165"/>
      <c r="BC226" s="165"/>
      <c r="BE226" s="165">
        <v>0.14564999999999984</v>
      </c>
      <c r="BF226" s="165"/>
      <c r="BG226" s="165"/>
      <c r="BI226" s="165">
        <v>3.5956499999999991</v>
      </c>
      <c r="BJ226" s="165"/>
      <c r="BK226" s="165"/>
      <c r="BM226" s="165">
        <v>0.54565000000000197</v>
      </c>
      <c r="BN226" s="165"/>
      <c r="BO226" s="165"/>
      <c r="BQ226" s="165">
        <v>-0.30434999999999945</v>
      </c>
      <c r="BR226" s="165">
        <v>-13.081324528003838</v>
      </c>
      <c r="BS226" s="165"/>
      <c r="BU226" s="165">
        <v>9.5650000000000901E-2</v>
      </c>
      <c r="BV226" s="165">
        <v>-11.224740992459973</v>
      </c>
      <c r="BW226" s="165"/>
    </row>
    <row r="227" spans="1:75" ht="15.75" thickBot="1" x14ac:dyDescent="0.3">
      <c r="A227" s="95">
        <v>41372</v>
      </c>
      <c r="B227" s="36">
        <v>41372</v>
      </c>
      <c r="C227" s="346">
        <v>6.35</v>
      </c>
      <c r="D227" s="346">
        <v>11.3</v>
      </c>
      <c r="E227" s="346">
        <v>8.4499999999999993</v>
      </c>
      <c r="F227" s="346">
        <v>11.899999999999999</v>
      </c>
      <c r="G227" s="346">
        <v>8.8500000000000014</v>
      </c>
      <c r="H227" s="346">
        <v>8</v>
      </c>
      <c r="I227" s="107"/>
      <c r="J227" s="106"/>
      <c r="K227" s="36">
        <v>42468</v>
      </c>
      <c r="L227" s="105">
        <v>8.3879999999999981</v>
      </c>
      <c r="M227" s="98">
        <f t="shared" si="6"/>
        <v>8.3043499999999995</v>
      </c>
      <c r="N227" s="109">
        <f t="shared" si="7"/>
        <v>8.221166666666667</v>
      </c>
      <c r="O227" s="291"/>
      <c r="P227" s="184">
        <v>42468</v>
      </c>
      <c r="Q227" s="346">
        <v>6.35</v>
      </c>
      <c r="R227" s="240">
        <v>-1.9543499999999998</v>
      </c>
      <c r="T227" s="346">
        <v>11.3</v>
      </c>
      <c r="U227" s="240">
        <v>2.9956500000000013</v>
      </c>
      <c r="W227" s="346">
        <v>8.4499999999999993</v>
      </c>
      <c r="X227" s="240">
        <v>0.14564999999999984</v>
      </c>
      <c r="Z227" s="346">
        <v>11.899999999999999</v>
      </c>
      <c r="AA227" s="240">
        <v>3.5956499999999991</v>
      </c>
      <c r="AC227" s="346">
        <v>8.8500000000000014</v>
      </c>
      <c r="AD227" s="239">
        <v>0.54565000000000197</v>
      </c>
      <c r="AF227" s="346">
        <v>8</v>
      </c>
      <c r="AG227" s="239">
        <v>-0.30434999999999945</v>
      </c>
      <c r="AI227" s="346">
        <v>8.4</v>
      </c>
      <c r="AJ227" s="239">
        <v>9.5650000000000901E-2</v>
      </c>
      <c r="AK227" s="104"/>
      <c r="AV227" s="36">
        <v>42469</v>
      </c>
      <c r="AW227" s="165">
        <v>-1.7723499999999994</v>
      </c>
      <c r="AX227" s="165"/>
      <c r="AY227" s="165"/>
      <c r="BA227" s="165">
        <v>2.2276500000000006</v>
      </c>
      <c r="BB227" s="165"/>
      <c r="BC227" s="165"/>
      <c r="BE227" s="165">
        <v>7.7650000000001995E-2</v>
      </c>
      <c r="BF227" s="165"/>
      <c r="BG227" s="165"/>
      <c r="BI227" s="165">
        <v>5.3776500000000009</v>
      </c>
      <c r="BJ227" s="165"/>
      <c r="BK227" s="165"/>
      <c r="BM227" s="165">
        <v>-7.234999999999836E-2</v>
      </c>
      <c r="BN227" s="165"/>
      <c r="BO227" s="165"/>
      <c r="BQ227" s="165">
        <v>0.37765000000000093</v>
      </c>
      <c r="BR227" s="165">
        <v>-12.531324528003838</v>
      </c>
      <c r="BS227" s="165"/>
      <c r="BU227" s="165">
        <v>0.37765000000000093</v>
      </c>
      <c r="BV227" s="165">
        <v>-10.674740992459972</v>
      </c>
      <c r="BW227" s="165">
        <v>-10.720564814814814</v>
      </c>
    </row>
    <row r="228" spans="1:75" ht="15.75" thickBot="1" x14ac:dyDescent="0.3">
      <c r="A228" s="95">
        <v>41373</v>
      </c>
      <c r="B228" s="36">
        <v>41373</v>
      </c>
      <c r="C228" s="346">
        <v>6.6999999999999993</v>
      </c>
      <c r="D228" s="346">
        <v>10.7</v>
      </c>
      <c r="E228" s="346">
        <v>8.5500000000000007</v>
      </c>
      <c r="F228" s="346">
        <v>13.85</v>
      </c>
      <c r="G228" s="346">
        <v>8.4</v>
      </c>
      <c r="H228" s="346">
        <v>8.85</v>
      </c>
      <c r="I228" s="107"/>
      <c r="J228" s="106"/>
      <c r="K228" s="36">
        <v>42469</v>
      </c>
      <c r="L228" s="105">
        <v>8.5566999999999993</v>
      </c>
      <c r="M228" s="98">
        <f t="shared" si="6"/>
        <v>8.4723499999999987</v>
      </c>
      <c r="N228" s="109">
        <f t="shared" si="7"/>
        <v>8.3884666666666661</v>
      </c>
      <c r="O228" s="291"/>
      <c r="P228" s="184">
        <v>42469</v>
      </c>
      <c r="Q228" s="346">
        <v>6.6999999999999993</v>
      </c>
      <c r="R228" s="240">
        <v>-1.7723499999999994</v>
      </c>
      <c r="T228" s="346">
        <v>10.7</v>
      </c>
      <c r="U228" s="240">
        <v>2.2276500000000006</v>
      </c>
      <c r="W228" s="346">
        <v>8.5500000000000007</v>
      </c>
      <c r="X228" s="240">
        <v>7.7650000000001995E-2</v>
      </c>
      <c r="Z228" s="346">
        <v>13.85</v>
      </c>
      <c r="AA228" s="240">
        <v>5.3776500000000009</v>
      </c>
      <c r="AC228" s="346">
        <v>8.4</v>
      </c>
      <c r="AD228" s="239">
        <v>-7.234999999999836E-2</v>
      </c>
      <c r="AF228" s="346">
        <v>8.85</v>
      </c>
      <c r="AG228" s="239">
        <v>0.37765000000000093</v>
      </c>
      <c r="AI228" s="346">
        <v>8.85</v>
      </c>
      <c r="AJ228" s="239">
        <v>0.37765000000000093</v>
      </c>
      <c r="AK228" s="104">
        <v>-10.720564814814814</v>
      </c>
      <c r="AV228" s="36">
        <v>42470</v>
      </c>
      <c r="AW228" s="165">
        <v>-0.89175000000000004</v>
      </c>
      <c r="AX228" s="165"/>
      <c r="AY228" s="165"/>
      <c r="BA228" s="165">
        <v>-0.14175000000000004</v>
      </c>
      <c r="BB228" s="165"/>
      <c r="BC228" s="165"/>
      <c r="BE228" s="165">
        <v>1.4582500000000014</v>
      </c>
      <c r="BF228" s="165"/>
      <c r="BG228" s="165"/>
      <c r="BI228" s="165">
        <v>3.60825</v>
      </c>
      <c r="BJ228" s="165"/>
      <c r="BK228" s="165"/>
      <c r="BM228" s="165">
        <v>-2.7417499999999997</v>
      </c>
      <c r="BN228" s="165"/>
      <c r="BO228" s="165"/>
      <c r="BQ228" s="165">
        <v>0.50825000000000031</v>
      </c>
      <c r="BR228" s="360">
        <v>-11.981324528003837</v>
      </c>
      <c r="BS228" s="253">
        <v>-11.010977777777782</v>
      </c>
      <c r="BU228" s="165">
        <v>0.35824999999999996</v>
      </c>
      <c r="BV228" s="165">
        <v>-10.124740992459971</v>
      </c>
      <c r="BW228" s="165"/>
    </row>
    <row r="229" spans="1:75" x14ac:dyDescent="0.25">
      <c r="A229" s="95">
        <v>41374</v>
      </c>
      <c r="B229" s="36">
        <v>41374</v>
      </c>
      <c r="C229" s="346">
        <v>7.75</v>
      </c>
      <c r="D229" s="346">
        <v>8.5</v>
      </c>
      <c r="E229" s="346">
        <v>10.100000000000001</v>
      </c>
      <c r="F229" s="346">
        <v>12.25</v>
      </c>
      <c r="G229" s="346">
        <v>5.9</v>
      </c>
      <c r="H229" s="346">
        <v>9.15</v>
      </c>
      <c r="I229" s="107"/>
      <c r="J229" s="106"/>
      <c r="K229" s="36">
        <v>42470</v>
      </c>
      <c r="L229" s="105">
        <v>8.7268000000000008</v>
      </c>
      <c r="M229" s="98">
        <f t="shared" si="6"/>
        <v>8.64175</v>
      </c>
      <c r="N229" s="109">
        <f t="shared" si="7"/>
        <v>8.5571666666666655</v>
      </c>
      <c r="O229" s="291"/>
      <c r="P229" s="184">
        <v>42470</v>
      </c>
      <c r="Q229" s="346">
        <v>7.75</v>
      </c>
      <c r="R229" s="240">
        <v>-0.89175000000000004</v>
      </c>
      <c r="T229" s="346">
        <v>8.5</v>
      </c>
      <c r="U229" s="240">
        <v>-0.14175000000000004</v>
      </c>
      <c r="W229" s="346">
        <v>10.100000000000001</v>
      </c>
      <c r="X229" s="240">
        <v>1.4582500000000014</v>
      </c>
      <c r="Z229" s="346">
        <v>12.25</v>
      </c>
      <c r="AA229" s="240">
        <v>3.60825</v>
      </c>
      <c r="AC229" s="346">
        <v>5.9</v>
      </c>
      <c r="AD229" s="239">
        <v>-2.7417499999999997</v>
      </c>
      <c r="AF229" s="346">
        <v>9.15</v>
      </c>
      <c r="AG229" s="239">
        <v>0.50825000000000031</v>
      </c>
      <c r="AH229" s="104">
        <v>-11.010977777777782</v>
      </c>
      <c r="AI229" s="346">
        <v>9</v>
      </c>
      <c r="AJ229" s="239">
        <v>0.35824999999999996</v>
      </c>
      <c r="AV229" s="36">
        <v>42471</v>
      </c>
      <c r="AW229" s="165">
        <v>-0.21255000000000024</v>
      </c>
      <c r="AX229" s="165"/>
      <c r="AY229" s="165"/>
      <c r="BA229" s="165">
        <v>0.13744999999999941</v>
      </c>
      <c r="BB229" s="165"/>
      <c r="BC229" s="165"/>
      <c r="BE229" s="165">
        <v>1.8874499999999994</v>
      </c>
      <c r="BF229" s="165"/>
      <c r="BG229" s="165"/>
      <c r="BI229" s="165">
        <v>1.9874500000000008</v>
      </c>
      <c r="BJ229" s="165"/>
      <c r="BK229" s="165"/>
      <c r="BM229" s="165">
        <v>-4.1625499999999995</v>
      </c>
      <c r="BN229" s="165"/>
      <c r="BO229" s="165"/>
      <c r="BQ229" s="165">
        <v>0.43745000000000012</v>
      </c>
      <c r="BR229" s="165">
        <v>-11.58253378420987</v>
      </c>
      <c r="BS229" s="165"/>
      <c r="BU229" s="165">
        <v>-2.2125500000000002</v>
      </c>
      <c r="BV229" s="165">
        <v>-10.024740992459972</v>
      </c>
      <c r="BW229" s="165"/>
    </row>
    <row r="230" spans="1:75" x14ac:dyDescent="0.25">
      <c r="A230" s="95">
        <v>41375</v>
      </c>
      <c r="B230" s="36">
        <v>41375</v>
      </c>
      <c r="C230" s="346">
        <v>8.6</v>
      </c>
      <c r="D230" s="346">
        <v>8.9499999999999993</v>
      </c>
      <c r="E230" s="346">
        <v>10.7</v>
      </c>
      <c r="F230" s="346">
        <v>10.8</v>
      </c>
      <c r="G230" s="346">
        <v>4.6500000000000004</v>
      </c>
      <c r="H230" s="346">
        <v>9.25</v>
      </c>
      <c r="I230" s="107"/>
      <c r="J230" s="106"/>
      <c r="K230" s="36">
        <v>42471</v>
      </c>
      <c r="L230" s="105">
        <v>8.898299999999999</v>
      </c>
      <c r="M230" s="98">
        <f t="shared" si="6"/>
        <v>8.8125499999999999</v>
      </c>
      <c r="N230" s="109">
        <f t="shared" si="7"/>
        <v>8.7272666666666669</v>
      </c>
      <c r="O230" s="291"/>
      <c r="P230" s="184">
        <v>42471</v>
      </c>
      <c r="Q230" s="346">
        <v>8.6</v>
      </c>
      <c r="R230" s="240">
        <v>-0.21255000000000024</v>
      </c>
      <c r="T230" s="346">
        <v>8.9499999999999993</v>
      </c>
      <c r="U230" s="240">
        <v>0.13744999999999941</v>
      </c>
      <c r="W230" s="346">
        <v>10.7</v>
      </c>
      <c r="X230" s="240">
        <v>1.8874499999999994</v>
      </c>
      <c r="Z230" s="346">
        <v>10.8</v>
      </c>
      <c r="AA230" s="240">
        <v>1.9874500000000008</v>
      </c>
      <c r="AC230" s="346">
        <v>4.6500000000000004</v>
      </c>
      <c r="AD230" s="239">
        <v>-4.1625499999999995</v>
      </c>
      <c r="AF230" s="346">
        <v>9.25</v>
      </c>
      <c r="AG230" s="239">
        <v>0.43745000000000012</v>
      </c>
      <c r="AI230" s="346">
        <v>6.6</v>
      </c>
      <c r="AJ230" s="239">
        <v>-2.2125500000000002</v>
      </c>
      <c r="AV230" s="385">
        <v>42472</v>
      </c>
      <c r="AW230" s="386">
        <v>-2.9347499999999984</v>
      </c>
      <c r="AX230" s="386"/>
      <c r="AY230" s="386"/>
      <c r="AZ230" s="387"/>
      <c r="BA230" s="386">
        <v>1.3652500000000014</v>
      </c>
      <c r="BB230" s="386"/>
      <c r="BC230" s="386"/>
      <c r="BD230" s="387"/>
      <c r="BE230" s="386">
        <v>0.16525000000000212</v>
      </c>
      <c r="BF230" s="386"/>
      <c r="BG230" s="386"/>
      <c r="BH230" s="387"/>
      <c r="BI230" s="386">
        <v>1.6152500000000014</v>
      </c>
      <c r="BJ230" s="386"/>
      <c r="BK230" s="386"/>
      <c r="BL230" s="387"/>
      <c r="BM230" s="386">
        <v>-3.9347499999999975</v>
      </c>
      <c r="BN230" s="386"/>
      <c r="BO230" s="386"/>
      <c r="BP230" s="387"/>
      <c r="BQ230" s="386">
        <v>-0.63474999999999859</v>
      </c>
      <c r="BR230" s="386"/>
      <c r="BS230" s="386"/>
      <c r="BU230" s="165">
        <v>-1.5847499999999979</v>
      </c>
      <c r="BV230" s="165"/>
      <c r="BW230" s="165"/>
    </row>
    <row r="231" spans="1:75" x14ac:dyDescent="0.25">
      <c r="A231" s="95">
        <v>41376</v>
      </c>
      <c r="B231" s="36">
        <v>41376</v>
      </c>
      <c r="C231" s="346">
        <v>6.05</v>
      </c>
      <c r="D231" s="346">
        <v>10.35</v>
      </c>
      <c r="E231" s="346">
        <v>9.15</v>
      </c>
      <c r="F231" s="346">
        <v>10.6</v>
      </c>
      <c r="G231" s="346">
        <v>5.0500000000000007</v>
      </c>
      <c r="H231" s="346">
        <v>8.35</v>
      </c>
      <c r="I231" s="107"/>
      <c r="J231" s="106"/>
      <c r="K231" s="36">
        <v>42472</v>
      </c>
      <c r="L231" s="105">
        <v>9.0711999999999993</v>
      </c>
      <c r="M231" s="98">
        <f t="shared" si="6"/>
        <v>8.9847499999999982</v>
      </c>
      <c r="N231" s="109">
        <f t="shared" si="7"/>
        <v>8.8987666666666669</v>
      </c>
      <c r="O231" s="291"/>
      <c r="P231" s="184">
        <v>42472</v>
      </c>
      <c r="Q231" s="346">
        <v>6.05</v>
      </c>
      <c r="R231" s="240">
        <v>-2.9347499999999984</v>
      </c>
      <c r="T231" s="346">
        <v>10.35</v>
      </c>
      <c r="U231" s="240">
        <v>1.3652500000000014</v>
      </c>
      <c r="W231" s="346">
        <v>9.15</v>
      </c>
      <c r="X231" s="240">
        <v>0.16525000000000212</v>
      </c>
      <c r="Z231" s="346">
        <v>10.6</v>
      </c>
      <c r="AA231" s="240">
        <v>1.6152500000000014</v>
      </c>
      <c r="AC231" s="346">
        <v>5.0500000000000007</v>
      </c>
      <c r="AD231" s="239">
        <v>-3.9347499999999975</v>
      </c>
      <c r="AF231" s="346">
        <v>8.35</v>
      </c>
      <c r="AG231" s="239">
        <v>-0.63474999999999859</v>
      </c>
      <c r="AI231" s="346">
        <v>7.4</v>
      </c>
      <c r="AJ231" s="239">
        <v>-1.5847499999999979</v>
      </c>
      <c r="AV231" s="36">
        <v>42473</v>
      </c>
      <c r="AW231" s="165">
        <v>-3.5083499999999983</v>
      </c>
      <c r="AX231" s="165"/>
      <c r="AY231" s="165"/>
      <c r="BA231" s="165">
        <v>-0.7583499999999983</v>
      </c>
      <c r="BB231" s="165"/>
      <c r="BC231" s="165"/>
      <c r="BE231" s="165">
        <v>4.1650000000000631E-2</v>
      </c>
      <c r="BF231" s="165"/>
      <c r="BG231" s="165"/>
      <c r="BI231" s="165">
        <v>0.94165000000000099</v>
      </c>
      <c r="BJ231" s="165"/>
      <c r="BK231" s="165"/>
      <c r="BM231" s="165">
        <v>-2.808349999999999</v>
      </c>
      <c r="BN231" s="165"/>
      <c r="BO231" s="165"/>
      <c r="BQ231" s="165">
        <v>-2.2583499999999983</v>
      </c>
      <c r="BR231" s="165"/>
      <c r="BS231" s="165"/>
      <c r="BU231" s="165">
        <v>-1.6583499999999987</v>
      </c>
      <c r="BV231" s="165"/>
      <c r="BW231" s="165"/>
    </row>
    <row r="232" spans="1:75" x14ac:dyDescent="0.25">
      <c r="A232" s="95">
        <v>41377</v>
      </c>
      <c r="B232" s="36">
        <v>41377</v>
      </c>
      <c r="C232" s="346">
        <v>5.65</v>
      </c>
      <c r="D232" s="346">
        <v>8.4</v>
      </c>
      <c r="E232" s="346">
        <v>9.1999999999999993</v>
      </c>
      <c r="F232" s="346">
        <v>10.1</v>
      </c>
      <c r="G232" s="346">
        <v>6.35</v>
      </c>
      <c r="H232" s="346">
        <v>6.9</v>
      </c>
      <c r="I232" s="107"/>
      <c r="J232" s="106"/>
      <c r="K232" s="36">
        <v>42473</v>
      </c>
      <c r="L232" s="105">
        <v>9.2454999999999998</v>
      </c>
      <c r="M232" s="98">
        <f t="shared" si="6"/>
        <v>9.1583499999999987</v>
      </c>
      <c r="N232" s="109">
        <f t="shared" si="7"/>
        <v>9.0716666666666654</v>
      </c>
      <c r="O232" s="291"/>
      <c r="P232" s="184">
        <v>42473</v>
      </c>
      <c r="Q232" s="346">
        <v>5.65</v>
      </c>
      <c r="R232" s="240">
        <v>-3.5083499999999983</v>
      </c>
      <c r="T232" s="346">
        <v>8.4</v>
      </c>
      <c r="U232" s="240">
        <v>-0.7583499999999983</v>
      </c>
      <c r="W232" s="346">
        <v>9.1999999999999993</v>
      </c>
      <c r="X232" s="240">
        <v>4.1650000000000631E-2</v>
      </c>
      <c r="Z232" s="346">
        <v>10.1</v>
      </c>
      <c r="AA232" s="240">
        <v>0.94165000000000099</v>
      </c>
      <c r="AC232" s="346">
        <v>6.35</v>
      </c>
      <c r="AD232" s="239">
        <v>-2.808349999999999</v>
      </c>
      <c r="AF232" s="346">
        <v>6.9</v>
      </c>
      <c r="AG232" s="239">
        <v>-2.2583499999999983</v>
      </c>
      <c r="AI232" s="346">
        <v>7.5</v>
      </c>
      <c r="AJ232" s="239">
        <v>-1.6583499999999987</v>
      </c>
      <c r="AV232" s="36">
        <v>42474</v>
      </c>
      <c r="AW232" s="165">
        <v>-3.8833499999999992</v>
      </c>
      <c r="AX232" s="165"/>
      <c r="AY232" s="165"/>
      <c r="BA232" s="165">
        <v>-2.3833499999999992</v>
      </c>
      <c r="BB232" s="165"/>
      <c r="BC232" s="165"/>
      <c r="BE232" s="165">
        <v>-0.93334999999999901</v>
      </c>
      <c r="BF232" s="165"/>
      <c r="BG232" s="165"/>
      <c r="BI232" s="165">
        <v>0.31664999999999921</v>
      </c>
      <c r="BJ232" s="165"/>
      <c r="BK232" s="165"/>
      <c r="BM232" s="165">
        <v>-1.933349999999999</v>
      </c>
      <c r="BN232" s="165"/>
      <c r="BO232" s="165"/>
      <c r="BQ232" s="165">
        <v>-0.73334999999999972</v>
      </c>
      <c r="BR232" s="165"/>
      <c r="BS232" s="165"/>
      <c r="BU232" s="165">
        <v>-1.8333499999999994</v>
      </c>
      <c r="BV232" s="165"/>
      <c r="BW232" s="165"/>
    </row>
    <row r="233" spans="1:75" x14ac:dyDescent="0.25">
      <c r="A233" s="95">
        <v>41378</v>
      </c>
      <c r="B233" s="36">
        <v>41378</v>
      </c>
      <c r="C233" s="346">
        <v>5.45</v>
      </c>
      <c r="D233" s="346">
        <v>6.95</v>
      </c>
      <c r="E233" s="346">
        <v>8.4</v>
      </c>
      <c r="F233" s="346">
        <v>9.6499999999999986</v>
      </c>
      <c r="G233" s="346">
        <v>7.4</v>
      </c>
      <c r="H233" s="346">
        <v>8.6</v>
      </c>
      <c r="I233" s="107"/>
      <c r="J233" s="106"/>
      <c r="K233" s="36">
        <v>42474</v>
      </c>
      <c r="L233" s="105">
        <v>9.4211999999999989</v>
      </c>
      <c r="M233" s="98">
        <f t="shared" si="6"/>
        <v>9.3333499999999994</v>
      </c>
      <c r="N233" s="109">
        <f t="shared" si="7"/>
        <v>9.245966666666666</v>
      </c>
      <c r="O233" s="291"/>
      <c r="P233" s="184">
        <v>42474</v>
      </c>
      <c r="Q233" s="346">
        <v>5.45</v>
      </c>
      <c r="R233" s="240">
        <v>-3.8833499999999992</v>
      </c>
      <c r="T233" s="346">
        <v>6.95</v>
      </c>
      <c r="U233" s="240">
        <v>-2.3833499999999992</v>
      </c>
      <c r="W233" s="346">
        <v>8.4</v>
      </c>
      <c r="X233" s="240">
        <v>-0.93334999999999901</v>
      </c>
      <c r="Z233" s="346">
        <v>9.6499999999999986</v>
      </c>
      <c r="AA233" s="240">
        <v>0.31664999999999921</v>
      </c>
      <c r="AC233" s="346">
        <v>7.4</v>
      </c>
      <c r="AD233" s="239">
        <v>-1.933349999999999</v>
      </c>
      <c r="AF233" s="346">
        <v>8.6</v>
      </c>
      <c r="AG233" s="239">
        <v>-0.73334999999999972</v>
      </c>
      <c r="AI233" s="346">
        <v>7.5</v>
      </c>
      <c r="AJ233" s="239">
        <v>-1.8333499999999994</v>
      </c>
      <c r="AV233" s="36">
        <v>42475</v>
      </c>
      <c r="AW233" s="165">
        <v>-5.0597499999999984</v>
      </c>
      <c r="AX233" s="165"/>
      <c r="AY233" s="165"/>
      <c r="BA233" s="165">
        <v>-0.8097499999999993</v>
      </c>
      <c r="BB233" s="165"/>
      <c r="BC233" s="165"/>
      <c r="BE233" s="165">
        <v>-3.1097499999999982</v>
      </c>
      <c r="BF233" s="165"/>
      <c r="BG233" s="165"/>
      <c r="BI233" s="165">
        <v>-0.35975000000000001</v>
      </c>
      <c r="BJ233" s="165"/>
      <c r="BK233" s="165"/>
      <c r="BM233" s="165">
        <v>-2.3597499999999982</v>
      </c>
      <c r="BN233" s="165"/>
      <c r="BO233" s="165"/>
      <c r="BQ233" s="165">
        <v>0.39025000000000176</v>
      </c>
      <c r="BR233" s="165"/>
      <c r="BS233" s="165"/>
      <c r="BU233" s="165">
        <v>-1.9097499999999989</v>
      </c>
      <c r="BV233" s="165"/>
      <c r="BW233" s="165"/>
    </row>
    <row r="234" spans="1:75" x14ac:dyDescent="0.25">
      <c r="A234" s="95">
        <v>41379</v>
      </c>
      <c r="B234" s="36">
        <v>41379</v>
      </c>
      <c r="C234" s="346">
        <v>4.45</v>
      </c>
      <c r="D234" s="346">
        <v>8.6999999999999993</v>
      </c>
      <c r="E234" s="346">
        <v>6.4</v>
      </c>
      <c r="F234" s="346">
        <v>9.1499999999999986</v>
      </c>
      <c r="G234" s="346">
        <v>7.15</v>
      </c>
      <c r="H234" s="346">
        <v>9.9</v>
      </c>
      <c r="I234" s="107"/>
      <c r="J234" s="106"/>
      <c r="K234" s="36">
        <v>42475</v>
      </c>
      <c r="L234" s="105">
        <v>9.5982999999999983</v>
      </c>
      <c r="M234" s="98">
        <f t="shared" si="6"/>
        <v>9.5097499999999986</v>
      </c>
      <c r="N234" s="109">
        <f t="shared" si="7"/>
        <v>9.4216666666666651</v>
      </c>
      <c r="O234" s="291"/>
      <c r="P234" s="184">
        <v>42475</v>
      </c>
      <c r="Q234" s="346">
        <v>4.45</v>
      </c>
      <c r="R234" s="240">
        <v>-5.0597499999999984</v>
      </c>
      <c r="T234" s="346">
        <v>8.6999999999999993</v>
      </c>
      <c r="U234" s="240">
        <v>-0.8097499999999993</v>
      </c>
      <c r="W234" s="346">
        <v>6.4</v>
      </c>
      <c r="X234" s="240">
        <v>-3.1097499999999982</v>
      </c>
      <c r="Z234" s="346">
        <v>9.1499999999999986</v>
      </c>
      <c r="AA234" s="240">
        <v>-0.35975000000000001</v>
      </c>
      <c r="AC234" s="346">
        <v>7.15</v>
      </c>
      <c r="AD234" s="239">
        <v>-2.3597499999999982</v>
      </c>
      <c r="AF234" s="346">
        <v>9.9</v>
      </c>
      <c r="AG234" s="239">
        <v>0.39025000000000176</v>
      </c>
      <c r="AI234" s="346">
        <v>7.6</v>
      </c>
      <c r="AJ234" s="239">
        <v>-1.9097499999999989</v>
      </c>
      <c r="AV234" s="36">
        <v>42476</v>
      </c>
      <c r="AW234" s="165">
        <v>-12</v>
      </c>
      <c r="AX234" s="165"/>
      <c r="AY234" s="165"/>
      <c r="BA234" s="165">
        <v>-12</v>
      </c>
      <c r="BB234" s="165"/>
      <c r="BC234" s="165"/>
      <c r="BE234" s="165">
        <v>-12</v>
      </c>
      <c r="BF234" s="165"/>
      <c r="BG234" s="165"/>
      <c r="BI234" s="165">
        <v>-12</v>
      </c>
      <c r="BJ234" s="165"/>
      <c r="BK234" s="165"/>
      <c r="BM234" s="165">
        <v>-12</v>
      </c>
      <c r="BN234" s="165"/>
      <c r="BO234" s="165"/>
      <c r="BQ234" s="165">
        <v>-12</v>
      </c>
      <c r="BR234" s="165"/>
      <c r="BS234" s="165"/>
      <c r="BU234" s="165">
        <v>-12</v>
      </c>
      <c r="BV234" s="165"/>
      <c r="BW234" s="165"/>
    </row>
    <row r="235" spans="1:75" x14ac:dyDescent="0.25">
      <c r="A235" s="95">
        <v>41380</v>
      </c>
      <c r="B235" s="36">
        <v>41380</v>
      </c>
      <c r="C235" s="346">
        <v>5.6</v>
      </c>
      <c r="D235" s="346">
        <v>9.75</v>
      </c>
      <c r="E235" s="346">
        <v>7.7</v>
      </c>
      <c r="F235" s="346">
        <v>9.8000000000000007</v>
      </c>
      <c r="G235" s="346">
        <v>6.2</v>
      </c>
      <c r="H235" s="346">
        <v>8.9</v>
      </c>
      <c r="I235" s="107"/>
      <c r="J235" s="106"/>
      <c r="P235" s="184">
        <v>42476</v>
      </c>
      <c r="Q235" s="346">
        <v>5.6</v>
      </c>
      <c r="R235" s="240">
        <v>-12</v>
      </c>
      <c r="T235" s="346">
        <v>9.75</v>
      </c>
      <c r="U235" s="240">
        <v>-12</v>
      </c>
      <c r="W235" s="346">
        <v>7.7</v>
      </c>
      <c r="X235" s="240">
        <v>-12</v>
      </c>
      <c r="Z235" s="346">
        <v>9.8000000000000007</v>
      </c>
      <c r="AA235" s="240">
        <v>-12</v>
      </c>
      <c r="AC235" s="346">
        <v>6.2</v>
      </c>
      <c r="AD235" s="240">
        <v>-12</v>
      </c>
      <c r="AF235" s="346">
        <v>8.9</v>
      </c>
      <c r="AG235" s="240">
        <v>-12</v>
      </c>
      <c r="AI235" s="346">
        <v>6.85</v>
      </c>
      <c r="AJ235" s="240">
        <v>-12</v>
      </c>
      <c r="AV235" s="36">
        <v>42477</v>
      </c>
    </row>
    <row r="236" spans="1:75" x14ac:dyDescent="0.25">
      <c r="A236" s="95">
        <v>41381</v>
      </c>
      <c r="B236" s="36">
        <v>41381</v>
      </c>
      <c r="C236" s="346">
        <v>6.15</v>
      </c>
      <c r="D236" s="346">
        <v>10.350000000000001</v>
      </c>
      <c r="E236" s="346">
        <v>10.75</v>
      </c>
      <c r="F236" s="346">
        <v>12</v>
      </c>
      <c r="G236" s="346">
        <v>7.8</v>
      </c>
      <c r="H236" s="346">
        <v>8.6999999999999993</v>
      </c>
      <c r="I236" s="107"/>
      <c r="J236" s="106"/>
      <c r="P236" s="184">
        <v>42477</v>
      </c>
      <c r="Q236" s="346">
        <v>6.15</v>
      </c>
      <c r="R236" s="240"/>
      <c r="T236" s="346">
        <v>10.350000000000001</v>
      </c>
      <c r="U236" s="240"/>
      <c r="W236" s="346">
        <v>10.75</v>
      </c>
      <c r="X236" s="240"/>
      <c r="Z236" s="346">
        <v>12</v>
      </c>
      <c r="AA236" s="240"/>
      <c r="AC236" s="346">
        <v>7.8</v>
      </c>
      <c r="AD236" s="239"/>
      <c r="AF236" s="346">
        <v>8.6999999999999993</v>
      </c>
      <c r="AG236" s="381"/>
      <c r="AI236" s="107"/>
      <c r="AV236" s="36">
        <v>42478</v>
      </c>
    </row>
    <row r="237" spans="1:75" x14ac:dyDescent="0.25">
      <c r="A237" s="95">
        <v>41382</v>
      </c>
      <c r="B237" s="36">
        <v>41382</v>
      </c>
      <c r="C237" s="346">
        <v>6.8</v>
      </c>
      <c r="D237" s="346">
        <v>10.15</v>
      </c>
      <c r="E237" s="346">
        <v>12</v>
      </c>
      <c r="F237" s="346">
        <v>14.45</v>
      </c>
      <c r="G237" s="346">
        <v>10.649999999999999</v>
      </c>
      <c r="H237" s="346">
        <v>7.1</v>
      </c>
      <c r="I237" s="107"/>
      <c r="J237" s="106"/>
      <c r="P237" s="184">
        <v>42478</v>
      </c>
      <c r="Q237" s="346">
        <v>6.8</v>
      </c>
      <c r="R237" s="240"/>
      <c r="T237" s="346">
        <v>10.15</v>
      </c>
      <c r="U237" s="240"/>
      <c r="W237" s="346">
        <v>12</v>
      </c>
      <c r="X237" s="240"/>
      <c r="Z237" s="346">
        <v>14.45</v>
      </c>
      <c r="AA237" s="240"/>
      <c r="AC237" s="346">
        <v>10.649999999999999</v>
      </c>
      <c r="AD237" s="239"/>
      <c r="AF237" s="346">
        <v>7.1</v>
      </c>
      <c r="AG237" s="381"/>
      <c r="AI237" s="107"/>
      <c r="AV237" s="36">
        <v>42479</v>
      </c>
    </row>
    <row r="238" spans="1:75" x14ac:dyDescent="0.25">
      <c r="A238" s="95">
        <v>41383</v>
      </c>
      <c r="B238" s="36">
        <v>41383</v>
      </c>
      <c r="C238" s="346">
        <v>10.45</v>
      </c>
      <c r="D238" s="346">
        <v>7.75</v>
      </c>
      <c r="E238" s="346">
        <v>11.350000000000001</v>
      </c>
      <c r="F238" s="346">
        <v>15.950000000000001</v>
      </c>
      <c r="G238" s="346">
        <v>9.1999999999999993</v>
      </c>
      <c r="H238" s="346">
        <v>7.15</v>
      </c>
      <c r="I238" s="107"/>
      <c r="J238" s="106"/>
      <c r="P238" s="184">
        <v>42479</v>
      </c>
      <c r="Q238" s="346">
        <v>10.45</v>
      </c>
      <c r="R238" s="240"/>
      <c r="T238" s="346">
        <v>7.75</v>
      </c>
      <c r="U238" s="240"/>
      <c r="W238" s="346">
        <v>11.350000000000001</v>
      </c>
      <c r="X238" s="240"/>
      <c r="Z238" s="346">
        <v>15.950000000000001</v>
      </c>
      <c r="AA238" s="240"/>
      <c r="AC238" s="346">
        <v>9.1999999999999993</v>
      </c>
      <c r="AD238" s="239"/>
      <c r="AF238" s="346">
        <v>7.15</v>
      </c>
      <c r="AG238" s="381"/>
      <c r="AI238" s="107"/>
      <c r="AV238" s="36">
        <v>42480</v>
      </c>
    </row>
    <row r="239" spans="1:75" x14ac:dyDescent="0.25">
      <c r="A239" s="95">
        <v>41384</v>
      </c>
      <c r="B239" s="36">
        <v>41384</v>
      </c>
      <c r="C239" s="346">
        <v>11.45</v>
      </c>
      <c r="D239" s="346">
        <v>8.6</v>
      </c>
      <c r="E239" s="346">
        <v>11.7</v>
      </c>
      <c r="F239" s="346">
        <v>16.5</v>
      </c>
      <c r="G239" s="346">
        <v>9.15</v>
      </c>
      <c r="H239" s="346">
        <v>9.5</v>
      </c>
      <c r="I239" s="107"/>
      <c r="J239" s="106"/>
      <c r="P239" s="184">
        <v>42480</v>
      </c>
      <c r="Q239" s="346">
        <v>11.45</v>
      </c>
      <c r="R239" s="240"/>
      <c r="T239" s="346">
        <v>8.6</v>
      </c>
      <c r="U239" s="240"/>
      <c r="W239" s="346">
        <v>11.7</v>
      </c>
      <c r="X239" s="240"/>
      <c r="Z239" s="346">
        <v>16.5</v>
      </c>
      <c r="AA239" s="240"/>
      <c r="AC239" s="346">
        <v>9.15</v>
      </c>
      <c r="AD239" s="239"/>
      <c r="AF239" s="346">
        <v>9.5</v>
      </c>
      <c r="AG239" s="381"/>
      <c r="AI239" s="107"/>
      <c r="AV239" s="36">
        <v>42481</v>
      </c>
    </row>
    <row r="240" spans="1:75" x14ac:dyDescent="0.25">
      <c r="A240" s="95">
        <v>41385</v>
      </c>
      <c r="B240" s="36">
        <v>41385</v>
      </c>
      <c r="C240" s="346">
        <v>8.5500000000000007</v>
      </c>
      <c r="D240" s="346">
        <v>10.5</v>
      </c>
      <c r="E240" s="346">
        <v>13.5</v>
      </c>
      <c r="F240" s="346">
        <v>17.149999999999999</v>
      </c>
      <c r="G240" s="346">
        <v>10.55</v>
      </c>
      <c r="H240" s="346">
        <v>10.95</v>
      </c>
      <c r="I240" s="107"/>
      <c r="J240" s="106"/>
      <c r="P240" s="184">
        <v>42481</v>
      </c>
      <c r="Q240" s="346">
        <v>8.5500000000000007</v>
      </c>
      <c r="R240" s="240"/>
      <c r="T240" s="346">
        <v>10.5</v>
      </c>
      <c r="U240" s="240"/>
      <c r="W240" s="346">
        <v>13.5</v>
      </c>
      <c r="X240" s="240"/>
      <c r="Z240" s="346">
        <v>17.149999999999999</v>
      </c>
      <c r="AA240" s="240"/>
      <c r="AC240" s="346">
        <v>10.55</v>
      </c>
      <c r="AD240" s="239"/>
      <c r="AF240" s="346">
        <v>10.95</v>
      </c>
      <c r="AG240" s="381"/>
      <c r="AI240" s="107"/>
      <c r="AV240" s="36">
        <v>42482</v>
      </c>
    </row>
    <row r="241" spans="1:48" x14ac:dyDescent="0.25">
      <c r="A241" s="95">
        <v>41386</v>
      </c>
      <c r="B241" s="36">
        <v>41386</v>
      </c>
      <c r="C241" s="346">
        <v>6.4</v>
      </c>
      <c r="D241" s="346">
        <v>8.9499999999999993</v>
      </c>
      <c r="E241" s="346">
        <v>12.4</v>
      </c>
      <c r="F241" s="346">
        <v>16.299999999999997</v>
      </c>
      <c r="G241" s="346">
        <v>9.9499999999999993</v>
      </c>
      <c r="H241" s="346">
        <v>9.6</v>
      </c>
      <c r="I241" s="107"/>
      <c r="J241" s="106"/>
      <c r="P241" s="184">
        <v>42482</v>
      </c>
      <c r="Q241" s="346">
        <v>6.4</v>
      </c>
      <c r="R241" s="240"/>
      <c r="T241" s="346">
        <v>8.9499999999999993</v>
      </c>
      <c r="U241" s="240"/>
      <c r="W241" s="346">
        <v>12.4</v>
      </c>
      <c r="X241" s="240"/>
      <c r="Z241" s="346">
        <v>16.299999999999997</v>
      </c>
      <c r="AA241" s="240"/>
      <c r="AC241" s="346">
        <v>9.9499999999999993</v>
      </c>
      <c r="AD241" s="239"/>
      <c r="AF241" s="346">
        <v>9.6</v>
      </c>
      <c r="AG241" s="381"/>
      <c r="AI241" s="107"/>
      <c r="AV241" s="36">
        <v>42483</v>
      </c>
    </row>
    <row r="242" spans="1:48" x14ac:dyDescent="0.25">
      <c r="A242" s="95">
        <v>41387</v>
      </c>
      <c r="B242" s="36">
        <v>41387</v>
      </c>
      <c r="C242" s="346">
        <v>6.8</v>
      </c>
      <c r="D242" s="346">
        <v>7</v>
      </c>
      <c r="E242" s="346">
        <v>9.15</v>
      </c>
      <c r="F242" s="346">
        <v>14.5</v>
      </c>
      <c r="G242" s="346">
        <v>8.8500000000000014</v>
      </c>
      <c r="H242" s="346">
        <v>8.0500000000000007</v>
      </c>
      <c r="I242" s="107"/>
      <c r="J242" s="106"/>
      <c r="P242" s="184">
        <v>42483</v>
      </c>
      <c r="Q242" s="346">
        <v>6.8</v>
      </c>
      <c r="R242" s="240"/>
      <c r="T242" s="346">
        <v>7</v>
      </c>
      <c r="U242" s="240"/>
      <c r="W242" s="346">
        <v>9.15</v>
      </c>
      <c r="X242" s="240"/>
      <c r="Z242" s="346">
        <v>14.5</v>
      </c>
      <c r="AA242" s="240"/>
      <c r="AC242" s="346">
        <v>8.8500000000000014</v>
      </c>
      <c r="AD242" s="239"/>
      <c r="AF242" s="346">
        <v>8.0500000000000007</v>
      </c>
      <c r="AG242" s="381"/>
      <c r="AI242" s="107"/>
      <c r="AV242" s="36">
        <v>42484</v>
      </c>
    </row>
    <row r="243" spans="1:48" x14ac:dyDescent="0.25">
      <c r="A243" s="95">
        <v>41388</v>
      </c>
      <c r="B243" s="36">
        <v>41388</v>
      </c>
      <c r="C243" s="346">
        <v>8.5</v>
      </c>
      <c r="D243" s="346">
        <v>7.35</v>
      </c>
      <c r="E243" s="346">
        <v>7.5</v>
      </c>
      <c r="F243" s="346">
        <v>13.850000000000001</v>
      </c>
      <c r="G243" s="346">
        <v>9.4499999999999993</v>
      </c>
      <c r="H243" s="346">
        <v>9.5500000000000007</v>
      </c>
      <c r="I243" s="107"/>
      <c r="J243" s="106"/>
      <c r="P243" s="184">
        <v>42484</v>
      </c>
      <c r="Q243" s="346">
        <v>8.5</v>
      </c>
      <c r="R243" s="240"/>
      <c r="T243" s="346">
        <v>7.35</v>
      </c>
      <c r="U243" s="240"/>
      <c r="W243" s="346">
        <v>7.5</v>
      </c>
      <c r="X243" s="240"/>
      <c r="Z243" s="346">
        <v>13.850000000000001</v>
      </c>
      <c r="AA243" s="240"/>
      <c r="AC243" s="346">
        <v>9.4499999999999993</v>
      </c>
      <c r="AD243" s="239"/>
      <c r="AF243" s="346">
        <v>9.5500000000000007</v>
      </c>
      <c r="AG243" s="381"/>
      <c r="AI243" s="107"/>
      <c r="AV243" s="36">
        <v>42485</v>
      </c>
    </row>
    <row r="244" spans="1:48" x14ac:dyDescent="0.25">
      <c r="A244" s="95">
        <v>41389</v>
      </c>
      <c r="B244" s="36">
        <v>41389</v>
      </c>
      <c r="C244" s="346">
        <v>10.5</v>
      </c>
      <c r="D244" s="346">
        <v>8.3000000000000007</v>
      </c>
      <c r="E244" s="346">
        <v>7.05</v>
      </c>
      <c r="F244" s="346">
        <v>13.25</v>
      </c>
      <c r="G244" s="346">
        <v>9.8000000000000007</v>
      </c>
      <c r="H244" s="346">
        <v>12.2</v>
      </c>
      <c r="I244" s="107"/>
      <c r="J244" s="106"/>
      <c r="P244" s="184">
        <v>42485</v>
      </c>
      <c r="Q244" s="346">
        <v>10.5</v>
      </c>
      <c r="R244" s="240"/>
      <c r="T244" s="346">
        <v>8.3000000000000007</v>
      </c>
      <c r="U244" s="240"/>
      <c r="W244" s="346">
        <v>7.05</v>
      </c>
      <c r="X244" s="240"/>
      <c r="Z244" s="346">
        <v>13.25</v>
      </c>
      <c r="AA244" s="240"/>
      <c r="AC244" s="346">
        <v>9.8000000000000007</v>
      </c>
      <c r="AD244" s="239"/>
      <c r="AF244" s="346">
        <v>12.2</v>
      </c>
      <c r="AG244" s="381"/>
      <c r="AI244" s="107"/>
      <c r="AV244" s="36">
        <v>42486</v>
      </c>
    </row>
    <row r="245" spans="1:48" x14ac:dyDescent="0.25">
      <c r="A245" s="95">
        <v>41390</v>
      </c>
      <c r="B245" s="36">
        <v>41390</v>
      </c>
      <c r="C245" s="346">
        <v>13.5</v>
      </c>
      <c r="D245" s="346">
        <v>9.25</v>
      </c>
      <c r="E245" s="346">
        <v>8.5</v>
      </c>
      <c r="F245" s="346">
        <v>11.85</v>
      </c>
      <c r="G245" s="346">
        <v>10.55</v>
      </c>
      <c r="H245" s="346">
        <v>12.85</v>
      </c>
      <c r="I245" s="107"/>
      <c r="J245" s="106"/>
      <c r="P245" s="184">
        <v>42486</v>
      </c>
      <c r="Q245" s="346">
        <v>13.5</v>
      </c>
      <c r="R245" s="240"/>
      <c r="T245" s="346">
        <v>9.25</v>
      </c>
      <c r="U245" s="240"/>
      <c r="W245" s="346">
        <v>8.5</v>
      </c>
      <c r="X245" s="240"/>
      <c r="Z245" s="346">
        <v>11.85</v>
      </c>
      <c r="AA245" s="240"/>
      <c r="AC245" s="346">
        <v>10.55</v>
      </c>
      <c r="AD245" s="239"/>
      <c r="AF245" s="346">
        <v>12.85</v>
      </c>
      <c r="AG245" s="381"/>
      <c r="AI245" s="107"/>
      <c r="AV245" s="36">
        <v>42487</v>
      </c>
    </row>
    <row r="246" spans="1:48" x14ac:dyDescent="0.25">
      <c r="A246" s="95">
        <v>41391</v>
      </c>
      <c r="B246" s="36">
        <v>41391</v>
      </c>
      <c r="C246" s="346">
        <v>13.95</v>
      </c>
      <c r="D246" s="346">
        <v>8.6</v>
      </c>
      <c r="E246" s="346">
        <v>12.75</v>
      </c>
      <c r="F246" s="346">
        <v>12.75</v>
      </c>
      <c r="G246" s="346">
        <v>10.85</v>
      </c>
      <c r="H246" s="346">
        <v>13.15</v>
      </c>
      <c r="I246" s="107"/>
      <c r="J246" s="106"/>
      <c r="P246" s="184">
        <v>42487</v>
      </c>
      <c r="Q246" s="346">
        <v>13.95</v>
      </c>
      <c r="R246" s="240"/>
      <c r="T246" s="346">
        <v>8.6</v>
      </c>
      <c r="U246" s="240"/>
      <c r="W246" s="346">
        <v>12.75</v>
      </c>
      <c r="X246" s="240"/>
      <c r="Z246" s="346">
        <v>12.75</v>
      </c>
      <c r="AA246" s="240"/>
      <c r="AC246" s="346">
        <v>10.85</v>
      </c>
      <c r="AD246" s="239"/>
      <c r="AF246" s="346">
        <v>13.15</v>
      </c>
      <c r="AG246" s="381"/>
      <c r="AI246" s="107"/>
      <c r="AV246" s="36">
        <v>42488</v>
      </c>
    </row>
    <row r="247" spans="1:48" x14ac:dyDescent="0.25">
      <c r="A247" s="95">
        <v>41392</v>
      </c>
      <c r="B247" s="36">
        <v>41392</v>
      </c>
      <c r="C247" s="346">
        <v>11.35</v>
      </c>
      <c r="D247" s="346">
        <v>7.4499999999999993</v>
      </c>
      <c r="E247" s="346">
        <v>14.8</v>
      </c>
      <c r="F247" s="346">
        <v>14.15</v>
      </c>
      <c r="G247" s="346">
        <v>10.3</v>
      </c>
      <c r="H247" s="346">
        <v>12.2</v>
      </c>
      <c r="I247" s="107"/>
      <c r="J247" s="106"/>
      <c r="P247" s="184">
        <v>42488</v>
      </c>
      <c r="Q247" s="346">
        <v>11.35</v>
      </c>
      <c r="R247" s="240"/>
      <c r="T247" s="346">
        <v>7.4499999999999993</v>
      </c>
      <c r="U247" s="240"/>
      <c r="W247" s="346">
        <v>14.8</v>
      </c>
      <c r="X247" s="240"/>
      <c r="Z247" s="346">
        <v>14.15</v>
      </c>
      <c r="AA247" s="240"/>
      <c r="AC247" s="346">
        <v>10.3</v>
      </c>
      <c r="AD247" s="239"/>
      <c r="AF247" s="346">
        <v>12.2</v>
      </c>
      <c r="AG247" s="381"/>
      <c r="AI247" s="107"/>
      <c r="AV247" s="36">
        <v>42489</v>
      </c>
    </row>
    <row r="248" spans="1:48" x14ac:dyDescent="0.25">
      <c r="A248" s="95">
        <v>41393</v>
      </c>
      <c r="B248" s="36">
        <v>41393</v>
      </c>
      <c r="C248" s="346">
        <v>8.1999999999999993</v>
      </c>
      <c r="D248" s="346">
        <v>8.5500000000000007</v>
      </c>
      <c r="E248" s="346">
        <v>13.45</v>
      </c>
      <c r="F248" s="346">
        <v>13</v>
      </c>
      <c r="G248" s="346">
        <v>9.0500000000000007</v>
      </c>
      <c r="H248" s="346">
        <v>11</v>
      </c>
      <c r="I248" s="107"/>
      <c r="J248" s="106"/>
      <c r="P248" s="184">
        <v>42489</v>
      </c>
      <c r="Q248" s="346">
        <v>8.1999999999999993</v>
      </c>
      <c r="R248" s="240"/>
      <c r="T248" s="346">
        <v>8.5500000000000007</v>
      </c>
      <c r="U248" s="240"/>
      <c r="W248" s="346">
        <v>13.45</v>
      </c>
      <c r="X248" s="240"/>
      <c r="Z248" s="346">
        <v>13</v>
      </c>
      <c r="AA248" s="240"/>
      <c r="AC248" s="346">
        <v>9.0500000000000007</v>
      </c>
      <c r="AD248" s="239"/>
      <c r="AF248" s="346">
        <v>11</v>
      </c>
      <c r="AG248" s="381"/>
      <c r="AI248" s="107"/>
      <c r="AV248" s="36">
        <v>42490</v>
      </c>
    </row>
    <row r="249" spans="1:48" x14ac:dyDescent="0.25">
      <c r="A249" s="95">
        <v>41394</v>
      </c>
      <c r="B249" s="36">
        <v>41394</v>
      </c>
      <c r="C249" s="346">
        <v>6.4</v>
      </c>
      <c r="D249" s="346">
        <v>11.25</v>
      </c>
      <c r="E249" s="346">
        <v>11.350000000000001</v>
      </c>
      <c r="F249" s="346">
        <v>13.3</v>
      </c>
      <c r="G249" s="346">
        <v>8.8000000000000007</v>
      </c>
      <c r="H249" s="346">
        <v>12.7</v>
      </c>
      <c r="I249" s="107"/>
      <c r="J249" s="106"/>
      <c r="P249" s="184">
        <v>42490</v>
      </c>
      <c r="Q249" s="346">
        <v>6.4</v>
      </c>
      <c r="T249" s="346">
        <v>11.25</v>
      </c>
      <c r="U249" s="383"/>
      <c r="W249" s="346">
        <v>11.350000000000001</v>
      </c>
      <c r="X249" s="383"/>
      <c r="Z249" s="346">
        <v>13.3</v>
      </c>
      <c r="AA249" s="240"/>
      <c r="AC249" s="346">
        <v>8.8000000000000007</v>
      </c>
      <c r="AD249" s="381"/>
      <c r="AF249" s="346">
        <v>12.7</v>
      </c>
      <c r="AI249" s="107"/>
    </row>
  </sheetData>
  <mergeCells count="6">
    <mergeCell ref="AM1:AT1"/>
    <mergeCell ref="K19:L19"/>
    <mergeCell ref="C5:I5"/>
    <mergeCell ref="A1:I1"/>
    <mergeCell ref="K1:N1"/>
    <mergeCell ref="P1:AK1"/>
  </mergeCells>
  <conditionalFormatting sqref="AD235">
    <cfRule type="colorScale" priority="111">
      <colorScale>
        <cfvo type="min"/>
        <cfvo type="percentile" val="50"/>
        <cfvo type="max"/>
        <color rgb="FF5A8AC6"/>
        <color rgb="FFFCFCFF"/>
        <color rgb="FFF8696B"/>
      </colorScale>
    </cfRule>
  </conditionalFormatting>
  <conditionalFormatting sqref="AA235 AD235 U235">
    <cfRule type="colorScale" priority="117">
      <colorScale>
        <cfvo type="min"/>
        <cfvo type="percentile" val="50"/>
        <cfvo type="max"/>
        <color rgb="FF5A8AC6"/>
        <color rgb="FFFCFCFF"/>
        <color rgb="FFF8696B"/>
      </colorScale>
    </cfRule>
  </conditionalFormatting>
  <conditionalFormatting sqref="R235">
    <cfRule type="colorScale" priority="118">
      <colorScale>
        <cfvo type="min"/>
        <cfvo type="percentile" val="50"/>
        <cfvo type="max"/>
        <color rgb="FF5A8AC6"/>
        <color rgb="FFFCFCFF"/>
        <color rgb="FFF8696B"/>
      </colorScale>
    </cfRule>
  </conditionalFormatting>
  <conditionalFormatting sqref="R235">
    <cfRule type="colorScale" priority="110">
      <colorScale>
        <cfvo type="min"/>
        <cfvo type="percentile" val="50"/>
        <cfvo type="max"/>
        <color rgb="FF5A8AC6"/>
        <color rgb="FFFCFCFF"/>
        <color rgb="FFF8696B"/>
      </colorScale>
    </cfRule>
  </conditionalFormatting>
  <conditionalFormatting sqref="U235">
    <cfRule type="colorScale" priority="119">
      <colorScale>
        <cfvo type="min"/>
        <cfvo type="percentile" val="50"/>
        <cfvo type="max"/>
        <color rgb="FF5A8AC6"/>
        <color rgb="FFFCFCFF"/>
        <color rgb="FFF8696B"/>
      </colorScale>
    </cfRule>
  </conditionalFormatting>
  <conditionalFormatting sqref="AA235">
    <cfRule type="colorScale" priority="120">
      <colorScale>
        <cfvo type="min"/>
        <cfvo type="percentile" val="50"/>
        <cfvo type="max"/>
        <color rgb="FF5A8AC6"/>
        <color rgb="FFFCFCFF"/>
        <color rgb="FFF8696B"/>
      </colorScale>
    </cfRule>
  </conditionalFormatting>
  <conditionalFormatting sqref="AD235">
    <cfRule type="colorScale" priority="121">
      <colorScale>
        <cfvo type="min"/>
        <cfvo type="percentile" val="50"/>
        <cfvo type="max"/>
        <color rgb="FF5A8AC6"/>
        <color rgb="FFFCFCFF"/>
        <color rgb="FFF8696B"/>
      </colorScale>
    </cfRule>
  </conditionalFormatting>
  <conditionalFormatting sqref="AD235 AA235">
    <cfRule type="colorScale" priority="122">
      <colorScale>
        <cfvo type="min"/>
        <cfvo type="percentile" val="50"/>
        <cfvo type="max"/>
        <color rgb="FF5A8AC6"/>
        <color rgb="FFFCFCFF"/>
        <color rgb="FFF8696B"/>
      </colorScale>
    </cfRule>
  </conditionalFormatting>
  <conditionalFormatting sqref="U235 R235 AA235 AD235">
    <cfRule type="colorScale" priority="123">
      <colorScale>
        <cfvo type="min"/>
        <cfvo type="percentile" val="50"/>
        <cfvo type="max"/>
        <color rgb="FF5A8AC6"/>
        <color rgb="FFFCFCFF"/>
        <color rgb="FFF8696B"/>
      </colorScale>
    </cfRule>
  </conditionalFormatting>
  <conditionalFormatting sqref="R235">
    <cfRule type="colorScale" priority="124">
      <colorScale>
        <cfvo type="min"/>
        <cfvo type="percentile" val="50"/>
        <cfvo type="max"/>
        <color rgb="FF5A8AC6"/>
        <color rgb="FFFCFCFF"/>
        <color rgb="FFF8696B"/>
      </colorScale>
    </cfRule>
  </conditionalFormatting>
  <conditionalFormatting sqref="U235">
    <cfRule type="colorScale" priority="109">
      <colorScale>
        <cfvo type="min"/>
        <cfvo type="percentile" val="50"/>
        <cfvo type="max"/>
        <color rgb="FF5A8AC6"/>
        <color rgb="FFFCFCFF"/>
        <color rgb="FFF8696B"/>
      </colorScale>
    </cfRule>
  </conditionalFormatting>
  <conditionalFormatting sqref="AA235">
    <cfRule type="colorScale" priority="108">
      <colorScale>
        <cfvo type="min"/>
        <cfvo type="percentile" val="50"/>
        <cfvo type="max"/>
        <color rgb="FF5A8AC6"/>
        <color rgb="FFFCFCFF"/>
        <color rgb="FFF8696B"/>
      </colorScale>
    </cfRule>
  </conditionalFormatting>
  <conditionalFormatting sqref="AD235">
    <cfRule type="colorScale" priority="107">
      <colorScale>
        <cfvo type="min"/>
        <cfvo type="percentile" val="50"/>
        <cfvo type="max"/>
        <color rgb="FF5A8AC6"/>
        <color rgb="FFFCFCFF"/>
        <color rgb="FFF8696B"/>
      </colorScale>
    </cfRule>
  </conditionalFormatting>
  <conditionalFormatting sqref="R20:R235">
    <cfRule type="colorScale" priority="106">
      <colorScale>
        <cfvo type="min"/>
        <cfvo type="percentile" val="50"/>
        <cfvo type="max"/>
        <color rgb="FF5A8AC6"/>
        <color rgb="FFFCFCFF"/>
        <color rgb="FFF8696B"/>
      </colorScale>
    </cfRule>
  </conditionalFormatting>
  <conditionalFormatting sqref="U20 AG20 AD20 AA20 X20">
    <cfRule type="colorScale" priority="102">
      <colorScale>
        <cfvo type="min"/>
        <cfvo type="percentile" val="50"/>
        <cfvo type="max"/>
        <color rgb="FF5A8AC6"/>
        <color rgb="FFFCFCFF"/>
        <color rgb="FFF8696B"/>
      </colorScale>
    </cfRule>
  </conditionalFormatting>
  <conditionalFormatting sqref="U20">
    <cfRule type="colorScale" priority="103">
      <colorScale>
        <cfvo type="min"/>
        <cfvo type="percentile" val="50"/>
        <cfvo type="max"/>
        <color rgb="FF5A8AC6"/>
        <color rgb="FFFCFCFF"/>
        <color rgb="FFF8696B"/>
      </colorScale>
    </cfRule>
  </conditionalFormatting>
  <conditionalFormatting sqref="U20">
    <cfRule type="colorScale" priority="104">
      <colorScale>
        <cfvo type="min"/>
        <cfvo type="percentile" val="50"/>
        <cfvo type="max"/>
        <color rgb="FF5A8AC6"/>
        <color rgb="FFFCFCFF"/>
        <color rgb="FFF8696B"/>
      </colorScale>
    </cfRule>
  </conditionalFormatting>
  <conditionalFormatting sqref="U20">
    <cfRule type="colorScale" priority="105">
      <colorScale>
        <cfvo type="min"/>
        <cfvo type="percentile" val="50"/>
        <cfvo type="max"/>
        <color rgb="FF5A8AC6"/>
        <color rgb="FFFCFCFF"/>
        <color rgb="FFF8696B"/>
      </colorScale>
    </cfRule>
  </conditionalFormatting>
  <conditionalFormatting sqref="U20">
    <cfRule type="colorScale" priority="101">
      <colorScale>
        <cfvo type="min"/>
        <cfvo type="percentile" val="50"/>
        <cfvo type="max"/>
        <color rgb="FF5A8AC6"/>
        <color rgb="FFFCFCFF"/>
        <color rgb="FFF8696B"/>
      </colorScale>
    </cfRule>
  </conditionalFormatting>
  <conditionalFormatting sqref="X235 AG235 AD235 AA235 U235">
    <cfRule type="colorScale" priority="98">
      <colorScale>
        <cfvo type="min"/>
        <cfvo type="percentile" val="50"/>
        <cfvo type="max"/>
        <color rgb="FF5A8AC6"/>
        <color rgb="FFFCFCFF"/>
        <color rgb="FFF8696B"/>
      </colorScale>
    </cfRule>
  </conditionalFormatting>
  <conditionalFormatting sqref="X235">
    <cfRule type="colorScale" priority="97">
      <colorScale>
        <cfvo type="min"/>
        <cfvo type="percentile" val="50"/>
        <cfvo type="max"/>
        <color rgb="FF5A8AC6"/>
        <color rgb="FFFCFCFF"/>
        <color rgb="FFF8696B"/>
      </colorScale>
    </cfRule>
  </conditionalFormatting>
  <conditionalFormatting sqref="X235 AG235">
    <cfRule type="colorScale" priority="99">
      <colorScale>
        <cfvo type="min"/>
        <cfvo type="percentile" val="50"/>
        <cfvo type="max"/>
        <color rgb="FF5A8AC6"/>
        <color rgb="FFFCFCFF"/>
        <color rgb="FFF8696B"/>
      </colorScale>
    </cfRule>
  </conditionalFormatting>
  <conditionalFormatting sqref="X235">
    <cfRule type="colorScale" priority="100">
      <colorScale>
        <cfvo type="min"/>
        <cfvo type="percentile" val="50"/>
        <cfvo type="max"/>
        <color rgb="FF5A8AC6"/>
        <color rgb="FFFCFCFF"/>
        <color rgb="FFF8696B"/>
      </colorScale>
    </cfRule>
  </conditionalFormatting>
  <conditionalFormatting sqref="X235">
    <cfRule type="colorScale" priority="96">
      <colorScale>
        <cfvo type="min"/>
        <cfvo type="percentile" val="50"/>
        <cfvo type="max"/>
        <color rgb="FF5A8AC6"/>
        <color rgb="FFFCFCFF"/>
        <color rgb="FFF8696B"/>
      </colorScale>
    </cfRule>
  </conditionalFormatting>
  <conditionalFormatting sqref="U20:U235">
    <cfRule type="colorScale" priority="95">
      <colorScale>
        <cfvo type="min"/>
        <cfvo type="percentile" val="50"/>
        <cfvo type="max"/>
        <color rgb="FF5A8AC6"/>
        <color rgb="FFFCFCFF"/>
        <color rgb="FFF8696B"/>
      </colorScale>
    </cfRule>
  </conditionalFormatting>
  <conditionalFormatting sqref="X20:X235">
    <cfRule type="colorScale" priority="94">
      <colorScale>
        <cfvo type="min"/>
        <cfvo type="percentile" val="50"/>
        <cfvo type="max"/>
        <color rgb="FF5A8AC6"/>
        <color rgb="FFFCFCFF"/>
        <color rgb="FFF8696B"/>
      </colorScale>
    </cfRule>
  </conditionalFormatting>
  <conditionalFormatting sqref="AA20:AA235">
    <cfRule type="colorScale" priority="93">
      <colorScale>
        <cfvo type="min"/>
        <cfvo type="percentile" val="50"/>
        <cfvo type="max"/>
        <color rgb="FF5A8AC6"/>
        <color rgb="FFFCFCFF"/>
        <color rgb="FFF8696B"/>
      </colorScale>
    </cfRule>
  </conditionalFormatting>
  <conditionalFormatting sqref="AD20:AD235">
    <cfRule type="colorScale" priority="92">
      <colorScale>
        <cfvo type="min"/>
        <cfvo type="percentile" val="50"/>
        <cfvo type="max"/>
        <color rgb="FF5A8AC6"/>
        <color rgb="FFFCFCFF"/>
        <color rgb="FFF8696B"/>
      </colorScale>
    </cfRule>
  </conditionalFormatting>
  <conditionalFormatting sqref="AG20:AG235">
    <cfRule type="colorScale" priority="91">
      <colorScale>
        <cfvo type="min"/>
        <cfvo type="percentile" val="50"/>
        <cfvo type="max"/>
        <color rgb="FF5A8AC6"/>
        <color rgb="FFFCFCFF"/>
        <color rgb="FFF8696B"/>
      </colorScale>
    </cfRule>
  </conditionalFormatting>
  <conditionalFormatting sqref="BA2:BA1048576 BE2:BE1048576 BI2:BI1048576 BM2:BM1048576 BQ2:BQ1048576 BU2:BU1048576 AW2:AW4 AW6:AW1048576">
    <cfRule type="colorScale" priority="6">
      <colorScale>
        <cfvo type="min"/>
        <cfvo type="percentile" val="50"/>
        <cfvo type="max"/>
        <color rgb="FF5A8AC6"/>
        <color rgb="FFFCFCFF"/>
        <color rgb="FFF8696B"/>
      </colorScale>
    </cfRule>
  </conditionalFormatting>
  <conditionalFormatting sqref="AJ20">
    <cfRule type="colorScale" priority="4">
      <colorScale>
        <cfvo type="min"/>
        <cfvo type="percentile" val="50"/>
        <cfvo type="max"/>
        <color rgb="FF5A8AC6"/>
        <color rgb="FFFCFCFF"/>
        <color rgb="FFF8696B"/>
      </colorScale>
    </cfRule>
  </conditionalFormatting>
  <conditionalFormatting sqref="AJ235">
    <cfRule type="colorScale" priority="2">
      <colorScale>
        <cfvo type="min"/>
        <cfvo type="percentile" val="50"/>
        <cfvo type="max"/>
        <color rgb="FF5A8AC6"/>
        <color rgb="FFFCFCFF"/>
        <color rgb="FFF8696B"/>
      </colorScale>
    </cfRule>
  </conditionalFormatting>
  <conditionalFormatting sqref="AJ235">
    <cfRule type="colorScale" priority="3">
      <colorScale>
        <cfvo type="min"/>
        <cfvo type="percentile" val="50"/>
        <cfvo type="max"/>
        <color rgb="FF5A8AC6"/>
        <color rgb="FFFCFCFF"/>
        <color rgb="FFF8696B"/>
      </colorScale>
    </cfRule>
  </conditionalFormatting>
  <conditionalFormatting sqref="AJ20:AJ235">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topLeftCell="A23" workbookViewId="0">
      <selection activeCell="T39" sqref="T39"/>
    </sheetView>
  </sheetViews>
  <sheetFormatPr defaultRowHeight="15" x14ac:dyDescent="0.25"/>
  <cols>
    <col min="1" max="1" width="7.42578125" customWidth="1"/>
    <col min="2" max="2" width="5.42578125" customWidth="1"/>
    <col min="3" max="3" width="7.42578125" customWidth="1"/>
    <col min="4" max="4" width="5.42578125" customWidth="1"/>
    <col min="5" max="5" width="7.42578125" customWidth="1"/>
    <col min="6" max="6" width="5.42578125" customWidth="1"/>
    <col min="7" max="7" width="7.42578125" customWidth="1"/>
    <col min="8" max="8" width="5.42578125" customWidth="1"/>
    <col min="9" max="9" width="7.42578125" customWidth="1"/>
    <col min="10" max="10" width="5.42578125" customWidth="1"/>
    <col min="11" max="11" width="7.42578125" customWidth="1"/>
    <col min="12" max="12" width="5.42578125" customWidth="1"/>
    <col min="13" max="13" width="7.42578125" customWidth="1"/>
    <col min="14" max="14" width="5.42578125" customWidth="1"/>
  </cols>
  <sheetData>
    <row r="1" spans="1:14" ht="18.75" x14ac:dyDescent="0.3">
      <c r="A1" s="473" t="s">
        <v>34</v>
      </c>
      <c r="B1" s="474"/>
      <c r="C1" s="475" t="s">
        <v>35</v>
      </c>
      <c r="D1" s="476"/>
      <c r="E1" s="475" t="s">
        <v>36</v>
      </c>
      <c r="F1" s="476"/>
      <c r="G1" s="475" t="s">
        <v>37</v>
      </c>
      <c r="H1" s="476"/>
      <c r="I1" s="475" t="s">
        <v>44</v>
      </c>
      <c r="J1" s="476"/>
      <c r="K1" s="475" t="s">
        <v>65</v>
      </c>
      <c r="L1" s="476"/>
      <c r="M1" s="471" t="s">
        <v>81</v>
      </c>
      <c r="N1" s="472"/>
    </row>
    <row r="2" spans="1:14" ht="24.75" customHeight="1" x14ac:dyDescent="0.25">
      <c r="A2" s="427"/>
      <c r="B2" s="428"/>
      <c r="C2" s="427"/>
      <c r="D2" s="428"/>
      <c r="E2" s="427"/>
      <c r="F2" s="428"/>
      <c r="G2" s="427"/>
      <c r="H2" s="428"/>
      <c r="I2" s="433"/>
      <c r="J2" s="434"/>
      <c r="K2" s="433"/>
      <c r="L2" s="434"/>
      <c r="M2" s="433"/>
      <c r="N2" s="434"/>
    </row>
    <row r="3" spans="1:14" ht="24.75" customHeight="1" x14ac:dyDescent="0.25">
      <c r="A3" s="427"/>
      <c r="B3" s="428"/>
      <c r="C3" s="427"/>
      <c r="D3" s="428"/>
      <c r="E3" s="427"/>
      <c r="F3" s="428"/>
      <c r="G3" s="427"/>
      <c r="H3" s="428"/>
      <c r="I3" s="427"/>
      <c r="J3" s="428"/>
      <c r="K3" s="427"/>
      <c r="L3" s="428"/>
      <c r="M3" s="427"/>
      <c r="N3" s="428"/>
    </row>
    <row r="4" spans="1:14" ht="24.75" customHeight="1" x14ac:dyDescent="0.25">
      <c r="A4" s="427"/>
      <c r="B4" s="428"/>
      <c r="C4" s="427"/>
      <c r="D4" s="428"/>
      <c r="E4" s="427"/>
      <c r="F4" s="428"/>
      <c r="G4" s="427"/>
      <c r="H4" s="428"/>
      <c r="I4" s="427"/>
      <c r="J4" s="428"/>
      <c r="K4" s="427"/>
      <c r="L4" s="428"/>
      <c r="M4" s="427"/>
      <c r="N4" s="428"/>
    </row>
    <row r="5" spans="1:14" ht="24.75" customHeight="1" x14ac:dyDescent="0.25">
      <c r="A5" s="427"/>
      <c r="B5" s="428"/>
      <c r="C5" s="427"/>
      <c r="D5" s="428"/>
      <c r="E5" s="427"/>
      <c r="F5" s="428"/>
      <c r="G5" s="427"/>
      <c r="H5" s="428"/>
      <c r="I5" s="427"/>
      <c r="J5" s="428"/>
      <c r="K5" s="427"/>
      <c r="L5" s="428"/>
      <c r="M5" s="427"/>
      <c r="N5" s="428"/>
    </row>
    <row r="6" spans="1:14" ht="24.75" customHeight="1" x14ac:dyDescent="0.25">
      <c r="A6" s="427"/>
      <c r="B6" s="428"/>
      <c r="C6" s="427"/>
      <c r="D6" s="428"/>
      <c r="E6" s="427"/>
      <c r="F6" s="428"/>
      <c r="G6" s="427"/>
      <c r="H6" s="428"/>
      <c r="I6" s="427"/>
      <c r="J6" s="428"/>
      <c r="K6" s="427"/>
      <c r="L6" s="428"/>
      <c r="M6" s="427"/>
      <c r="N6" s="428"/>
    </row>
    <row r="7" spans="1:14" ht="24.75" customHeight="1" x14ac:dyDescent="0.25">
      <c r="A7" s="427"/>
      <c r="B7" s="428"/>
      <c r="C7" s="427"/>
      <c r="D7" s="428"/>
      <c r="E7" s="427"/>
      <c r="F7" s="428"/>
      <c r="G7" s="427"/>
      <c r="H7" s="428"/>
      <c r="I7" s="427"/>
      <c r="J7" s="428"/>
      <c r="K7" s="427"/>
      <c r="L7" s="428"/>
      <c r="M7" s="427"/>
      <c r="N7" s="428"/>
    </row>
    <row r="8" spans="1:14" ht="24.75" customHeight="1" x14ac:dyDescent="0.25">
      <c r="A8" s="427"/>
      <c r="B8" s="428"/>
      <c r="C8" s="427"/>
      <c r="D8" s="428"/>
      <c r="E8" s="427"/>
      <c r="F8" s="428"/>
      <c r="G8" s="427"/>
      <c r="H8" s="428"/>
      <c r="I8" s="427"/>
      <c r="J8" s="428"/>
      <c r="K8" s="427"/>
      <c r="L8" s="428"/>
      <c r="M8" s="427"/>
      <c r="N8" s="428"/>
    </row>
    <row r="9" spans="1:14" ht="24.75" customHeight="1" x14ac:dyDescent="0.25">
      <c r="A9" s="427"/>
      <c r="B9" s="428"/>
      <c r="C9" s="427"/>
      <c r="D9" s="428"/>
      <c r="E9" s="427"/>
      <c r="F9" s="428"/>
      <c r="G9" s="427"/>
      <c r="H9" s="428"/>
      <c r="I9" s="427"/>
      <c r="J9" s="428"/>
      <c r="K9" s="427"/>
      <c r="L9" s="428"/>
      <c r="M9" s="427"/>
      <c r="N9" s="428"/>
    </row>
    <row r="10" spans="1:14" ht="24.75" customHeight="1" x14ac:dyDescent="0.25">
      <c r="A10" s="427"/>
      <c r="B10" s="428"/>
      <c r="C10" s="427"/>
      <c r="D10" s="428"/>
      <c r="E10" s="427"/>
      <c r="F10" s="428"/>
      <c r="G10" s="427"/>
      <c r="H10" s="428"/>
      <c r="I10" s="427"/>
      <c r="J10" s="428"/>
      <c r="K10" s="427"/>
      <c r="L10" s="428"/>
      <c r="M10" s="427"/>
      <c r="N10" s="428"/>
    </row>
    <row r="11" spans="1:14" ht="24.75" customHeight="1" x14ac:dyDescent="0.25">
      <c r="A11" s="427"/>
      <c r="B11" s="428"/>
      <c r="C11" s="427"/>
      <c r="D11" s="428"/>
      <c r="E11" s="427"/>
      <c r="F11" s="428"/>
      <c r="G11" s="427"/>
      <c r="H11" s="428"/>
      <c r="I11" s="427"/>
      <c r="J11" s="428"/>
      <c r="K11" s="427"/>
      <c r="L11" s="428"/>
      <c r="M11" s="427"/>
      <c r="N11" s="428"/>
    </row>
    <row r="12" spans="1:14" ht="24.75" customHeight="1" x14ac:dyDescent="0.25">
      <c r="A12" s="427"/>
      <c r="B12" s="428"/>
      <c r="C12" s="427"/>
      <c r="D12" s="428"/>
      <c r="E12" s="427"/>
      <c r="F12" s="428"/>
      <c r="G12" s="427"/>
      <c r="H12" s="428"/>
      <c r="I12" s="427"/>
      <c r="J12" s="428"/>
      <c r="K12" s="427"/>
      <c r="L12" s="428"/>
      <c r="M12" s="427"/>
      <c r="N12" s="428"/>
    </row>
    <row r="13" spans="1:14" ht="24.75" customHeight="1" x14ac:dyDescent="0.25">
      <c r="A13" s="427"/>
      <c r="B13" s="428"/>
      <c r="C13" s="427"/>
      <c r="D13" s="428"/>
      <c r="E13" s="433"/>
      <c r="F13" s="434"/>
      <c r="G13" s="427"/>
      <c r="H13" s="428"/>
      <c r="I13" s="427"/>
      <c r="J13" s="428"/>
      <c r="K13" s="427"/>
      <c r="L13" s="428"/>
      <c r="M13" s="427"/>
      <c r="N13" s="428"/>
    </row>
    <row r="14" spans="1:14" ht="24.75" customHeight="1" thickBot="1" x14ac:dyDescent="0.3">
      <c r="A14" s="431"/>
      <c r="B14" s="432"/>
      <c r="C14" s="431"/>
      <c r="D14" s="432"/>
      <c r="E14" s="431"/>
      <c r="F14" s="432"/>
      <c r="G14" s="431"/>
      <c r="H14" s="432"/>
      <c r="I14" s="431"/>
      <c r="J14" s="432"/>
      <c r="K14" s="429"/>
      <c r="L14" s="430"/>
      <c r="M14" s="429"/>
      <c r="N14" s="430"/>
    </row>
    <row r="15" spans="1:14" ht="15.75" thickBot="1" x14ac:dyDescent="0.3"/>
    <row r="16" spans="1:14" ht="18.75" x14ac:dyDescent="0.3">
      <c r="A16" s="473" t="s">
        <v>34</v>
      </c>
      <c r="B16" s="474"/>
      <c r="C16" s="475" t="s">
        <v>35</v>
      </c>
      <c r="D16" s="476"/>
      <c r="E16" s="475" t="s">
        <v>36</v>
      </c>
      <c r="F16" s="476"/>
      <c r="G16" s="475" t="s">
        <v>37</v>
      </c>
      <c r="H16" s="476"/>
      <c r="I16" s="475" t="s">
        <v>44</v>
      </c>
      <c r="J16" s="476"/>
      <c r="K16" s="475" t="s">
        <v>65</v>
      </c>
      <c r="L16" s="476"/>
      <c r="M16" s="471" t="s">
        <v>81</v>
      </c>
      <c r="N16" s="472"/>
    </row>
    <row r="17" spans="1:14" ht="24.75" customHeight="1" x14ac:dyDescent="0.25">
      <c r="A17" s="427"/>
      <c r="B17" s="428"/>
      <c r="C17" s="427"/>
      <c r="D17" s="428"/>
      <c r="E17" s="427"/>
      <c r="F17" s="428"/>
      <c r="G17" s="427"/>
      <c r="H17" s="428"/>
      <c r="I17" s="433"/>
      <c r="J17" s="434"/>
      <c r="K17" s="433"/>
      <c r="L17" s="434"/>
      <c r="M17" s="433"/>
      <c r="N17" s="434"/>
    </row>
    <row r="18" spans="1:14" ht="24.75" customHeight="1" x14ac:dyDescent="0.25">
      <c r="A18" s="427"/>
      <c r="B18" s="428"/>
      <c r="C18" s="427"/>
      <c r="D18" s="428"/>
      <c r="E18" s="427"/>
      <c r="F18" s="428"/>
      <c r="G18" s="427"/>
      <c r="H18" s="428"/>
      <c r="I18" s="427"/>
      <c r="J18" s="428"/>
      <c r="K18" s="427"/>
      <c r="L18" s="428"/>
      <c r="M18" s="427"/>
      <c r="N18" s="428"/>
    </row>
    <row r="19" spans="1:14" ht="24.75" customHeight="1" x14ac:dyDescent="0.25">
      <c r="A19" s="427"/>
      <c r="B19" s="428"/>
      <c r="C19" s="427"/>
      <c r="D19" s="428"/>
      <c r="E19" s="427"/>
      <c r="F19" s="428"/>
      <c r="G19" s="427"/>
      <c r="H19" s="428"/>
      <c r="I19" s="427"/>
      <c r="J19" s="428"/>
      <c r="K19" s="427"/>
      <c r="L19" s="428"/>
      <c r="M19" s="427"/>
      <c r="N19" s="428"/>
    </row>
    <row r="20" spans="1:14" ht="24.75" customHeight="1" x14ac:dyDescent="0.25">
      <c r="A20" s="427"/>
      <c r="B20" s="428"/>
      <c r="C20" s="427"/>
      <c r="D20" s="428"/>
      <c r="E20" s="427"/>
      <c r="F20" s="428"/>
      <c r="G20" s="427"/>
      <c r="H20" s="428"/>
      <c r="I20" s="427"/>
      <c r="J20" s="428"/>
      <c r="K20" s="427"/>
      <c r="L20" s="428"/>
      <c r="M20" s="427"/>
      <c r="N20" s="428"/>
    </row>
    <row r="21" spans="1:14" ht="24.75" customHeight="1" x14ac:dyDescent="0.25">
      <c r="A21" s="427"/>
      <c r="B21" s="428"/>
      <c r="C21" s="427"/>
      <c r="D21" s="428"/>
      <c r="E21" s="427"/>
      <c r="F21" s="428"/>
      <c r="G21" s="427"/>
      <c r="H21" s="428"/>
      <c r="I21" s="427"/>
      <c r="J21" s="428"/>
      <c r="K21" s="427"/>
      <c r="L21" s="428"/>
      <c r="M21" s="427"/>
      <c r="N21" s="428"/>
    </row>
    <row r="22" spans="1:14" ht="24.75" customHeight="1" x14ac:dyDescent="0.25">
      <c r="A22" s="427"/>
      <c r="B22" s="428"/>
      <c r="C22" s="427"/>
      <c r="D22" s="428"/>
      <c r="E22" s="427"/>
      <c r="F22" s="428"/>
      <c r="G22" s="427"/>
      <c r="H22" s="428"/>
      <c r="I22" s="427"/>
      <c r="J22" s="428"/>
      <c r="K22" s="427"/>
      <c r="L22" s="428"/>
      <c r="M22" s="427"/>
      <c r="N22" s="428"/>
    </row>
    <row r="23" spans="1:14" ht="24.75" customHeight="1" x14ac:dyDescent="0.25">
      <c r="A23" s="427"/>
      <c r="B23" s="428"/>
      <c r="C23" s="427"/>
      <c r="D23" s="428"/>
      <c r="E23" s="427"/>
      <c r="F23" s="428"/>
      <c r="G23" s="427"/>
      <c r="H23" s="428"/>
      <c r="I23" s="427"/>
      <c r="J23" s="428"/>
      <c r="K23" s="427"/>
      <c r="L23" s="428"/>
      <c r="M23" s="427"/>
      <c r="N23" s="428"/>
    </row>
    <row r="24" spans="1:14" ht="24.75" customHeight="1" x14ac:dyDescent="0.25">
      <c r="A24" s="427"/>
      <c r="B24" s="428"/>
      <c r="C24" s="427"/>
      <c r="D24" s="428"/>
      <c r="E24" s="427"/>
      <c r="F24" s="428"/>
      <c r="G24" s="427"/>
      <c r="H24" s="428"/>
      <c r="I24" s="427"/>
      <c r="J24" s="428"/>
      <c r="K24" s="427"/>
      <c r="L24" s="428"/>
      <c r="M24" s="427"/>
      <c r="N24" s="428"/>
    </row>
    <row r="25" spans="1:14" ht="24.75" customHeight="1" x14ac:dyDescent="0.25">
      <c r="A25" s="427"/>
      <c r="B25" s="428"/>
      <c r="C25" s="427"/>
      <c r="D25" s="428"/>
      <c r="E25" s="427"/>
      <c r="F25" s="428"/>
      <c r="G25" s="427"/>
      <c r="H25" s="428"/>
      <c r="I25" s="427"/>
      <c r="J25" s="428"/>
      <c r="K25" s="427"/>
      <c r="L25" s="428"/>
      <c r="M25" s="427"/>
      <c r="N25" s="428"/>
    </row>
    <row r="26" spans="1:14" ht="24.75" customHeight="1" x14ac:dyDescent="0.25">
      <c r="A26" s="427"/>
      <c r="B26" s="428"/>
      <c r="C26" s="427"/>
      <c r="D26" s="428"/>
      <c r="E26" s="427"/>
      <c r="F26" s="428"/>
      <c r="G26" s="427"/>
      <c r="H26" s="428"/>
      <c r="I26" s="427"/>
      <c r="J26" s="428"/>
      <c r="K26" s="427"/>
      <c r="L26" s="428"/>
      <c r="M26" s="427"/>
      <c r="N26" s="428"/>
    </row>
    <row r="27" spans="1:14" ht="24.75" customHeight="1" x14ac:dyDescent="0.25">
      <c r="A27" s="427"/>
      <c r="B27" s="428"/>
      <c r="C27" s="427"/>
      <c r="D27" s="428"/>
      <c r="E27" s="427"/>
      <c r="F27" s="428"/>
      <c r="G27" s="427"/>
      <c r="H27" s="428"/>
      <c r="I27" s="427"/>
      <c r="J27" s="428"/>
      <c r="K27" s="427"/>
      <c r="L27" s="428"/>
      <c r="M27" s="427"/>
      <c r="N27" s="428"/>
    </row>
    <row r="28" spans="1:14" ht="24.75" customHeight="1" x14ac:dyDescent="0.25">
      <c r="A28" s="427"/>
      <c r="B28" s="428"/>
      <c r="C28" s="427"/>
      <c r="D28" s="428"/>
      <c r="E28" s="433"/>
      <c r="F28" s="434"/>
      <c r="G28" s="427"/>
      <c r="H28" s="428"/>
      <c r="I28" s="427"/>
      <c r="J28" s="428"/>
      <c r="K28" s="427"/>
      <c r="L28" s="428"/>
      <c r="M28" s="427"/>
      <c r="N28" s="428"/>
    </row>
    <row r="29" spans="1:14" ht="24.75" customHeight="1" thickBot="1" x14ac:dyDescent="0.3">
      <c r="A29" s="431"/>
      <c r="B29" s="432"/>
      <c r="C29" s="431"/>
      <c r="D29" s="432"/>
      <c r="E29" s="431"/>
      <c r="F29" s="432"/>
      <c r="G29" s="431"/>
      <c r="H29" s="432"/>
      <c r="I29" s="431"/>
      <c r="J29" s="432"/>
      <c r="K29" s="429"/>
      <c r="L29" s="430"/>
      <c r="M29" s="429"/>
      <c r="N29" s="430"/>
    </row>
    <row r="30" spans="1:14" ht="18.75" x14ac:dyDescent="0.3">
      <c r="A30" s="473" t="s">
        <v>34</v>
      </c>
      <c r="B30" s="474"/>
      <c r="C30" s="475" t="s">
        <v>35</v>
      </c>
      <c r="D30" s="476"/>
      <c r="E30" s="475" t="s">
        <v>36</v>
      </c>
      <c r="F30" s="476"/>
      <c r="G30" s="475" t="s">
        <v>37</v>
      </c>
      <c r="H30" s="476"/>
      <c r="I30" s="475" t="s">
        <v>44</v>
      </c>
      <c r="J30" s="476"/>
      <c r="K30" s="475" t="s">
        <v>65</v>
      </c>
      <c r="L30" s="476"/>
      <c r="M30" s="471" t="s">
        <v>81</v>
      </c>
      <c r="N30" s="472"/>
    </row>
    <row r="31" spans="1:14" ht="24.75" customHeight="1" x14ac:dyDescent="0.25">
      <c r="A31" s="427"/>
      <c r="B31" s="428"/>
      <c r="C31" s="427"/>
      <c r="D31" s="428"/>
      <c r="E31" s="427"/>
      <c r="F31" s="428"/>
      <c r="G31" s="427"/>
      <c r="H31" s="428"/>
      <c r="I31" s="433"/>
      <c r="J31" s="434"/>
      <c r="K31" s="433"/>
      <c r="L31" s="434"/>
      <c r="M31" s="433"/>
      <c r="N31" s="434"/>
    </row>
    <row r="32" spans="1:14" ht="24.75" customHeight="1" x14ac:dyDescent="0.25">
      <c r="A32" s="427"/>
      <c r="B32" s="428"/>
      <c r="C32" s="427"/>
      <c r="D32" s="428"/>
      <c r="E32" s="427"/>
      <c r="F32" s="428"/>
      <c r="G32" s="427"/>
      <c r="H32" s="428"/>
      <c r="I32" s="427"/>
      <c r="J32" s="428"/>
      <c r="K32" s="427"/>
      <c r="L32" s="428"/>
      <c r="M32" s="427"/>
      <c r="N32" s="428"/>
    </row>
    <row r="33" spans="1:14" ht="24.75" customHeight="1" x14ac:dyDescent="0.25">
      <c r="A33" s="427"/>
      <c r="B33" s="428"/>
      <c r="C33" s="427"/>
      <c r="D33" s="428"/>
      <c r="E33" s="427"/>
      <c r="F33" s="428"/>
      <c r="G33" s="427"/>
      <c r="H33" s="428"/>
      <c r="I33" s="427"/>
      <c r="J33" s="428"/>
      <c r="K33" s="427"/>
      <c r="L33" s="428"/>
      <c r="M33" s="427"/>
      <c r="N33" s="428"/>
    </row>
    <row r="34" spans="1:14" ht="24.75" customHeight="1" x14ac:dyDescent="0.25">
      <c r="A34" s="427"/>
      <c r="B34" s="428"/>
      <c r="C34" s="427"/>
      <c r="D34" s="428"/>
      <c r="E34" s="427"/>
      <c r="F34" s="428"/>
      <c r="G34" s="427"/>
      <c r="H34" s="428"/>
      <c r="I34" s="427"/>
      <c r="J34" s="428"/>
      <c r="K34" s="427"/>
      <c r="L34" s="428"/>
      <c r="M34" s="427"/>
      <c r="N34" s="428"/>
    </row>
    <row r="35" spans="1:14" ht="24.75" customHeight="1" x14ac:dyDescent="0.25">
      <c r="A35" s="427"/>
      <c r="B35" s="428"/>
      <c r="C35" s="427"/>
      <c r="D35" s="428"/>
      <c r="E35" s="427"/>
      <c r="F35" s="428"/>
      <c r="G35" s="427"/>
      <c r="H35" s="428"/>
      <c r="I35" s="427"/>
      <c r="J35" s="428"/>
      <c r="K35" s="427"/>
      <c r="L35" s="428"/>
      <c r="M35" s="427"/>
      <c r="N35" s="428"/>
    </row>
    <row r="36" spans="1:14" ht="24.75" customHeight="1" x14ac:dyDescent="0.25">
      <c r="A36" s="427"/>
      <c r="B36" s="428"/>
      <c r="C36" s="427"/>
      <c r="D36" s="428"/>
      <c r="E36" s="427"/>
      <c r="F36" s="428"/>
      <c r="G36" s="427"/>
      <c r="H36" s="428"/>
      <c r="I36" s="427"/>
      <c r="J36" s="428"/>
      <c r="K36" s="427"/>
      <c r="L36" s="428"/>
      <c r="M36" s="427"/>
      <c r="N36" s="428"/>
    </row>
    <row r="37" spans="1:14" ht="24.75" customHeight="1" x14ac:dyDescent="0.25">
      <c r="A37" s="427"/>
      <c r="B37" s="428"/>
      <c r="C37" s="427"/>
      <c r="D37" s="428"/>
      <c r="E37" s="427"/>
      <c r="F37" s="428"/>
      <c r="G37" s="427"/>
      <c r="H37" s="428"/>
      <c r="I37" s="427"/>
      <c r="J37" s="428"/>
      <c r="K37" s="427"/>
      <c r="L37" s="428"/>
      <c r="M37" s="427"/>
      <c r="N37" s="428"/>
    </row>
    <row r="38" spans="1:14" ht="24.75" customHeight="1" x14ac:dyDescent="0.25">
      <c r="A38" s="427"/>
      <c r="B38" s="428"/>
      <c r="C38" s="427"/>
      <c r="D38" s="428"/>
      <c r="E38" s="427"/>
      <c r="F38" s="428"/>
      <c r="G38" s="427"/>
      <c r="H38" s="428"/>
      <c r="I38" s="427"/>
      <c r="J38" s="428"/>
      <c r="K38" s="427"/>
      <c r="L38" s="428"/>
      <c r="M38" s="427"/>
      <c r="N38" s="428"/>
    </row>
    <row r="39" spans="1:14" ht="24.75" customHeight="1" x14ac:dyDescent="0.25">
      <c r="A39" s="427"/>
      <c r="B39" s="428"/>
      <c r="C39" s="427"/>
      <c r="D39" s="428"/>
      <c r="E39" s="427"/>
      <c r="F39" s="428"/>
      <c r="G39" s="427"/>
      <c r="H39" s="428"/>
      <c r="I39" s="427"/>
      <c r="J39" s="428"/>
      <c r="K39" s="427"/>
      <c r="L39" s="428"/>
      <c r="M39" s="427"/>
      <c r="N39" s="428"/>
    </row>
    <row r="40" spans="1:14" ht="24.75" customHeight="1" x14ac:dyDescent="0.25">
      <c r="A40" s="427"/>
      <c r="B40" s="428"/>
      <c r="C40" s="427"/>
      <c r="D40" s="428"/>
      <c r="E40" s="427"/>
      <c r="F40" s="428"/>
      <c r="G40" s="427"/>
      <c r="H40" s="428"/>
      <c r="I40" s="427"/>
      <c r="J40" s="428"/>
      <c r="K40" s="427"/>
      <c r="L40" s="428"/>
      <c r="M40" s="427"/>
      <c r="N40" s="428"/>
    </row>
    <row r="41" spans="1:14" ht="24.75" customHeight="1" x14ac:dyDescent="0.25">
      <c r="A41" s="427"/>
      <c r="B41" s="428"/>
      <c r="C41" s="427"/>
      <c r="D41" s="428"/>
      <c r="E41" s="427"/>
      <c r="F41" s="428"/>
      <c r="G41" s="427"/>
      <c r="H41" s="428"/>
      <c r="I41" s="427"/>
      <c r="J41" s="428"/>
      <c r="K41" s="427"/>
      <c r="L41" s="428"/>
      <c r="M41" s="427"/>
      <c r="N41" s="428"/>
    </row>
    <row r="42" spans="1:14" ht="24.75" customHeight="1" x14ac:dyDescent="0.25">
      <c r="A42" s="427"/>
      <c r="B42" s="428"/>
      <c r="C42" s="427"/>
      <c r="D42" s="428"/>
      <c r="E42" s="433"/>
      <c r="F42" s="434"/>
      <c r="G42" s="427"/>
      <c r="H42" s="428"/>
      <c r="I42" s="427"/>
      <c r="J42" s="428"/>
      <c r="K42" s="427"/>
      <c r="L42" s="428"/>
      <c r="M42" s="427"/>
      <c r="N42" s="428"/>
    </row>
    <row r="43" spans="1:14" ht="24.75" customHeight="1" thickBot="1" x14ac:dyDescent="0.3">
      <c r="A43" s="431"/>
      <c r="B43" s="432"/>
      <c r="C43" s="431"/>
      <c r="D43" s="432"/>
      <c r="E43" s="431"/>
      <c r="F43" s="432"/>
      <c r="G43" s="431"/>
      <c r="H43" s="432"/>
      <c r="I43" s="431"/>
      <c r="J43" s="432"/>
      <c r="K43" s="429"/>
      <c r="L43" s="430"/>
      <c r="M43" s="429"/>
      <c r="N43" s="430"/>
    </row>
    <row r="44" spans="1:14" ht="15.75" thickBot="1" x14ac:dyDescent="0.3"/>
    <row r="45" spans="1:14" ht="18.75" x14ac:dyDescent="0.3">
      <c r="A45" s="473" t="s">
        <v>34</v>
      </c>
      <c r="B45" s="474"/>
      <c r="C45" s="475" t="s">
        <v>35</v>
      </c>
      <c r="D45" s="476"/>
      <c r="E45" s="475" t="s">
        <v>36</v>
      </c>
      <c r="F45" s="476"/>
      <c r="G45" s="475" t="s">
        <v>37</v>
      </c>
      <c r="H45" s="476"/>
      <c r="I45" s="475" t="s">
        <v>44</v>
      </c>
      <c r="J45" s="476"/>
      <c r="K45" s="475" t="s">
        <v>65</v>
      </c>
      <c r="L45" s="476"/>
      <c r="M45" s="471" t="s">
        <v>81</v>
      </c>
      <c r="N45" s="472"/>
    </row>
    <row r="46" spans="1:14" ht="24.75" customHeight="1" x14ac:dyDescent="0.25">
      <c r="A46" s="427"/>
      <c r="B46" s="428"/>
      <c r="C46" s="427"/>
      <c r="D46" s="428"/>
      <c r="E46" s="427"/>
      <c r="F46" s="428"/>
      <c r="G46" s="427"/>
      <c r="H46" s="428"/>
      <c r="I46" s="433"/>
      <c r="J46" s="434"/>
      <c r="K46" s="433"/>
      <c r="L46" s="434"/>
      <c r="M46" s="433"/>
      <c r="N46" s="434"/>
    </row>
    <row r="47" spans="1:14" ht="24.75" customHeight="1" x14ac:dyDescent="0.25">
      <c r="A47" s="427"/>
      <c r="B47" s="428"/>
      <c r="C47" s="427"/>
      <c r="D47" s="428"/>
      <c r="E47" s="427"/>
      <c r="F47" s="428"/>
      <c r="G47" s="427"/>
      <c r="H47" s="428"/>
      <c r="I47" s="427"/>
      <c r="J47" s="428"/>
      <c r="K47" s="427"/>
      <c r="L47" s="428"/>
      <c r="M47" s="427"/>
      <c r="N47" s="428"/>
    </row>
    <row r="48" spans="1:14" ht="24.75" customHeight="1" x14ac:dyDescent="0.25">
      <c r="A48" s="427"/>
      <c r="B48" s="428"/>
      <c r="C48" s="427"/>
      <c r="D48" s="428"/>
      <c r="E48" s="427"/>
      <c r="F48" s="428"/>
      <c r="G48" s="427"/>
      <c r="H48" s="428"/>
      <c r="I48" s="427"/>
      <c r="J48" s="428"/>
      <c r="K48" s="427"/>
      <c r="L48" s="428"/>
      <c r="M48" s="427"/>
      <c r="N48" s="428"/>
    </row>
    <row r="49" spans="1:14" ht="24.75" customHeight="1" x14ac:dyDescent="0.25">
      <c r="A49" s="427"/>
      <c r="B49" s="428"/>
      <c r="C49" s="427"/>
      <c r="D49" s="428"/>
      <c r="E49" s="427"/>
      <c r="F49" s="428"/>
      <c r="G49" s="427"/>
      <c r="H49" s="428"/>
      <c r="I49" s="427"/>
      <c r="J49" s="428"/>
      <c r="K49" s="427"/>
      <c r="L49" s="428"/>
      <c r="M49" s="427"/>
      <c r="N49" s="428"/>
    </row>
    <row r="50" spans="1:14" ht="24.75" customHeight="1" x14ac:dyDescent="0.25">
      <c r="A50" s="427"/>
      <c r="B50" s="428"/>
      <c r="C50" s="427"/>
      <c r="D50" s="428"/>
      <c r="E50" s="427"/>
      <c r="F50" s="428"/>
      <c r="G50" s="427"/>
      <c r="H50" s="428"/>
      <c r="I50" s="427"/>
      <c r="J50" s="428"/>
      <c r="K50" s="427"/>
      <c r="L50" s="428"/>
      <c r="M50" s="427"/>
      <c r="N50" s="428"/>
    </row>
    <row r="51" spans="1:14" ht="24.75" customHeight="1" x14ac:dyDescent="0.25">
      <c r="A51" s="427"/>
      <c r="B51" s="428"/>
      <c r="C51" s="427"/>
      <c r="D51" s="428"/>
      <c r="E51" s="427"/>
      <c r="F51" s="428"/>
      <c r="G51" s="427"/>
      <c r="H51" s="428"/>
      <c r="I51" s="427"/>
      <c r="J51" s="428"/>
      <c r="K51" s="427"/>
      <c r="L51" s="428"/>
      <c r="M51" s="427"/>
      <c r="N51" s="428"/>
    </row>
    <row r="52" spans="1:14" ht="24.75" customHeight="1" x14ac:dyDescent="0.25">
      <c r="A52" s="427"/>
      <c r="B52" s="428"/>
      <c r="C52" s="427"/>
      <c r="D52" s="428"/>
      <c r="E52" s="427"/>
      <c r="F52" s="428"/>
      <c r="G52" s="427"/>
      <c r="H52" s="428"/>
      <c r="I52" s="427"/>
      <c r="J52" s="428"/>
      <c r="K52" s="427"/>
      <c r="L52" s="428"/>
      <c r="M52" s="427"/>
      <c r="N52" s="428"/>
    </row>
    <row r="53" spans="1:14" ht="24.75" customHeight="1" x14ac:dyDescent="0.25">
      <c r="A53" s="427"/>
      <c r="B53" s="428"/>
      <c r="C53" s="427"/>
      <c r="D53" s="428"/>
      <c r="E53" s="427"/>
      <c r="F53" s="428"/>
      <c r="G53" s="427"/>
      <c r="H53" s="428"/>
      <c r="I53" s="427"/>
      <c r="J53" s="428"/>
      <c r="K53" s="427"/>
      <c r="L53" s="428"/>
      <c r="M53" s="427"/>
      <c r="N53" s="428"/>
    </row>
    <row r="54" spans="1:14" ht="24.75" customHeight="1" x14ac:dyDescent="0.25">
      <c r="A54" s="427"/>
      <c r="B54" s="428"/>
      <c r="C54" s="427"/>
      <c r="D54" s="428"/>
      <c r="E54" s="427"/>
      <c r="F54" s="428"/>
      <c r="G54" s="427"/>
      <c r="H54" s="428"/>
      <c r="I54" s="427"/>
      <c r="J54" s="428"/>
      <c r="K54" s="427"/>
      <c r="L54" s="428"/>
      <c r="M54" s="427"/>
      <c r="N54" s="428"/>
    </row>
    <row r="55" spans="1:14" ht="24.75" customHeight="1" x14ac:dyDescent="0.25">
      <c r="A55" s="427"/>
      <c r="B55" s="428"/>
      <c r="C55" s="427"/>
      <c r="D55" s="428"/>
      <c r="E55" s="427"/>
      <c r="F55" s="428"/>
      <c r="G55" s="427"/>
      <c r="H55" s="428"/>
      <c r="I55" s="427"/>
      <c r="J55" s="428"/>
      <c r="K55" s="427"/>
      <c r="L55" s="428"/>
      <c r="M55" s="427"/>
      <c r="N55" s="428"/>
    </row>
    <row r="56" spans="1:14" ht="24.75" customHeight="1" x14ac:dyDescent="0.25">
      <c r="A56" s="427"/>
      <c r="B56" s="428"/>
      <c r="C56" s="427"/>
      <c r="D56" s="428"/>
      <c r="E56" s="427"/>
      <c r="F56" s="428"/>
      <c r="G56" s="427"/>
      <c r="H56" s="428"/>
      <c r="I56" s="427"/>
      <c r="J56" s="428"/>
      <c r="K56" s="427"/>
      <c r="L56" s="428"/>
      <c r="M56" s="427"/>
      <c r="N56" s="428"/>
    </row>
    <row r="57" spans="1:14" ht="24.75" customHeight="1" x14ac:dyDescent="0.25">
      <c r="A57" s="427"/>
      <c r="B57" s="428"/>
      <c r="C57" s="427"/>
      <c r="D57" s="428"/>
      <c r="E57" s="433"/>
      <c r="F57" s="434"/>
      <c r="G57" s="427"/>
      <c r="H57" s="428"/>
      <c r="I57" s="427"/>
      <c r="J57" s="428"/>
      <c r="K57" s="427"/>
      <c r="L57" s="428"/>
      <c r="M57" s="427"/>
      <c r="N57" s="428"/>
    </row>
    <row r="58" spans="1:14" ht="24.75" customHeight="1" thickBot="1" x14ac:dyDescent="0.3">
      <c r="A58" s="431"/>
      <c r="B58" s="432"/>
      <c r="C58" s="431"/>
      <c r="D58" s="432"/>
      <c r="E58" s="431"/>
      <c r="F58" s="432"/>
      <c r="G58" s="431"/>
      <c r="H58" s="432"/>
      <c r="I58" s="431"/>
      <c r="J58" s="432"/>
      <c r="K58" s="429"/>
      <c r="L58" s="430"/>
      <c r="M58" s="429"/>
      <c r="N58" s="430"/>
    </row>
  </sheetData>
  <mergeCells count="28">
    <mergeCell ref="M1:N1"/>
    <mergeCell ref="A16:B16"/>
    <mergeCell ref="C16:D16"/>
    <mergeCell ref="E16:F16"/>
    <mergeCell ref="G16:H16"/>
    <mergeCell ref="I16:J16"/>
    <mergeCell ref="K16:L16"/>
    <mergeCell ref="M16:N16"/>
    <mergeCell ref="A1:B1"/>
    <mergeCell ref="C1:D1"/>
    <mergeCell ref="E1:F1"/>
    <mergeCell ref="G1:H1"/>
    <mergeCell ref="I1:J1"/>
    <mergeCell ref="K1:L1"/>
    <mergeCell ref="M30:N30"/>
    <mergeCell ref="A45:B45"/>
    <mergeCell ref="C45:D45"/>
    <mergeCell ref="E45:F45"/>
    <mergeCell ref="G45:H45"/>
    <mergeCell ref="I45:J45"/>
    <mergeCell ref="K45:L45"/>
    <mergeCell ref="M45:N45"/>
    <mergeCell ref="A30:B30"/>
    <mergeCell ref="C30:D30"/>
    <mergeCell ref="E30:F30"/>
    <mergeCell ref="G30:H30"/>
    <mergeCell ref="I30:J30"/>
    <mergeCell ref="K30:L3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topLeftCell="A25" workbookViewId="0">
      <selection activeCell="M28" sqref="M28"/>
    </sheetView>
  </sheetViews>
  <sheetFormatPr defaultRowHeight="15" x14ac:dyDescent="0.25"/>
  <cols>
    <col min="1" max="1" width="7.5703125" customWidth="1"/>
    <col min="2" max="2" width="2.28515625" customWidth="1"/>
    <col min="3" max="3" width="7.5703125" customWidth="1"/>
    <col min="4" max="4" width="2.28515625" customWidth="1"/>
    <col min="5" max="5" width="7.5703125" customWidth="1"/>
    <col min="6" max="6" width="2.28515625" customWidth="1"/>
    <col min="7" max="7" width="7.5703125" customWidth="1"/>
    <col min="8" max="8" width="2.28515625" customWidth="1"/>
    <col min="9" max="9" width="7.5703125" customWidth="1"/>
    <col min="10" max="10" width="2.28515625" customWidth="1"/>
    <col min="11" max="11" width="7.5703125" customWidth="1"/>
    <col min="12" max="12" width="2.28515625" customWidth="1"/>
    <col min="13" max="13" width="7.5703125" customWidth="1"/>
  </cols>
  <sheetData>
    <row r="1" spans="1:16" x14ac:dyDescent="0.25">
      <c r="A1" s="165"/>
      <c r="C1" s="165"/>
      <c r="E1" s="165"/>
      <c r="G1" s="165"/>
      <c r="I1" s="165"/>
      <c r="K1" s="165"/>
      <c r="M1" s="165"/>
    </row>
    <row r="2" spans="1:16" x14ac:dyDescent="0.25">
      <c r="A2" s="165" t="s">
        <v>59</v>
      </c>
      <c r="C2" s="165" t="s">
        <v>60</v>
      </c>
      <c r="E2" s="165" t="s">
        <v>61</v>
      </c>
      <c r="G2" s="165" t="s">
        <v>62</v>
      </c>
      <c r="I2" s="165" t="s">
        <v>63</v>
      </c>
      <c r="K2" s="165" t="s">
        <v>67</v>
      </c>
      <c r="M2" s="165" t="s">
        <v>113</v>
      </c>
    </row>
    <row r="3" spans="1:16" x14ac:dyDescent="0.25">
      <c r="A3" s="165">
        <v>0.71457500000000007</v>
      </c>
      <c r="C3" s="165">
        <v>-7.3354249999999999</v>
      </c>
      <c r="E3" s="165">
        <v>1.814575</v>
      </c>
      <c r="G3" s="165">
        <v>1.0145749999999998</v>
      </c>
      <c r="I3" s="165">
        <v>-4.2354249999999993</v>
      </c>
      <c r="K3" s="165">
        <v>1.6145749999999999</v>
      </c>
      <c r="M3" s="424">
        <v>0.31457499999999994</v>
      </c>
      <c r="N3" s="36">
        <v>42401</v>
      </c>
      <c r="O3" s="109">
        <v>0.17115000000000002</v>
      </c>
      <c r="P3" s="165">
        <v>0.44999999999999996</v>
      </c>
    </row>
    <row r="4" spans="1:16" x14ac:dyDescent="0.25">
      <c r="A4" s="165">
        <v>-0.85772499999999996</v>
      </c>
      <c r="C4" s="165">
        <v>-7.3077250000000005</v>
      </c>
      <c r="E4" s="165">
        <v>1.942275</v>
      </c>
      <c r="G4" s="165">
        <v>-1.0077249999999998</v>
      </c>
      <c r="I4" s="165">
        <v>-7.4577249999999999</v>
      </c>
      <c r="K4" s="165">
        <v>2.0422750000000001</v>
      </c>
      <c r="M4" s="424">
        <v>0.24227500000000002</v>
      </c>
      <c r="N4" s="36">
        <v>42402</v>
      </c>
      <c r="O4" s="109">
        <v>0.24429999999999985</v>
      </c>
      <c r="P4" s="165">
        <v>0.44999999999999996</v>
      </c>
    </row>
    <row r="5" spans="1:16" x14ac:dyDescent="0.25">
      <c r="A5" s="165">
        <v>-1.231725</v>
      </c>
      <c r="C5" s="165">
        <v>-5.8817249999999994</v>
      </c>
      <c r="E5" s="165">
        <v>1.668275</v>
      </c>
      <c r="G5" s="165">
        <v>-3.1317249999999994</v>
      </c>
      <c r="I5" s="165">
        <v>-9.1817250000000001</v>
      </c>
      <c r="K5" s="165">
        <v>3.4182750000000004</v>
      </c>
      <c r="M5" s="424">
        <v>-3.5317249999999998</v>
      </c>
      <c r="N5" s="36">
        <v>42403</v>
      </c>
      <c r="O5" s="109">
        <v>0.31914999999999993</v>
      </c>
      <c r="P5" s="165">
        <v>-3.25</v>
      </c>
    </row>
    <row r="6" spans="1:16" x14ac:dyDescent="0.25">
      <c r="A6" s="165">
        <v>0.29257500000000003</v>
      </c>
      <c r="C6" s="165">
        <v>-7.3574250000000001</v>
      </c>
      <c r="E6" s="165">
        <v>1.6425749999999999</v>
      </c>
      <c r="G6" s="165">
        <v>-1.0574249999999998</v>
      </c>
      <c r="I6" s="165">
        <v>-7.2074249999999997</v>
      </c>
      <c r="K6" s="165">
        <v>3.6925749999999997</v>
      </c>
      <c r="M6" s="424">
        <v>-9.6574249999999999</v>
      </c>
      <c r="N6" s="36">
        <v>42404</v>
      </c>
      <c r="O6" s="109">
        <v>0.39570000000000005</v>
      </c>
      <c r="P6" s="165">
        <v>-9.3000000000000007</v>
      </c>
    </row>
    <row r="7" spans="1:16" x14ac:dyDescent="0.25">
      <c r="A7" s="165">
        <v>2.065175</v>
      </c>
      <c r="C7" s="165">
        <v>-10.784825</v>
      </c>
      <c r="E7" s="165">
        <v>3.0151750000000002</v>
      </c>
      <c r="G7" s="165">
        <v>2.6151749999999998</v>
      </c>
      <c r="I7" s="165">
        <v>-5.0848250000000004</v>
      </c>
      <c r="K7" s="165">
        <v>2.0151750000000002</v>
      </c>
      <c r="M7" s="424">
        <v>-12.584825</v>
      </c>
      <c r="N7" s="36">
        <v>42405</v>
      </c>
      <c r="O7" s="109">
        <v>0.47394999999999998</v>
      </c>
      <c r="P7" s="165">
        <v>-12.15</v>
      </c>
    </row>
    <row r="8" spans="1:16" ht="15.75" thickBot="1" x14ac:dyDescent="0.3">
      <c r="A8" s="224">
        <v>3.1860750000000002</v>
      </c>
      <c r="B8" s="219"/>
      <c r="C8" s="224">
        <v>-13.563925000000001</v>
      </c>
      <c r="D8" s="219"/>
      <c r="E8" s="224">
        <v>6.4360750000000007</v>
      </c>
      <c r="F8" s="219"/>
      <c r="G8" s="224">
        <v>2.486075</v>
      </c>
      <c r="H8" s="219"/>
      <c r="I8" s="224">
        <v>-6.3139249999999993</v>
      </c>
      <c r="J8" s="219"/>
      <c r="K8" s="224">
        <v>0.88607499999999995</v>
      </c>
      <c r="L8" s="219"/>
      <c r="M8" s="426">
        <v>-11.613925000000002</v>
      </c>
      <c r="N8" s="349">
        <v>42406</v>
      </c>
      <c r="O8" s="109">
        <v>0.55389999999999995</v>
      </c>
      <c r="P8" s="165">
        <v>-11.100000000000001</v>
      </c>
    </row>
    <row r="9" spans="1:16" x14ac:dyDescent="0.25">
      <c r="A9" s="165">
        <v>1.7052749999999999</v>
      </c>
      <c r="C9" s="165">
        <v>-11.894725000000001</v>
      </c>
      <c r="E9" s="165">
        <v>8.6052749999999989</v>
      </c>
      <c r="G9" s="165">
        <v>5.2750000000000297E-3</v>
      </c>
      <c r="I9" s="165">
        <v>-8.8947250000000011</v>
      </c>
      <c r="K9" s="165">
        <v>1.7552750000000001</v>
      </c>
      <c r="M9" s="424">
        <v>-10.944725000000002</v>
      </c>
      <c r="N9" s="36">
        <v>42407</v>
      </c>
      <c r="O9" s="109">
        <v>0.63554999999999995</v>
      </c>
      <c r="P9" s="165">
        <v>-10.350000000000001</v>
      </c>
    </row>
    <row r="10" spans="1:16" x14ac:dyDescent="0.25">
      <c r="A10" s="165">
        <v>-0.17722499999999997</v>
      </c>
      <c r="C10" s="165">
        <v>-9.9772250000000007</v>
      </c>
      <c r="E10" s="165">
        <v>8.5227749999999993</v>
      </c>
      <c r="G10" s="165">
        <v>-0.97722500000000001</v>
      </c>
      <c r="I10" s="165">
        <v>-10.477225000000001</v>
      </c>
      <c r="K10" s="165">
        <v>5.2727750000000002</v>
      </c>
      <c r="M10" s="424">
        <v>-8.427225</v>
      </c>
      <c r="N10" s="36">
        <v>42408</v>
      </c>
      <c r="O10" s="109">
        <v>0.71889999999999998</v>
      </c>
      <c r="P10" s="165">
        <v>-7.75</v>
      </c>
    </row>
    <row r="11" spans="1:16" x14ac:dyDescent="0.25">
      <c r="A11" s="165">
        <v>-0.26142500000000002</v>
      </c>
      <c r="C11" s="165">
        <v>-9.3614250000000006</v>
      </c>
      <c r="E11" s="165">
        <v>7.488575</v>
      </c>
      <c r="G11" s="165">
        <v>-0.51142500000000002</v>
      </c>
      <c r="I11" s="165">
        <v>-7.6114249999999997</v>
      </c>
      <c r="K11" s="165">
        <v>3.0885750000000001</v>
      </c>
      <c r="M11" s="424">
        <v>-7.2114249999999993</v>
      </c>
      <c r="N11" s="36">
        <v>42409</v>
      </c>
      <c r="O11" s="120">
        <v>0.80395000000000005</v>
      </c>
      <c r="P11" s="165">
        <v>-6.4499999999999993</v>
      </c>
    </row>
    <row r="12" spans="1:16" x14ac:dyDescent="0.25">
      <c r="A12" s="165">
        <v>-0.2473249999999998</v>
      </c>
      <c r="B12" s="100"/>
      <c r="C12" s="165">
        <v>-6.797324999999999</v>
      </c>
      <c r="D12" s="100"/>
      <c r="E12" s="165">
        <v>6.1026750000000005</v>
      </c>
      <c r="F12" s="100"/>
      <c r="G12" s="165">
        <v>0.20267500000000016</v>
      </c>
      <c r="H12" s="100"/>
      <c r="I12" s="165">
        <v>-1.3473249999999999</v>
      </c>
      <c r="J12" s="100"/>
      <c r="K12" s="165">
        <v>-3.6473250000000004</v>
      </c>
      <c r="L12" s="100"/>
      <c r="M12" s="424">
        <v>-10.647325</v>
      </c>
      <c r="N12" s="36">
        <v>42410</v>
      </c>
      <c r="O12" s="120">
        <v>0.89069999999999983</v>
      </c>
      <c r="P12" s="165">
        <v>-9.8000000000000007</v>
      </c>
    </row>
    <row r="13" spans="1:16" x14ac:dyDescent="0.25">
      <c r="A13" s="165">
        <v>-1.4849249999999996</v>
      </c>
      <c r="C13" s="165">
        <v>-3.8349249999999997</v>
      </c>
      <c r="E13" s="165">
        <v>6.7650750000000004</v>
      </c>
      <c r="G13" s="165">
        <v>1.365075</v>
      </c>
      <c r="I13" s="165">
        <v>-8.4924999999999695E-2</v>
      </c>
      <c r="K13" s="165">
        <v>-5.5849250000000001</v>
      </c>
      <c r="M13" s="424">
        <v>-11.984925</v>
      </c>
      <c r="N13" s="36">
        <v>42411</v>
      </c>
      <c r="O13" s="105">
        <v>0.97914999999999974</v>
      </c>
      <c r="P13" s="165">
        <v>-11.05</v>
      </c>
    </row>
    <row r="14" spans="1:16" x14ac:dyDescent="0.25">
      <c r="A14" s="165">
        <v>-0.67422499999999996</v>
      </c>
      <c r="C14" s="165">
        <v>1.1757750000000002</v>
      </c>
      <c r="E14" s="165">
        <v>7.1257750000000009</v>
      </c>
      <c r="G14" s="165">
        <v>3.0257749999999999</v>
      </c>
      <c r="I14" s="165">
        <v>-1.2742249999999999</v>
      </c>
      <c r="K14" s="165">
        <v>-5.6742249999999999</v>
      </c>
      <c r="M14" s="424">
        <v>-10.724224999999999</v>
      </c>
      <c r="N14" s="36">
        <v>42412</v>
      </c>
      <c r="O14" s="105">
        <v>1.0692999999999999</v>
      </c>
      <c r="P14" s="165">
        <v>-9.6999999999999993</v>
      </c>
    </row>
    <row r="15" spans="1:16" x14ac:dyDescent="0.25">
      <c r="A15" s="165">
        <v>1.8847750000000001</v>
      </c>
      <c r="C15" s="165">
        <v>4.8347750000000005</v>
      </c>
      <c r="E15" s="165">
        <v>6.0347750000000007</v>
      </c>
      <c r="G15" s="165">
        <v>4.0347750000000007</v>
      </c>
      <c r="I15" s="165">
        <v>-2.165225</v>
      </c>
      <c r="K15" s="165">
        <v>-4.9652250000000002</v>
      </c>
      <c r="M15" s="424">
        <v>-9.4152250000000013</v>
      </c>
      <c r="N15" s="36">
        <v>42413</v>
      </c>
      <c r="O15" s="105">
        <v>1.1611499999999999</v>
      </c>
      <c r="P15" s="165">
        <v>-8.3000000000000007</v>
      </c>
    </row>
    <row r="16" spans="1:16" x14ac:dyDescent="0.25">
      <c r="A16" s="165">
        <v>1.7420749999999998</v>
      </c>
      <c r="C16" s="165">
        <v>3.5420750000000001</v>
      </c>
      <c r="E16" s="165">
        <v>6.4420750000000009</v>
      </c>
      <c r="G16" s="165">
        <v>3.8920749999999997</v>
      </c>
      <c r="I16" s="165">
        <v>-3.8579249999999998</v>
      </c>
      <c r="K16" s="165">
        <v>-1.2579249999999997</v>
      </c>
      <c r="M16" s="424">
        <v>-9.7079249999999995</v>
      </c>
      <c r="N16" s="36">
        <v>42414</v>
      </c>
      <c r="O16" s="105">
        <v>1.2546999999999999</v>
      </c>
      <c r="P16" s="165">
        <v>-8.5</v>
      </c>
    </row>
    <row r="17" spans="1:16" x14ac:dyDescent="0.25">
      <c r="A17" s="165">
        <v>0.64767500000000044</v>
      </c>
      <c r="C17" s="165">
        <v>1.4976750000000001</v>
      </c>
      <c r="E17" s="165">
        <v>5.3476750000000006</v>
      </c>
      <c r="G17" s="165">
        <v>4.4976750000000001</v>
      </c>
      <c r="I17" s="165">
        <v>-0.9023249999999996</v>
      </c>
      <c r="K17" s="165">
        <v>9.76750000000004E-2</v>
      </c>
      <c r="M17" s="424">
        <v>-7.5523249999999997</v>
      </c>
      <c r="N17" s="36">
        <v>42415</v>
      </c>
      <c r="O17" s="105">
        <v>1.3499499999999998</v>
      </c>
      <c r="P17" s="165">
        <v>-6.25</v>
      </c>
    </row>
    <row r="18" spans="1:16" x14ac:dyDescent="0.25">
      <c r="A18" s="165">
        <v>1.9515749999999996</v>
      </c>
      <c r="C18" s="165">
        <v>1.601575</v>
      </c>
      <c r="E18" s="165">
        <v>2.0515750000000001</v>
      </c>
      <c r="G18" s="165">
        <v>5.0015750000000008</v>
      </c>
      <c r="I18" s="165">
        <v>3.101575</v>
      </c>
      <c r="K18" s="165">
        <v>-0.39842500000000003</v>
      </c>
      <c r="M18" s="424">
        <v>-3.0484249999999999</v>
      </c>
      <c r="N18" s="36">
        <v>42416</v>
      </c>
      <c r="O18" s="105">
        <v>1.4469000000000001</v>
      </c>
      <c r="P18" s="165">
        <v>-1.65</v>
      </c>
    </row>
    <row r="19" spans="1:16" x14ac:dyDescent="0.25">
      <c r="A19" s="165">
        <v>1.7537750000000001</v>
      </c>
      <c r="C19" s="165">
        <v>2.0537749999999999</v>
      </c>
      <c r="E19" s="165">
        <v>3.7750000000000838E-3</v>
      </c>
      <c r="G19" s="165">
        <v>4.0537749999999999</v>
      </c>
      <c r="I19" s="165">
        <v>2.5537750000000008</v>
      </c>
      <c r="K19" s="165">
        <v>-1.796225</v>
      </c>
      <c r="M19" s="424">
        <v>-2.8462249999999996</v>
      </c>
      <c r="N19" s="36">
        <v>42417</v>
      </c>
      <c r="O19" s="105">
        <v>1.54555</v>
      </c>
      <c r="P19" s="165">
        <v>-1.3499999999999999</v>
      </c>
    </row>
    <row r="20" spans="1:16" x14ac:dyDescent="0.25">
      <c r="A20" s="165">
        <v>-1.6457249999999999</v>
      </c>
      <c r="C20" s="165">
        <v>1.204275</v>
      </c>
      <c r="E20" s="165">
        <v>-0.1957249999999997</v>
      </c>
      <c r="G20" s="165">
        <v>2.9042750000000002</v>
      </c>
      <c r="I20" s="165">
        <v>-0.24572499999999975</v>
      </c>
      <c r="K20" s="165">
        <v>-4.8957249999999997</v>
      </c>
      <c r="M20" s="424">
        <v>-6.295725</v>
      </c>
      <c r="N20" s="36">
        <v>42418</v>
      </c>
      <c r="O20" s="105">
        <v>1.6458999999999999</v>
      </c>
      <c r="P20" s="165">
        <v>-4.7</v>
      </c>
    </row>
    <row r="21" spans="1:16" x14ac:dyDescent="0.25">
      <c r="A21" s="165">
        <v>-1.4469249999999998</v>
      </c>
      <c r="C21" s="165">
        <v>1.4530750000000001</v>
      </c>
      <c r="E21" s="165">
        <v>0.40307500000000029</v>
      </c>
      <c r="G21" s="165">
        <v>2.0530750000000002</v>
      </c>
      <c r="I21" s="165">
        <v>0.10307500000000025</v>
      </c>
      <c r="K21" s="165">
        <v>-7.8469249999999988</v>
      </c>
      <c r="M21" s="424">
        <v>-9.2469249999999992</v>
      </c>
      <c r="N21" s="36">
        <v>42419</v>
      </c>
      <c r="O21" s="105">
        <v>1.7479499999999999</v>
      </c>
      <c r="P21" s="165">
        <v>-7.55</v>
      </c>
    </row>
    <row r="22" spans="1:16" x14ac:dyDescent="0.25">
      <c r="A22" s="165">
        <v>-0.94982499999999981</v>
      </c>
      <c r="C22" s="165">
        <v>2.7001750000000002</v>
      </c>
      <c r="E22" s="165">
        <v>1.9001750000000004</v>
      </c>
      <c r="G22" s="165">
        <v>2.6001750000000006</v>
      </c>
      <c r="I22" s="165">
        <v>1.0501750000000003</v>
      </c>
      <c r="K22" s="165">
        <v>-12.049825</v>
      </c>
      <c r="M22" s="424">
        <v>-7.9498250000000006</v>
      </c>
      <c r="N22" s="369">
        <v>42420</v>
      </c>
      <c r="O22" s="105">
        <v>1.8516999999999997</v>
      </c>
      <c r="P22" s="165">
        <v>-6.15</v>
      </c>
    </row>
    <row r="23" spans="1:16" x14ac:dyDescent="0.25">
      <c r="A23" s="165">
        <v>-1.5044249999999999</v>
      </c>
      <c r="C23" s="165">
        <v>0.84557500000000019</v>
      </c>
      <c r="E23" s="165">
        <v>3.0955750000000002</v>
      </c>
      <c r="G23" s="165">
        <v>1.7955750000000004</v>
      </c>
      <c r="I23" s="165">
        <v>1.2955750000000004</v>
      </c>
      <c r="K23" s="165">
        <v>-14.054425</v>
      </c>
      <c r="M23" s="424">
        <v>-5.1544249999999998</v>
      </c>
      <c r="N23" s="369">
        <v>42421</v>
      </c>
      <c r="O23" s="121">
        <v>1.9571500000000002</v>
      </c>
      <c r="P23" s="165">
        <v>-3.25</v>
      </c>
    </row>
    <row r="24" spans="1:16" x14ac:dyDescent="0.25">
      <c r="A24" s="165">
        <v>0.38927500000000004</v>
      </c>
      <c r="C24" s="165">
        <v>-2.8107250000000006</v>
      </c>
      <c r="E24" s="165">
        <v>0.63927499999999959</v>
      </c>
      <c r="G24" s="165">
        <v>1.0392749999999995</v>
      </c>
      <c r="I24" s="165">
        <v>0.93927499999999986</v>
      </c>
      <c r="K24" s="165">
        <v>-11.360725</v>
      </c>
      <c r="M24" s="424">
        <v>-5.1607250000000002</v>
      </c>
      <c r="N24" s="369">
        <v>42422</v>
      </c>
      <c r="O24" s="105">
        <v>2.0643000000000002</v>
      </c>
      <c r="P24" s="165">
        <v>-3.15</v>
      </c>
    </row>
    <row r="25" spans="1:16" x14ac:dyDescent="0.25">
      <c r="A25" s="165">
        <v>1.5312749999999995</v>
      </c>
      <c r="C25" s="165">
        <v>-4.3187250000000006</v>
      </c>
      <c r="E25" s="165">
        <v>-1.0687250000000006</v>
      </c>
      <c r="G25" s="165">
        <v>8.1274999999999764E-2</v>
      </c>
      <c r="I25" s="165">
        <v>-1.6687250000000002</v>
      </c>
      <c r="K25" s="165">
        <v>-10.318725000000001</v>
      </c>
      <c r="M25" s="424">
        <v>-6.9187250000000002</v>
      </c>
      <c r="N25" s="369">
        <v>42423</v>
      </c>
      <c r="O25" s="105">
        <v>2.1731500000000001</v>
      </c>
      <c r="P25" s="165">
        <v>-4.8</v>
      </c>
    </row>
    <row r="26" spans="1:16" x14ac:dyDescent="0.25">
      <c r="A26" s="165">
        <v>0.22157499999999963</v>
      </c>
      <c r="C26" s="165">
        <v>-5.6784250000000007</v>
      </c>
      <c r="E26" s="165">
        <v>0.5215749999999999</v>
      </c>
      <c r="G26" s="165">
        <v>-1.2284250000000001</v>
      </c>
      <c r="I26" s="165">
        <v>-2.9284249999999998</v>
      </c>
      <c r="K26" s="165">
        <v>-7.9784249999999997</v>
      </c>
      <c r="M26" s="424">
        <v>-5.7784250000000004</v>
      </c>
      <c r="N26" s="36">
        <v>42424</v>
      </c>
      <c r="O26" s="105">
        <v>2.2837000000000001</v>
      </c>
      <c r="P26" s="165">
        <v>-3.55</v>
      </c>
    </row>
    <row r="27" spans="1:16" x14ac:dyDescent="0.25">
      <c r="A27" s="165">
        <v>-3.9825000000000443E-2</v>
      </c>
      <c r="C27" s="165">
        <v>-8.5898250000000012</v>
      </c>
      <c r="E27" s="165">
        <v>0.61017499999999947</v>
      </c>
      <c r="G27" s="165">
        <v>-0.58982500000000027</v>
      </c>
      <c r="I27" s="165">
        <v>-3.3898250000000001</v>
      </c>
      <c r="K27" s="165">
        <v>-2.6398250000000001</v>
      </c>
      <c r="M27" s="424">
        <v>-4.5898250000000003</v>
      </c>
      <c r="N27" s="36">
        <v>42425</v>
      </c>
      <c r="O27" s="105">
        <v>2.39595</v>
      </c>
      <c r="P27" s="165">
        <v>-2.25</v>
      </c>
    </row>
    <row r="28" spans="1:16" x14ac:dyDescent="0.25">
      <c r="A28" s="165">
        <v>1.297075</v>
      </c>
      <c r="C28" s="165">
        <v>-9.8529250000000008</v>
      </c>
      <c r="E28" s="165">
        <v>0.39707500000000007</v>
      </c>
      <c r="G28" s="165">
        <v>-0.70292500000000002</v>
      </c>
      <c r="I28" s="165">
        <v>-3.1029249999999999</v>
      </c>
      <c r="K28" s="165">
        <v>-3.1529250000000002</v>
      </c>
      <c r="M28" s="424">
        <v>-7.5029249999999994</v>
      </c>
      <c r="N28" s="36">
        <v>42426</v>
      </c>
      <c r="O28" s="105">
        <v>2.5099</v>
      </c>
      <c r="P28" s="165">
        <v>-5.05</v>
      </c>
    </row>
    <row r="29" spans="1:16" x14ac:dyDescent="0.25">
      <c r="A29" s="165">
        <v>2.0822750000000005</v>
      </c>
      <c r="C29" s="165">
        <v>-7.417724999999999</v>
      </c>
      <c r="E29" s="165">
        <v>2.232275</v>
      </c>
      <c r="G29" s="165">
        <v>1.6822750000000002</v>
      </c>
      <c r="I29" s="165">
        <v>-5.0177250000000004</v>
      </c>
      <c r="K29" s="165">
        <v>-3.017725</v>
      </c>
      <c r="M29" s="424">
        <v>-10.167724999999999</v>
      </c>
      <c r="N29" s="36">
        <v>42427</v>
      </c>
      <c r="O29" s="105">
        <v>2.6255499999999996</v>
      </c>
      <c r="P29" s="165">
        <v>-7.6</v>
      </c>
    </row>
    <row r="30" spans="1:16" x14ac:dyDescent="0.25">
      <c r="A30" s="165">
        <v>1.415775</v>
      </c>
      <c r="C30" s="165">
        <v>-3.7842249999999997</v>
      </c>
      <c r="E30" s="165">
        <v>1.2157750000000007</v>
      </c>
      <c r="G30" s="165">
        <v>2.7157750000000007</v>
      </c>
      <c r="I30" s="165">
        <v>-7.2842249999999993</v>
      </c>
      <c r="K30" s="165">
        <v>-1.0842249999999996</v>
      </c>
      <c r="M30" s="424">
        <v>-7.9342249999999996</v>
      </c>
      <c r="N30" s="36">
        <v>42428</v>
      </c>
      <c r="O30" s="105">
        <v>2.7428999999999997</v>
      </c>
      <c r="P30" s="165">
        <v>-5.25</v>
      </c>
    </row>
    <row r="31" spans="1:16" x14ac:dyDescent="0.25">
      <c r="A31" s="165"/>
      <c r="C31" s="165"/>
      <c r="E31" s="165"/>
      <c r="G31" s="165">
        <v>2.5285500000000001</v>
      </c>
      <c r="I31" s="165"/>
      <c r="K31" s="165"/>
      <c r="M31" s="177"/>
      <c r="N31" s="36">
        <v>42429</v>
      </c>
      <c r="O31" s="105">
        <v>2.8</v>
      </c>
      <c r="P31" s="165"/>
    </row>
    <row r="32" spans="1:16" x14ac:dyDescent="0.25">
      <c r="A32" s="165">
        <v>2.8690250000000002</v>
      </c>
      <c r="C32" s="165">
        <v>-3.9309750000000001</v>
      </c>
      <c r="E32" s="165">
        <v>-0.68097499999999966</v>
      </c>
      <c r="G32" s="165">
        <v>2.2690249999999996</v>
      </c>
      <c r="I32" s="165">
        <v>-3.580975</v>
      </c>
      <c r="K32" s="165">
        <v>-1.1309750000000001</v>
      </c>
      <c r="M32" s="424">
        <v>-5.2809749999999998</v>
      </c>
      <c r="N32" s="36">
        <v>42430</v>
      </c>
      <c r="O32" s="105">
        <v>2.8619500000000002</v>
      </c>
      <c r="P32" s="165">
        <v>-2.4500000000000002</v>
      </c>
    </row>
    <row r="33" spans="1:16" x14ac:dyDescent="0.25">
      <c r="A33" s="165">
        <v>5.877675</v>
      </c>
      <c r="C33" s="165">
        <v>-6.1723250000000007</v>
      </c>
      <c r="E33" s="165">
        <v>-0.12232500000000046</v>
      </c>
      <c r="G33" s="165">
        <v>2.3776750000000004</v>
      </c>
      <c r="I33" s="165">
        <v>-2.2324999999999928E-2</v>
      </c>
      <c r="K33" s="165">
        <v>-0.82232500000000064</v>
      </c>
      <c r="M33" s="424">
        <v>-6.2723250000000004</v>
      </c>
      <c r="N33" s="36">
        <v>42431</v>
      </c>
      <c r="O33" s="105">
        <v>2.9827000000000004</v>
      </c>
      <c r="P33" s="165">
        <v>-3.35</v>
      </c>
    </row>
    <row r="34" spans="1:16" x14ac:dyDescent="0.25">
      <c r="A34" s="165">
        <v>3.656075</v>
      </c>
      <c r="C34" s="165">
        <v>-5.1939250000000001</v>
      </c>
      <c r="E34" s="165">
        <v>-1.1939250000000003</v>
      </c>
      <c r="G34" s="165">
        <v>4.0560749999999999</v>
      </c>
      <c r="I34" s="165">
        <v>1.1060750000000001</v>
      </c>
      <c r="K34" s="165">
        <v>-1.6939250000000003</v>
      </c>
      <c r="M34" s="424">
        <v>-8.4939250000000008</v>
      </c>
      <c r="N34" s="36">
        <v>42432</v>
      </c>
      <c r="O34" s="105">
        <v>3.1051500000000001</v>
      </c>
      <c r="P34" s="165">
        <v>-5.45</v>
      </c>
    </row>
    <row r="35" spans="1:16" x14ac:dyDescent="0.25">
      <c r="A35" s="165">
        <v>0.63277499999999964</v>
      </c>
      <c r="C35" s="165">
        <v>-2.3172250000000001</v>
      </c>
      <c r="E35" s="165">
        <v>-3.6172250000000004</v>
      </c>
      <c r="G35" s="165">
        <v>3.4827750000000002</v>
      </c>
      <c r="I35" s="165">
        <v>0.58277499999999982</v>
      </c>
      <c r="K35" s="165">
        <v>-3.1672250000000002</v>
      </c>
      <c r="M35" s="424">
        <v>-10.917225</v>
      </c>
      <c r="N35" s="36">
        <v>42433</v>
      </c>
      <c r="O35" s="105">
        <v>3.2292999999999998</v>
      </c>
      <c r="P35" s="165">
        <v>-7.75</v>
      </c>
    </row>
    <row r="36" spans="1:16" x14ac:dyDescent="0.25">
      <c r="A36" s="165">
        <v>-0.74222499999999991</v>
      </c>
      <c r="C36" s="165">
        <v>-0.24222499999999991</v>
      </c>
      <c r="E36" s="165">
        <v>-2.3422249999999996</v>
      </c>
      <c r="G36" s="165">
        <v>5.4077749999999991</v>
      </c>
      <c r="I36" s="165">
        <v>-2.9422249999999996</v>
      </c>
      <c r="K36" s="165">
        <v>-4.4922249999999995</v>
      </c>
      <c r="M36" s="424">
        <v>-11.642225000000002</v>
      </c>
      <c r="N36" s="36">
        <v>42434</v>
      </c>
      <c r="O36" s="105">
        <v>3.3551499999999996</v>
      </c>
      <c r="P36" s="165">
        <v>-8.3500000000000014</v>
      </c>
    </row>
    <row r="37" spans="1:16" x14ac:dyDescent="0.25">
      <c r="A37" s="165">
        <v>-1.1189249999999999</v>
      </c>
      <c r="C37" s="165">
        <v>1.8310750000000002</v>
      </c>
      <c r="E37" s="165">
        <v>0.88107500000000005</v>
      </c>
      <c r="G37" s="165">
        <v>7.6310750000000009</v>
      </c>
      <c r="I37" s="165">
        <v>-4.2689249999999994</v>
      </c>
      <c r="K37" s="165">
        <v>-3.5689249999999997</v>
      </c>
      <c r="M37" s="424">
        <v>-8.0189249999999994</v>
      </c>
      <c r="N37" s="36">
        <v>42435</v>
      </c>
      <c r="O37" s="105">
        <v>3.4826999999999999</v>
      </c>
      <c r="P37" s="165">
        <v>-4.6000000000000005</v>
      </c>
    </row>
    <row r="38" spans="1:16" x14ac:dyDescent="0.25">
      <c r="A38" s="165">
        <v>-0.64732499999999993</v>
      </c>
      <c r="C38" s="165">
        <v>3.8026749999999998</v>
      </c>
      <c r="E38" s="165">
        <v>1.7026750000000002</v>
      </c>
      <c r="G38" s="165">
        <v>4.4026749999999995</v>
      </c>
      <c r="I38" s="165">
        <v>-4.0973249999999997</v>
      </c>
      <c r="K38" s="165">
        <v>-2.8973249999999999</v>
      </c>
      <c r="M38" s="424">
        <v>-4.0473249999999998</v>
      </c>
      <c r="N38" s="36">
        <v>42436</v>
      </c>
      <c r="O38" s="105">
        <v>3.6119500000000002</v>
      </c>
      <c r="P38" s="165">
        <v>-0.5</v>
      </c>
    </row>
    <row r="39" spans="1:16" x14ac:dyDescent="0.25">
      <c r="A39" s="165">
        <v>0.32257500000000006</v>
      </c>
      <c r="C39" s="165">
        <v>4.5725750000000005</v>
      </c>
      <c r="E39" s="165">
        <v>1.8725749999999999</v>
      </c>
      <c r="G39" s="165">
        <v>1.7725750000000002</v>
      </c>
      <c r="I39" s="165">
        <v>-3.2274250000000002</v>
      </c>
      <c r="K39" s="165">
        <v>-2.527425</v>
      </c>
      <c r="M39" s="424">
        <v>-4.5774249999999999</v>
      </c>
      <c r="N39" s="36">
        <v>42437</v>
      </c>
      <c r="O39" s="105">
        <v>3.7428999999999997</v>
      </c>
      <c r="P39" s="165">
        <v>-0.9</v>
      </c>
    </row>
    <row r="40" spans="1:16" x14ac:dyDescent="0.25">
      <c r="A40" s="165">
        <v>0.34077500000000072</v>
      </c>
      <c r="C40" s="165">
        <v>6.4407750000000004</v>
      </c>
      <c r="E40" s="165">
        <v>3.1407749999999997</v>
      </c>
      <c r="G40" s="165">
        <v>0.79077500000000001</v>
      </c>
      <c r="I40" s="165">
        <v>-2.6092249999999995</v>
      </c>
      <c r="K40" s="165">
        <v>-0.75922499999999982</v>
      </c>
      <c r="M40" s="424">
        <v>-5.6592249999999993</v>
      </c>
      <c r="N40" s="36">
        <v>42438</v>
      </c>
      <c r="O40" s="105">
        <v>3.8755500000000001</v>
      </c>
      <c r="P40" s="165">
        <v>-1.85</v>
      </c>
    </row>
    <row r="41" spans="1:16" x14ac:dyDescent="0.25">
      <c r="A41" s="165">
        <v>0.60727499999999957</v>
      </c>
      <c r="C41" s="165">
        <v>4.8072749999999997</v>
      </c>
      <c r="E41" s="165">
        <v>2.7072750000000001</v>
      </c>
      <c r="G41" s="165">
        <v>2.6072749999999996</v>
      </c>
      <c r="I41" s="165">
        <v>-1.8927250000000004</v>
      </c>
      <c r="K41" s="165">
        <v>-2.0427250000000003</v>
      </c>
      <c r="M41" s="424">
        <v>-6.6427250000000004</v>
      </c>
      <c r="N41" s="36">
        <v>42439</v>
      </c>
      <c r="O41" s="105">
        <v>4.0099</v>
      </c>
      <c r="P41" s="165">
        <v>-2.7</v>
      </c>
    </row>
    <row r="42" spans="1:16" x14ac:dyDescent="0.25">
      <c r="A42" s="165">
        <v>0.72207500000000024</v>
      </c>
      <c r="C42" s="165">
        <v>1.1220749999999997</v>
      </c>
      <c r="E42" s="165">
        <v>4.5720750000000008</v>
      </c>
      <c r="G42" s="165">
        <v>3.1220749999999997</v>
      </c>
      <c r="I42" s="165">
        <v>-0.3779249999999994</v>
      </c>
      <c r="K42" s="165">
        <v>-3.3779249999999994</v>
      </c>
      <c r="M42" s="424">
        <v>-6.5279249999999998</v>
      </c>
      <c r="N42" s="36">
        <v>42440</v>
      </c>
      <c r="O42" s="105">
        <v>4.1459499999999991</v>
      </c>
      <c r="P42" s="165">
        <v>-2.4500000000000002</v>
      </c>
    </row>
    <row r="43" spans="1:16" x14ac:dyDescent="0.25">
      <c r="A43" s="165">
        <v>1.7351749999999999</v>
      </c>
      <c r="C43" s="165">
        <v>0.73517499999999991</v>
      </c>
      <c r="E43" s="165">
        <v>7.5351750000000006</v>
      </c>
      <c r="G43" s="165">
        <v>1.3851750000000003</v>
      </c>
      <c r="I43" s="165">
        <v>0.88517500000000027</v>
      </c>
      <c r="K43" s="165">
        <v>-2.8148249999999995</v>
      </c>
      <c r="M43" s="424">
        <v>-5.5148249999999992</v>
      </c>
      <c r="N43" s="36">
        <v>42441</v>
      </c>
      <c r="O43" s="105">
        <v>4.2836999999999996</v>
      </c>
      <c r="P43" s="165">
        <v>-1.3</v>
      </c>
    </row>
    <row r="44" spans="1:16" x14ac:dyDescent="0.25">
      <c r="A44" s="165">
        <v>4.1465750000000003</v>
      </c>
      <c r="C44" s="165">
        <v>1.0465750000000007</v>
      </c>
      <c r="E44" s="165">
        <v>6.0965749999999996</v>
      </c>
      <c r="G44" s="165">
        <v>0.39657500000000034</v>
      </c>
      <c r="I44" s="165">
        <v>2.5965750000000005</v>
      </c>
      <c r="K44" s="165">
        <v>-1.5034249999999996</v>
      </c>
      <c r="M44" s="424">
        <v>-6.4034249999999995</v>
      </c>
      <c r="N44" s="36">
        <v>42442</v>
      </c>
      <c r="O44" s="105">
        <v>4.4231499999999997</v>
      </c>
      <c r="P44" s="165">
        <v>-2.0499999999999998</v>
      </c>
    </row>
    <row r="45" spans="1:16" x14ac:dyDescent="0.25">
      <c r="A45" s="165">
        <v>5.8562750000000001</v>
      </c>
      <c r="C45" s="165">
        <v>2.6562750000000008</v>
      </c>
      <c r="E45" s="165">
        <v>7.7562750000000005</v>
      </c>
      <c r="G45" s="165">
        <v>0.10627500000000012</v>
      </c>
      <c r="I45" s="165">
        <v>2.6562750000000008</v>
      </c>
      <c r="K45" s="165">
        <v>0.45627500000000065</v>
      </c>
      <c r="M45" s="424">
        <v>-5.6937249999999997</v>
      </c>
      <c r="N45" s="36">
        <v>42443</v>
      </c>
      <c r="O45" s="105">
        <v>4.5642999999999994</v>
      </c>
      <c r="P45" s="165">
        <v>-1.2</v>
      </c>
    </row>
    <row r="46" spans="1:16" x14ac:dyDescent="0.25">
      <c r="A46" s="165">
        <v>6.6142750000000001</v>
      </c>
      <c r="C46" s="165">
        <v>2.5642749999999994</v>
      </c>
      <c r="E46" s="165">
        <v>7.7142750000000015</v>
      </c>
      <c r="G46" s="165">
        <v>0.81427499999999942</v>
      </c>
      <c r="I46" s="165">
        <v>2.3642750000000001</v>
      </c>
      <c r="K46" s="165">
        <v>0.66427499999999995</v>
      </c>
      <c r="M46" s="424">
        <v>-1.9357249999999997</v>
      </c>
      <c r="N46" s="36">
        <v>42444</v>
      </c>
      <c r="O46" s="105">
        <v>4.7071500000000004</v>
      </c>
      <c r="P46" s="165">
        <v>2.7</v>
      </c>
    </row>
  </sheetData>
  <conditionalFormatting sqref="M47:M1048576 C1:C2 E1:E2 G1:G2 I1:I2 M1:M2 K1:K2 A1:A2 K47:K1048576 I47:I1048576 G47:G1048576 E47:E1048576 C47:C1048576 A47:A1048576">
    <cfRule type="colorScale" priority="794">
      <colorScale>
        <cfvo type="min"/>
        <cfvo type="percentile" val="50"/>
        <cfvo type="max"/>
        <color rgb="FF5A8AC6"/>
        <color rgb="FFFCFCFF"/>
        <color rgb="FFF8696B"/>
      </colorScale>
    </cfRule>
  </conditionalFormatting>
  <conditionalFormatting sqref="M3:M46 A3:A46 C3:C46 E3:E46 G3:G46 I3:I46 K3:K46">
    <cfRule type="colorScale" priority="809">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Hardiness Tables 2012-18</vt:lpstr>
      <vt:lpstr>Chardonnay Predicted LTE (3)</vt:lpstr>
      <vt:lpstr>Charts</vt:lpstr>
      <vt:lpstr>Sheet1</vt:lpstr>
      <vt:lpstr>Sheet2</vt:lpstr>
    </vt:vector>
  </TitlesOfParts>
  <Company>AAFC-AAC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Bowen, Pat</dc:creator>
  <cp:lastModifiedBy>Bogdanoff, Carl</cp:lastModifiedBy>
  <cp:lastPrinted>2019-05-03T21:28:35Z</cp:lastPrinted>
  <dcterms:created xsi:type="dcterms:W3CDTF">2013-01-10T16:45:54Z</dcterms:created>
  <dcterms:modified xsi:type="dcterms:W3CDTF">2019-07-25T23:01:29Z</dcterms:modified>
</cp:coreProperties>
</file>