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knight5\OneDrive - Department of Health and Social Care\Documents\projects\long-acting-buprenorphine\"/>
    </mc:Choice>
  </mc:AlternateContent>
  <xr:revisionPtr revIDLastSave="0" documentId="8_{BBBAC837-3E98-4D51-9CAD-68BE8472078F}" xr6:coauthVersionLast="47" xr6:coauthVersionMax="47" xr10:uidLastSave="{00000000-0000-0000-0000-000000000000}"/>
  <bookViews>
    <workbookView xWindow="1131" yWindow="1131" windowWidth="24686" windowHeight="13183" firstSheet="1" activeTab="1" xr2:uid="{3925BB85-BDD2-464F-B9AC-FCEF180B3677}"/>
  </bookViews>
  <sheets>
    <sheet name="Index" sheetId="1" r:id="rId1"/>
    <sheet name="Table 1" sheetId="2" r:id="rId2"/>
    <sheet name="Table 2" sheetId="3" r:id="rId3"/>
    <sheet name="Table 3" sheetId="4" r:id="rId4"/>
    <sheet name="Table 4" sheetId="5" r:id="rId5"/>
    <sheet name="Table 5" sheetId="6" r:id="rId6"/>
  </sheets>
  <definedNames>
    <definedName name="_xlnm._FilterDatabase" localSheetId="0" hidden="1">Index!$B$1:$D$17</definedName>
    <definedName name="_xlnm._FilterDatabase" localSheetId="1" hidden="1">'Table 1'!$A$5:$V$16</definedName>
    <definedName name="_xlnm._FilterDatabase" localSheetId="2" hidden="1">'Table 2'!$A$5:$I$16</definedName>
    <definedName name="_xlnm._FilterDatabase" localSheetId="3" hidden="1">'Table 3'!$A$5:$M$16</definedName>
    <definedName name="_xlnm._FilterDatabase" localSheetId="4" hidden="1">'Table 4'!$A$5:$N$37</definedName>
    <definedName name="_xlnm._FilterDatabase" localSheetId="5" hidden="1">'Table 5'!$A$4:$B$66</definedName>
  </definedNames>
  <calcPr calcId="191028"/>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1" i="2" l="1"/>
  <c r="J81" i="2"/>
  <c r="I81" i="2"/>
  <c r="K80" i="2"/>
  <c r="J80" i="2"/>
  <c r="I80" i="2"/>
  <c r="H108" i="2"/>
  <c r="G108" i="2"/>
  <c r="F108" i="2"/>
  <c r="E100" i="2"/>
  <c r="H61" i="2"/>
  <c r="E64" i="5"/>
  <c r="E65" i="5"/>
  <c r="E66" i="5"/>
  <c r="E67" i="5"/>
  <c r="E68" i="5"/>
  <c r="E69" i="5"/>
  <c r="E70" i="5"/>
  <c r="E63" i="5"/>
  <c r="D65" i="5"/>
  <c r="D66" i="5"/>
  <c r="D67" i="5"/>
  <c r="D68" i="5"/>
  <c r="D69" i="5"/>
  <c r="D70" i="5"/>
  <c r="C70" i="5"/>
  <c r="C69" i="5"/>
  <c r="C68" i="5"/>
  <c r="C67" i="5"/>
  <c r="C66" i="5"/>
  <c r="C65" i="5"/>
  <c r="D64" i="5"/>
  <c r="C64" i="5"/>
  <c r="D63" i="5"/>
  <c r="C63" i="5"/>
  <c r="G95" i="5"/>
  <c r="G96" i="5"/>
  <c r="G97" i="5"/>
  <c r="G98" i="5"/>
  <c r="G99" i="5"/>
  <c r="G100" i="5"/>
  <c r="G101" i="5"/>
  <c r="G102" i="5"/>
  <c r="F102" i="5"/>
  <c r="F100" i="5"/>
  <c r="F98" i="5"/>
  <c r="F96" i="5"/>
  <c r="F101" i="5"/>
  <c r="F99" i="5"/>
  <c r="F97" i="5"/>
  <c r="F95" i="5"/>
  <c r="D95" i="5"/>
  <c r="D96" i="5"/>
  <c r="D97" i="5"/>
  <c r="D98" i="5"/>
  <c r="D99" i="5"/>
  <c r="D100" i="5"/>
  <c r="D101" i="5"/>
  <c r="D102" i="5"/>
  <c r="C102" i="5"/>
  <c r="C100" i="5"/>
  <c r="C98" i="5"/>
  <c r="C96" i="5"/>
  <c r="C101" i="5"/>
  <c r="C99" i="5"/>
  <c r="C97" i="5"/>
  <c r="C95" i="5"/>
  <c r="E34" i="4"/>
  <c r="E35" i="4"/>
  <c r="E36" i="4"/>
  <c r="E37" i="4"/>
  <c r="E38" i="4"/>
  <c r="E39" i="4"/>
  <c r="E40" i="4"/>
  <c r="E33" i="4"/>
  <c r="D39" i="4"/>
  <c r="D37" i="4"/>
  <c r="C39" i="4"/>
  <c r="C37" i="4"/>
  <c r="D40" i="4"/>
  <c r="C40" i="4"/>
  <c r="D38" i="4"/>
  <c r="C38" i="4"/>
  <c r="D36" i="4"/>
  <c r="C36" i="4"/>
  <c r="D35" i="4"/>
  <c r="C35" i="4"/>
  <c r="D34" i="4"/>
  <c r="C34" i="4"/>
  <c r="D33" i="4"/>
  <c r="C33" i="4"/>
  <c r="E34" i="3"/>
  <c r="E35" i="3"/>
  <c r="E36" i="3"/>
  <c r="E37" i="3"/>
  <c r="E38" i="3"/>
  <c r="E39" i="3"/>
  <c r="E40" i="3"/>
  <c r="E33" i="3"/>
  <c r="D39" i="3"/>
  <c r="D37" i="3"/>
  <c r="C39" i="3"/>
  <c r="C37" i="3"/>
  <c r="D40" i="3"/>
  <c r="C40" i="3"/>
  <c r="D38" i="3"/>
  <c r="C38" i="3"/>
  <c r="D36" i="3"/>
  <c r="C36" i="3"/>
  <c r="D35" i="3"/>
  <c r="C35" i="3"/>
  <c r="D34" i="3"/>
  <c r="C34" i="3"/>
  <c r="D33" i="3"/>
  <c r="C33" i="3"/>
  <c r="E85" i="2"/>
  <c r="D85" i="2"/>
  <c r="C85" i="2"/>
  <c r="G85" i="2" s="1"/>
  <c r="A85" i="2"/>
  <c r="E84" i="2"/>
  <c r="D84" i="2"/>
  <c r="C84" i="2"/>
  <c r="G84" i="2" s="1"/>
  <c r="A84" i="2"/>
  <c r="E83" i="2"/>
  <c r="D83" i="2"/>
  <c r="C83" i="2"/>
  <c r="G83" i="2" s="1"/>
  <c r="A83" i="2"/>
  <c r="E82" i="2"/>
  <c r="D82" i="2"/>
  <c r="C82" i="2"/>
  <c r="A82" i="2"/>
  <c r="E81" i="2"/>
  <c r="D81" i="2"/>
  <c r="C81" i="2"/>
  <c r="A81" i="2"/>
  <c r="E80" i="2"/>
  <c r="D80" i="2"/>
  <c r="C80" i="2"/>
  <c r="A80" i="2"/>
  <c r="E79" i="2"/>
  <c r="D79" i="2"/>
  <c r="C79" i="2"/>
  <c r="A79" i="2"/>
  <c r="E78" i="2"/>
  <c r="D78" i="2"/>
  <c r="C78" i="2"/>
  <c r="G78" i="2" s="1"/>
  <c r="A78" i="2"/>
  <c r="D107" i="2"/>
  <c r="D105" i="2"/>
  <c r="D103" i="2"/>
  <c r="D101" i="2"/>
  <c r="C107" i="2"/>
  <c r="E107" i="2" s="1"/>
  <c r="C105" i="2"/>
  <c r="E105" i="2" s="1"/>
  <c r="C103" i="2"/>
  <c r="E103" i="2" s="1"/>
  <c r="C101" i="2"/>
  <c r="D106" i="2"/>
  <c r="D104" i="2"/>
  <c r="D102" i="2"/>
  <c r="D100" i="2"/>
  <c r="C106" i="2"/>
  <c r="E106" i="2" s="1"/>
  <c r="C104" i="2"/>
  <c r="E104" i="2" s="1"/>
  <c r="C102" i="2"/>
  <c r="E102" i="2" s="1"/>
  <c r="C100" i="2"/>
  <c r="A107" i="2"/>
  <c r="A106" i="2"/>
  <c r="A105" i="2"/>
  <c r="A104" i="2"/>
  <c r="A103" i="2"/>
  <c r="A102" i="2"/>
  <c r="A101" i="2"/>
  <c r="A100" i="2"/>
  <c r="D60" i="2"/>
  <c r="E60" i="2"/>
  <c r="D61" i="2"/>
  <c r="E61" i="2"/>
  <c r="C61" i="2"/>
  <c r="C60" i="2"/>
  <c r="F60" i="2" s="1"/>
  <c r="D59" i="2"/>
  <c r="E59" i="2"/>
  <c r="C59" i="2"/>
  <c r="D58" i="2"/>
  <c r="E58" i="2"/>
  <c r="C58" i="2"/>
  <c r="G58" i="2" s="1"/>
  <c r="C56" i="2"/>
  <c r="D56" i="2"/>
  <c r="E56" i="2"/>
  <c r="D57" i="2"/>
  <c r="E57" i="2"/>
  <c r="C57" i="2"/>
  <c r="D54" i="2"/>
  <c r="E54" i="2"/>
  <c r="C54" i="2"/>
  <c r="E55" i="2"/>
  <c r="D55" i="2"/>
  <c r="C55" i="2"/>
  <c r="A61" i="2"/>
  <c r="A60" i="2"/>
  <c r="A59" i="2"/>
  <c r="A58" i="2"/>
  <c r="A57" i="2"/>
  <c r="A56" i="2"/>
  <c r="A55" i="2"/>
  <c r="A54" i="2"/>
  <c r="A34" i="2"/>
  <c r="B34" i="2"/>
  <c r="A35" i="2"/>
  <c r="B35" i="2"/>
  <c r="A36" i="2"/>
  <c r="B36" i="2"/>
  <c r="B33" i="2"/>
  <c r="A33" i="2"/>
  <c r="E34" i="2"/>
  <c r="F34" i="2"/>
  <c r="E35" i="2"/>
  <c r="F35" i="2"/>
  <c r="E36" i="2"/>
  <c r="F36" i="2"/>
  <c r="F33" i="2"/>
  <c r="E33" i="2"/>
  <c r="E99" i="5" l="1"/>
  <c r="E100" i="5"/>
  <c r="H100" i="5"/>
  <c r="H99" i="5"/>
  <c r="E102" i="5"/>
  <c r="H102" i="5"/>
  <c r="E101" i="5"/>
  <c r="H101" i="5"/>
  <c r="H95" i="5"/>
  <c r="E97" i="5"/>
  <c r="H97" i="5"/>
  <c r="E98" i="5"/>
  <c r="H98" i="5"/>
  <c r="E96" i="5"/>
  <c r="H96" i="5"/>
  <c r="E95" i="5"/>
  <c r="F80" i="2"/>
  <c r="F81" i="2"/>
  <c r="F79" i="2"/>
  <c r="F82" i="2"/>
  <c r="F78" i="2"/>
  <c r="G55" i="2"/>
  <c r="F57" i="2"/>
  <c r="F83" i="2"/>
  <c r="G79" i="2"/>
  <c r="G80" i="2"/>
  <c r="G81" i="2"/>
  <c r="G82" i="2"/>
  <c r="F84" i="2"/>
  <c r="F85" i="2"/>
  <c r="E101" i="2"/>
  <c r="G57" i="2"/>
  <c r="F55" i="2"/>
  <c r="F58" i="2"/>
  <c r="G54" i="2"/>
  <c r="F56" i="2"/>
  <c r="G59" i="2"/>
  <c r="G61" i="2"/>
  <c r="F61" i="2"/>
  <c r="G33" i="2"/>
  <c r="C33" i="2"/>
  <c r="F54" i="2"/>
  <c r="G60" i="2"/>
  <c r="G56" i="2"/>
  <c r="F59" i="2"/>
  <c r="C35" i="2"/>
  <c r="G34" i="2"/>
  <c r="G35" i="2"/>
  <c r="C34" i="2"/>
  <c r="G36" i="2"/>
  <c r="C36" i="2"/>
</calcChain>
</file>

<file path=xl/sharedStrings.xml><?xml version="1.0" encoding="utf-8"?>
<sst xmlns="http://schemas.openxmlformats.org/spreadsheetml/2006/main" count="776" uniqueCount="232">
  <si>
    <t>Table</t>
  </si>
  <si>
    <t>Statistic</t>
  </si>
  <si>
    <t>Notes</t>
  </si>
  <si>
    <t xml:space="preserve">Total number in treatment </t>
  </si>
  <si>
    <t>Provided for all tables for context</t>
  </si>
  <si>
    <t xml:space="preserve">Total number and % that have been on a long acting buprenorphine (LAB) script in the last 12 months </t>
  </si>
  <si>
    <t xml:space="preserve">Total number and % that have been on a LAB script in their latest journey  </t>
  </si>
  <si>
    <t xml:space="preserve">Successful completion number and rates for those that had LAB in latest journey </t>
  </si>
  <si>
    <t xml:space="preserve">Successful completion number and rates for those that didn’t have LAB in their latest journey </t>
  </si>
  <si>
    <t xml:space="preserve">6 and 12 month representation rates for those that had LAB in latest journey </t>
  </si>
  <si>
    <t>6 month only, as discussed</t>
  </si>
  <si>
    <t xml:space="preserve">6 and 12 month representation rates for those that didn’t have LAB in their latest journey </t>
  </si>
  <si>
    <t>As above</t>
  </si>
  <si>
    <t xml:space="preserve">Treatment effectiveness number and rates for those that had LAB in latest journey </t>
  </si>
  <si>
    <t>Because there are very low numbers of LAB SIRs who have been in treatment &lt;6 months there are few in the New category</t>
  </si>
  <si>
    <t xml:space="preserve">Treatment and effectiveness number and rates for those that didn’t have LAB in their latest journey </t>
  </si>
  <si>
    <t>As a sub set of the above the opiate abstinence rates for those that had a LAB script in th</t>
  </si>
  <si>
    <t>As above.
Note opiate users can be in the progress category if they are significantly reducing use, or successfully completed (although usually latest TOP should not have opiate use for a successful completion), and opiate abstinent people can be in the not making progress category if using crack, dropped out etc.</t>
  </si>
  <si>
    <t xml:space="preserve">12 week retention rate for new presentations that started on LAB script (or had a LAB script in the first 12 weeks  ?) </t>
  </si>
  <si>
    <t>Because SIRs cover 6 months backdated, someone with LAB from start of treatment and LAB starting after 5 months can have the same SIR data. Data provided for LAB SIR in first 7 months of treatment. Exploratory analysis showed very low numbers with LAB SIRs who have been in treatment &lt; 6 months, partly because only 17% of LAB clients are new presentations, but mostly no early SIRs before 6 months.
Because new presentation rate is low this is also provided for all clients.</t>
  </si>
  <si>
    <t>12 week retention rate for new presentation that didn’t have LAB in first 12 weeks</t>
  </si>
  <si>
    <t xml:space="preserve">Deaths during treatment number and rates for those that had LAB in latest journey </t>
  </si>
  <si>
    <t xml:space="preserve">Deaths during treatment number and rates for those that didn’t LAB in their latest journey </t>
  </si>
  <si>
    <t>Not calculated</t>
  </si>
  <si>
    <t>Number and rate of those that had prison treatment rates for those that had LAB in latest journey (look at whether people show up in prison treatment during the year – using prison start date so people not counted in more than one financial year)</t>
  </si>
  <si>
    <t xml:space="preserve">Number and rate of those that had prison treatment rates for those that didn’t have LAB in latest journey (look at whether people show up in prison treatment during the year – using prison start date so people not counted in more than one financial year) </t>
  </si>
  <si>
    <t>Notes and cuts</t>
  </si>
  <si>
    <t>Substances</t>
  </si>
  <si>
    <t>Just for heroin users</t>
  </si>
  <si>
    <t>84% of LAB SIR clients are heroin clients. Of those not citing heroin, 24% cite buprenorphine, 5% methadone (excl. prescription), 11% opiates unspecified, so may be mis-recorded former heroin users. Full details of substances cited are in table 5.</t>
  </si>
  <si>
    <t>LAB in last 12 months</t>
  </si>
  <si>
    <t xml:space="preserve">Can the same outputs as above be run but this time where there was a record of LAB in the last 12 months </t>
  </si>
  <si>
    <t>Provided for all tables.
Note that SIRs are backdated. This is SIR in the last 12 months, or after the period (up to the pend column date). This is included because a SIR after the period may represent LAB during the period, but means the different data tables can't be compared - monthly, annual and SCNR have 0/3/6 months delay respectively.</t>
  </si>
  <si>
    <t>Complexity</t>
  </si>
  <si>
    <t xml:space="preserve">Can the analysis above then be rerun for complexity of opiate users (fine to use the old approach with the scoring / code as previously in the rehab work if that that is easier or also to update or come up with a new method). </t>
  </si>
  <si>
    <t>Have re-run the LOC method for complexity and don't think it's worth using - it doesn't include injecting or deprivation.
Could use the scoring method from the RDT but others more familiar were suspicious, and not clear if average score is meaningful.
Probably needs a real project to redesign from scratch, not do-able for deadline.</t>
  </si>
  <si>
    <t>Table 1</t>
  </si>
  <si>
    <t>Annual data</t>
  </si>
  <si>
    <t>LAB status</t>
  </si>
  <si>
    <t>InTx</t>
  </si>
  <si>
    <t>NewTx</t>
  </si>
  <si>
    <t>Exits</t>
  </si>
  <si>
    <t>Exits_SC</t>
  </si>
  <si>
    <t>Exits_Died</t>
  </si>
  <si>
    <t>RetainedOrCompleted12Week_AllInTx</t>
  </si>
  <si>
    <t>NotRetainedOrCompleted12Week_AllInTx</t>
  </si>
  <si>
    <t>RetainedOrCompleted12WeekDepotBupeAtStart_AllInTx</t>
  </si>
  <si>
    <t>RetainedOrCompleted12WeekNoDepotBupeAtStart_AllInTx</t>
  </si>
  <si>
    <t>NotRetainedOrCompleted12WeekDepotBupeAtStart_AllInTx</t>
  </si>
  <si>
    <t>NotRetainedOrCompleted12WeekNoDepotBupeAtStart_AllInTx</t>
  </si>
  <si>
    <t>RetainedOrCompleted12Week_NewTx</t>
  </si>
  <si>
    <t>NotRetainedOrCompleted12Week_NewTx</t>
  </si>
  <si>
    <t>RetainedOrCompleted12WeekDepotBupeAtStart_NewTx</t>
  </si>
  <si>
    <t>RetainedOrCompleted12WeekNoDepotBupeAtStart_NewTx</t>
  </si>
  <si>
    <t>NotRetainedOrCompleted12WeekDepotBupeAtStart_NewTx</t>
  </si>
  <si>
    <t>NotRetainedOrCompleted12WeekNoDepotBupeAtStart_NewTx</t>
  </si>
  <si>
    <t>Year</t>
  </si>
  <si>
    <t>file_used</t>
  </si>
  <si>
    <t>file_date</t>
  </si>
  <si>
    <t>pend</t>
  </si>
  <si>
    <t>Depot bupe in last 12 months</t>
  </si>
  <si>
    <t>2020-21</t>
  </si>
  <si>
    <t>annual</t>
  </si>
  <si>
    <t>2021-06</t>
  </si>
  <si>
    <t>No depot bupe</t>
  </si>
  <si>
    <t>Depot bupe in journey, over 12 months ago</t>
  </si>
  <si>
    <t>2021-22</t>
  </si>
  <si>
    <t>2022-06</t>
  </si>
  <si>
    <t>2022-23</t>
  </si>
  <si>
    <t>2023-06</t>
  </si>
  <si>
    <t>2023-24</t>
  </si>
  <si>
    <t>2024-06</t>
  </si>
  <si>
    <t>IN TREATMENT TREND</t>
  </si>
  <si>
    <t>Sum of InTx</t>
  </si>
  <si>
    <t>Column Labels</t>
  </si>
  <si>
    <t>Row Labels</t>
  </si>
  <si>
    <t>Grand Total</t>
  </si>
  <si>
    <t>LAB in journey</t>
  </si>
  <si>
    <t>Total LAB in last 12 months</t>
  </si>
  <si>
    <t>Total InTx</t>
  </si>
  <si>
    <t>LAB %</t>
  </si>
  <si>
    <t>Total LAB in journey</t>
  </si>
  <si>
    <t>LAB in journey %</t>
  </si>
  <si>
    <t>SUCCESSFUL COMPLETIONS TREND</t>
  </si>
  <si>
    <t>Total Sum of Exits_SC</t>
  </si>
  <si>
    <t>Total Sum of Exits</t>
  </si>
  <si>
    <t>Total Sum of InTx</t>
  </si>
  <si>
    <t>Sum of Exits_SC</t>
  </si>
  <si>
    <t>Sum of Exits</t>
  </si>
  <si>
    <t>Successful completions</t>
  </si>
  <si>
    <t>Total exits</t>
  </si>
  <si>
    <t>SCs per exit %</t>
  </si>
  <si>
    <t>SCs per in treatment %</t>
  </si>
  <si>
    <t>Yes</t>
  </si>
  <si>
    <t>No</t>
  </si>
  <si>
    <t>DEATHS IN TREATMENT TREND</t>
  </si>
  <si>
    <t>Total Sum of Exits_Died</t>
  </si>
  <si>
    <t>Sum of Exits_Died</t>
  </si>
  <si>
    <t>Deaths</t>
  </si>
  <si>
    <t>Deaths per exit %</t>
  </si>
  <si>
    <t>Deaths per in treatment %</t>
  </si>
  <si>
    <t>EFFECTIVE TREATMENT TREND - NEW PRESENTATIONS</t>
  </si>
  <si>
    <t>Sum of RetainedOrCompleted12WeekDepotBupeAtStart_NewTx</t>
  </si>
  <si>
    <t>Sum of RetainedOrCompleted12WeekNoDepotBupeAtStart_NewTx</t>
  </si>
  <si>
    <t>Sum of NotRetainedOrCompleted12WeekDepotBupeAtStart_NewTx</t>
  </si>
  <si>
    <t>Sum of NotRetainedOrCompleted12WeekNoDepotBupeAtStart_NewTx</t>
  </si>
  <si>
    <t>LAB at start</t>
  </si>
  <si>
    <t>Effective treatment</t>
  </si>
  <si>
    <t>New presentations</t>
  </si>
  <si>
    <t>Effective treatment %</t>
  </si>
  <si>
    <t>Table 2</t>
  </si>
  <si>
    <t>June data, SCNR period (Jan-Dec) - this is standard practice for annual reporting as 6 months after 2023-24 isn't available yet</t>
  </si>
  <si>
    <t>SCNR_InTreatment_AllInTx</t>
  </si>
  <si>
    <t>SCNR_Completion_AllInTx</t>
  </si>
  <si>
    <t>SCNR_SC_With_Representation_AllInTx</t>
  </si>
  <si>
    <t>SCNR_SC_No_Representation_AllInTx</t>
  </si>
  <si>
    <t>Calendar 2020</t>
  </si>
  <si>
    <t>monthly</t>
  </si>
  <si>
    <t>Calendar 2021</t>
  </si>
  <si>
    <t>Calendar 2022</t>
  </si>
  <si>
    <t>Calendar 2023</t>
  </si>
  <si>
    <t>SCNR TREND</t>
  </si>
  <si>
    <t>Total Sum of SCNR_SC_No_Representation_AllInTx</t>
  </si>
  <si>
    <t>Total Sum of SCNR_Completion_AllInTx</t>
  </si>
  <si>
    <t>Sum of SCNR_SC_No_Representation_AllInTx</t>
  </si>
  <si>
    <t>Sum of SCNR_Completion_AllInTx</t>
  </si>
  <si>
    <t>Suc. Comp. No. Repres.</t>
  </si>
  <si>
    <t>Suc. Comp.</t>
  </si>
  <si>
    <t>Suc. Comp. No. Repres. %</t>
  </si>
  <si>
    <t>Table 3</t>
  </si>
  <si>
    <t>March monthly data (covering FY)</t>
  </si>
  <si>
    <t>TPM_Progress</t>
  </si>
  <si>
    <t>TPM_NotProgress</t>
  </si>
  <si>
    <t>TPM_MissingData</t>
  </si>
  <si>
    <t>TPM_New</t>
  </si>
  <si>
    <t>2021-03</t>
  </si>
  <si>
    <t>2022-03</t>
  </si>
  <si>
    <t>2023-03</t>
  </si>
  <si>
    <t>2024-03</t>
  </si>
  <si>
    <t>TREATMENT PROGRESS MEASURE TREND</t>
  </si>
  <si>
    <t>Total Sum of TPM_Progress</t>
  </si>
  <si>
    <t>Total Sum of TPM_NotProgress</t>
  </si>
  <si>
    <t>Sum of TPM_Progress</t>
  </si>
  <si>
    <t>Sum of TPM_NotProgress</t>
  </si>
  <si>
    <t>Making progress</t>
  </si>
  <si>
    <t>Not making progress</t>
  </si>
  <si>
    <t>Making progress %</t>
  </si>
  <si>
    <t>Table 4</t>
  </si>
  <si>
    <t>opiate_abstinence</t>
  </si>
  <si>
    <t>No TOPs past triage</t>
  </si>
  <si>
    <t>No opiate use</t>
  </si>
  <si>
    <t>Opiate use</t>
  </si>
  <si>
    <t>OPIATE ABSTINENCE TREND</t>
  </si>
  <si>
    <t>Excludes missing opiate abstinence</t>
  </si>
  <si>
    <t>Opiate abstinent</t>
  </si>
  <si>
    <t>Not opiate abstinent</t>
  </si>
  <si>
    <t>Opiate abstinent %</t>
  </si>
  <si>
    <t>TREATMENT PROGRESS MEASURE AND OPIATE ABSTINENCE TREND</t>
  </si>
  <si>
    <t>Depot bupe in journey, over 12 months ago Sum of TPM_Progress</t>
  </si>
  <si>
    <t>Depot bupe in journey, over 12 months ago Sum of TPM_NotProgress</t>
  </si>
  <si>
    <t>Depot bupe in last 12 months Sum of TPM_Progress</t>
  </si>
  <si>
    <t>Depot bupe in last 12 months Sum of TPM_NotProgress</t>
  </si>
  <si>
    <t>No depot bupe Sum of TPM_Progress</t>
  </si>
  <si>
    <t>No depot bupe Sum of TPM_NotProgress</t>
  </si>
  <si>
    <t>Substances cited by LAB clients not citing heroin</t>
  </si>
  <si>
    <t>2023-24 annual data</t>
  </si>
  <si>
    <t>Substance cited</t>
  </si>
  <si>
    <t>Number of people</t>
  </si>
  <si>
    <t>Buprenorphine</t>
  </si>
  <si>
    <t>Alcohol Unspecified</t>
  </si>
  <si>
    <t>Codeine Tablets</t>
  </si>
  <si>
    <t>Cocaine Freebase (crack)</t>
  </si>
  <si>
    <t>Opiates Unspecified</t>
  </si>
  <si>
    <t>Codeine Unspecified</t>
  </si>
  <si>
    <t>Cannabis Unspecified</t>
  </si>
  <si>
    <t>Cocaine Unspecified</t>
  </si>
  <si>
    <t>Tramadol Hydrochloride</t>
  </si>
  <si>
    <t>Other Opiates</t>
  </si>
  <si>
    <t>Methadone Unspecified</t>
  </si>
  <si>
    <t>Dihydrocodeine</t>
  </si>
  <si>
    <t>Benzodiazepines Unspecified</t>
  </si>
  <si>
    <t>Diazepam</t>
  </si>
  <si>
    <t>Buprenorphine prescription</t>
  </si>
  <si>
    <t>Cannabis Herbal</t>
  </si>
  <si>
    <t>Pregabalin</t>
  </si>
  <si>
    <t>Oxycodone</t>
  </si>
  <si>
    <t>Codeine prescription</t>
  </si>
  <si>
    <t>Cocaine Hydrochloride</t>
  </si>
  <si>
    <t>Morphine Sulphate</t>
  </si>
  <si>
    <t>Cannabis Herbal (Skunk)</t>
  </si>
  <si>
    <t>Methadone prescription</t>
  </si>
  <si>
    <t>Amphetamines Unspecified</t>
  </si>
  <si>
    <t>Mixture Of Alcohol</t>
  </si>
  <si>
    <t>Spirits</t>
  </si>
  <si>
    <t>Fentanyls</t>
  </si>
  <si>
    <t>Other prescription drugs</t>
  </si>
  <si>
    <t>Opiate Compound Analgesics</t>
  </si>
  <si>
    <t>Beer Or Cider</t>
  </si>
  <si>
    <t>Opiate Containing Mixture</t>
  </si>
  <si>
    <t>Zopiclone</t>
  </si>
  <si>
    <t>Wines And Fortified Wines</t>
  </si>
  <si>
    <t>Methadone Mixture</t>
  </si>
  <si>
    <t>Gabapentin</t>
  </si>
  <si>
    <t>Opium</t>
  </si>
  <si>
    <t>Sedatives Unspecified</t>
  </si>
  <si>
    <t>Drug NOS</t>
  </si>
  <si>
    <t>Methadone Linctus</t>
  </si>
  <si>
    <t>Alprazolam</t>
  </si>
  <si>
    <t>Mephedrone</t>
  </si>
  <si>
    <t>Ketamine</t>
  </si>
  <si>
    <t>Methadone Tablets</t>
  </si>
  <si>
    <t>Morphine Sulphate Amps</t>
  </si>
  <si>
    <t>Codeine Linctus</t>
  </si>
  <si>
    <t>Lorazepam</t>
  </si>
  <si>
    <t>Temazepam</t>
  </si>
  <si>
    <t>Non-barb/benzo Sedatives unsp</t>
  </si>
  <si>
    <t>Other Sedatives</t>
  </si>
  <si>
    <t>Amphetamine Sulphate</t>
  </si>
  <si>
    <t>Methamphetamine</t>
  </si>
  <si>
    <t>MDMA</t>
  </si>
  <si>
    <t>Hallucinogens Unspecified</t>
  </si>
  <si>
    <t>Cannabis Resin</t>
  </si>
  <si>
    <t>Minor Analgesics</t>
  </si>
  <si>
    <t>Dothiepin Hydrochloride</t>
  </si>
  <si>
    <t>Steroids Unspecified</t>
  </si>
  <si>
    <t>NPS Other â€“ predominantly stimulant</t>
  </si>
  <si>
    <t>NPS Other â€“ predominantly dissociative</t>
  </si>
  <si>
    <t>NPS Other â€“ predominantly cannabis</t>
  </si>
  <si>
    <t>NPS Other â€“ effects different to available classifications or not stated</t>
  </si>
  <si>
    <t>TOTAL INDIVIDUALS</t>
  </si>
  <si>
    <t xml:space="preserve">LAB at start </t>
  </si>
  <si>
    <t xml:space="preserve">No LAB at start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</si>
</sst>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0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14"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0" fontId="0" fillId="0" borderId="0" xfId="1" applyNumberFormat="1" applyFont="1"/>
    <xf numFmtId="0" fontId="2" fillId="0" borderId="0" xfId="0" applyFont="1" applyAlignment="1">
      <alignment horizontal="left"/>
    </xf>
    <xf numFmtId="0" fontId="0" fillId="0" borderId="0" xfId="0" applyAlignment="1">
      <alignment horizontal="left" indent="1"/>
    </xf>
    <xf numFmtId="165" fontId="0" fillId="0" borderId="0" xfId="0" applyNumberFormat="1"/>
    <xf numFmtId="9" fontId="0" fillId="0" borderId="0" xfId="1" applyFont="1"/>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heroin users</a:t>
            </a:r>
            <a:r>
              <a:rPr lang="en-GB" baseline="0"/>
              <a:t> receiving LAB in last 12 months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1'!$C$38:$C$41</c:f>
              <c:strCache>
                <c:ptCount val="4"/>
                <c:pt idx="0">
                  <c:v>2020-21</c:v>
                </c:pt>
                <c:pt idx="1">
                  <c:v>2021-22</c:v>
                </c:pt>
                <c:pt idx="2">
                  <c:v>2022-23</c:v>
                </c:pt>
                <c:pt idx="3">
                  <c:v>2023-24</c:v>
                </c:pt>
              </c:strCache>
            </c:strRef>
          </c:cat>
          <c:val>
            <c:numRef>
              <c:f>'Table 1'!$D$38:$D$41</c:f>
              <c:numCache>
                <c:formatCode>General</c:formatCode>
                <c:ptCount val="4"/>
                <c:pt idx="0">
                  <c:v>413</c:v>
                </c:pt>
                <c:pt idx="1">
                  <c:v>1156</c:v>
                </c:pt>
                <c:pt idx="2">
                  <c:v>2734</c:v>
                </c:pt>
                <c:pt idx="3">
                  <c:v>3355</c:v>
                </c:pt>
              </c:numCache>
            </c:numRef>
          </c:val>
          <c:extLst>
            <c:ext xmlns:c16="http://schemas.microsoft.com/office/drawing/2014/chart" uri="{C3380CC4-5D6E-409C-BE32-E72D297353CC}">
              <c16:uniqueId val="{00000000-C987-45EA-BEDB-EF9348BFA461}"/>
            </c:ext>
          </c:extLst>
        </c:ser>
        <c:dLbls>
          <c:showLegendKey val="0"/>
          <c:showVal val="0"/>
          <c:showCatName val="0"/>
          <c:showSerName val="0"/>
          <c:showPercent val="0"/>
          <c:showBubbleSize val="0"/>
        </c:dLbls>
        <c:gapWidth val="219"/>
        <c:overlap val="-27"/>
        <c:axId val="803680864"/>
        <c:axId val="803683024"/>
      </c:barChart>
      <c:catAx>
        <c:axId val="80368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83024"/>
        <c:crosses val="autoZero"/>
        <c:auto val="1"/>
        <c:lblAlgn val="ctr"/>
        <c:lblOffset val="100"/>
        <c:noMultiLvlLbl val="0"/>
      </c:catAx>
      <c:valAx>
        <c:axId val="80368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8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Retention at 12 weeks for heroin users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1'!$E$109</c:f>
              <c:strCache>
                <c:ptCount val="1"/>
                <c:pt idx="0">
                  <c:v>LAB at start </c:v>
                </c:pt>
              </c:strCache>
            </c:strRef>
          </c:tx>
          <c:spPr>
            <a:solidFill>
              <a:schemeClr val="accent6">
                <a:lumMod val="60000"/>
                <a:lumOff val="40000"/>
              </a:schemeClr>
            </a:solidFill>
            <a:ln>
              <a:noFill/>
            </a:ln>
            <a:effectLst/>
          </c:spPr>
          <c:invertIfNegative val="0"/>
          <c:cat>
            <c:strRef>
              <c:f>'Table 1'!$F$108:$H$108</c:f>
              <c:strCache>
                <c:ptCount val="3"/>
                <c:pt idx="0">
                  <c:v>2021-22</c:v>
                </c:pt>
                <c:pt idx="1">
                  <c:v>2022-23</c:v>
                </c:pt>
                <c:pt idx="2">
                  <c:v>2023-24</c:v>
                </c:pt>
              </c:strCache>
            </c:strRef>
          </c:cat>
          <c:val>
            <c:numRef>
              <c:f>'Table 1'!$F$109:$H$109</c:f>
              <c:numCache>
                <c:formatCode>0%</c:formatCode>
                <c:ptCount val="3"/>
                <c:pt idx="0">
                  <c:v>0.94811320754716977</c:v>
                </c:pt>
                <c:pt idx="1">
                  <c:v>0.91666666666666663</c:v>
                </c:pt>
                <c:pt idx="2">
                  <c:v>0.9007633587786259</c:v>
                </c:pt>
              </c:numCache>
            </c:numRef>
          </c:val>
          <c:extLst>
            <c:ext xmlns:c16="http://schemas.microsoft.com/office/drawing/2014/chart" uri="{C3380CC4-5D6E-409C-BE32-E72D297353CC}">
              <c16:uniqueId val="{00000000-6E56-4A9D-BAEC-DC4203B721FA}"/>
            </c:ext>
          </c:extLst>
        </c:ser>
        <c:ser>
          <c:idx val="1"/>
          <c:order val="1"/>
          <c:tx>
            <c:strRef>
              <c:f>'Table 1'!$E$110</c:f>
              <c:strCache>
                <c:ptCount val="1"/>
                <c:pt idx="0">
                  <c:v>No LAB at start </c:v>
                </c:pt>
              </c:strCache>
            </c:strRef>
          </c:tx>
          <c:spPr>
            <a:solidFill>
              <a:schemeClr val="accent5">
                <a:lumMod val="75000"/>
              </a:schemeClr>
            </a:solidFill>
            <a:ln>
              <a:noFill/>
            </a:ln>
            <a:effectLst/>
          </c:spPr>
          <c:invertIfNegative val="0"/>
          <c:cat>
            <c:strRef>
              <c:f>'Table 1'!$F$108:$H$108</c:f>
              <c:strCache>
                <c:ptCount val="3"/>
                <c:pt idx="0">
                  <c:v>2021-22</c:v>
                </c:pt>
                <c:pt idx="1">
                  <c:v>2022-23</c:v>
                </c:pt>
                <c:pt idx="2">
                  <c:v>2023-24</c:v>
                </c:pt>
              </c:strCache>
            </c:strRef>
          </c:cat>
          <c:val>
            <c:numRef>
              <c:f>'Table 1'!$F$110:$H$110</c:f>
              <c:numCache>
                <c:formatCode>0%</c:formatCode>
                <c:ptCount val="3"/>
                <c:pt idx="0">
                  <c:v>0.82932511379520446</c:v>
                </c:pt>
                <c:pt idx="1">
                  <c:v>0.8091648551994951</c:v>
                </c:pt>
                <c:pt idx="2">
                  <c:v>0.78716193985655059</c:v>
                </c:pt>
              </c:numCache>
            </c:numRef>
          </c:val>
          <c:extLst>
            <c:ext xmlns:c16="http://schemas.microsoft.com/office/drawing/2014/chart" uri="{C3380CC4-5D6E-409C-BE32-E72D297353CC}">
              <c16:uniqueId val="{00000001-6E56-4A9D-BAEC-DC4203B721FA}"/>
            </c:ext>
          </c:extLst>
        </c:ser>
        <c:dLbls>
          <c:showLegendKey val="0"/>
          <c:showVal val="0"/>
          <c:showCatName val="0"/>
          <c:showSerName val="0"/>
          <c:showPercent val="0"/>
          <c:showBubbleSize val="0"/>
        </c:dLbls>
        <c:gapWidth val="219"/>
        <c:overlap val="-27"/>
        <c:axId val="761516568"/>
        <c:axId val="761513688"/>
      </c:barChart>
      <c:catAx>
        <c:axId val="76151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13688"/>
        <c:crosses val="autoZero"/>
        <c:auto val="1"/>
        <c:lblAlgn val="ctr"/>
        <c:lblOffset val="100"/>
        <c:noMultiLvlLbl val="0"/>
      </c:catAx>
      <c:valAx>
        <c:axId val="761513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16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Rat</a:t>
            </a:r>
            <a:r>
              <a:rPr lang="en-GB" baseline="0"/>
              <a:t>e of deaths during treatment - heroin users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1'!$H$80</c:f>
              <c:strCache>
                <c:ptCount val="1"/>
                <c:pt idx="0">
                  <c:v>LAB in journey</c:v>
                </c:pt>
              </c:strCache>
            </c:strRef>
          </c:tx>
          <c:spPr>
            <a:solidFill>
              <a:schemeClr val="accent6">
                <a:lumMod val="60000"/>
                <a:lumOff val="40000"/>
              </a:schemeClr>
            </a:solidFill>
            <a:ln>
              <a:noFill/>
            </a:ln>
            <a:effectLst/>
          </c:spPr>
          <c:invertIfNegative val="0"/>
          <c:cat>
            <c:strRef>
              <c:f>'Table 1'!$I$79:$K$79</c:f>
              <c:strCache>
                <c:ptCount val="3"/>
                <c:pt idx="0">
                  <c:v>2021-22</c:v>
                </c:pt>
                <c:pt idx="1">
                  <c:v>2022-23</c:v>
                </c:pt>
                <c:pt idx="2">
                  <c:v>2023-24</c:v>
                </c:pt>
              </c:strCache>
            </c:strRef>
          </c:cat>
          <c:val>
            <c:numRef>
              <c:f>'Table 1'!$I$80:$K$80</c:f>
              <c:numCache>
                <c:formatCode>0.0%</c:formatCode>
                <c:ptCount val="3"/>
                <c:pt idx="0">
                  <c:v>5.3475935828877002E-3</c:v>
                </c:pt>
                <c:pt idx="1">
                  <c:v>1.098901098901099E-2</c:v>
                </c:pt>
                <c:pt idx="2">
                  <c:v>8.7527352297592995E-3</c:v>
                </c:pt>
              </c:numCache>
            </c:numRef>
          </c:val>
          <c:extLst>
            <c:ext xmlns:c16="http://schemas.microsoft.com/office/drawing/2014/chart" uri="{C3380CC4-5D6E-409C-BE32-E72D297353CC}">
              <c16:uniqueId val="{00000000-6E56-4A9D-BAEC-DC4203B721FA}"/>
            </c:ext>
          </c:extLst>
        </c:ser>
        <c:ser>
          <c:idx val="1"/>
          <c:order val="1"/>
          <c:tx>
            <c:strRef>
              <c:f>'Table 1'!$H$81</c:f>
              <c:strCache>
                <c:ptCount val="1"/>
                <c:pt idx="0">
                  <c:v>LAB in journey</c:v>
                </c:pt>
              </c:strCache>
            </c:strRef>
          </c:tx>
          <c:spPr>
            <a:solidFill>
              <a:srgbClr val="0070C0"/>
            </a:solidFill>
            <a:ln>
              <a:noFill/>
            </a:ln>
            <a:effectLst/>
          </c:spPr>
          <c:invertIfNegative val="0"/>
          <c:cat>
            <c:strRef>
              <c:f>'Table 1'!$I$79:$K$79</c:f>
              <c:strCache>
                <c:ptCount val="3"/>
                <c:pt idx="0">
                  <c:v>2021-22</c:v>
                </c:pt>
                <c:pt idx="1">
                  <c:v>2022-23</c:v>
                </c:pt>
                <c:pt idx="2">
                  <c:v>2023-24</c:v>
                </c:pt>
              </c:strCache>
            </c:strRef>
          </c:cat>
          <c:val>
            <c:numRef>
              <c:f>'Table 1'!$I$81:$K$81</c:f>
              <c:numCache>
                <c:formatCode>0.0%</c:formatCode>
                <c:ptCount val="3"/>
                <c:pt idx="0">
                  <c:v>1.8101462604689776E-2</c:v>
                </c:pt>
                <c:pt idx="1">
                  <c:v>2.0480982547301116E-2</c:v>
                </c:pt>
                <c:pt idx="2">
                  <c:v>1.9723951005187788E-2</c:v>
                </c:pt>
              </c:numCache>
            </c:numRef>
          </c:val>
          <c:extLst>
            <c:ext xmlns:c16="http://schemas.microsoft.com/office/drawing/2014/chart" uri="{C3380CC4-5D6E-409C-BE32-E72D297353CC}">
              <c16:uniqueId val="{00000001-6E56-4A9D-BAEC-DC4203B721FA}"/>
            </c:ext>
          </c:extLst>
        </c:ser>
        <c:dLbls>
          <c:showLegendKey val="0"/>
          <c:showVal val="0"/>
          <c:showCatName val="0"/>
          <c:showSerName val="0"/>
          <c:showPercent val="0"/>
          <c:showBubbleSize val="0"/>
        </c:dLbls>
        <c:gapWidth val="219"/>
        <c:overlap val="-27"/>
        <c:axId val="761516568"/>
        <c:axId val="761513688"/>
      </c:barChart>
      <c:catAx>
        <c:axId val="76151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13688"/>
        <c:crosses val="autoZero"/>
        <c:auto val="1"/>
        <c:lblAlgn val="ctr"/>
        <c:lblOffset val="100"/>
        <c:noMultiLvlLbl val="0"/>
      </c:catAx>
      <c:valAx>
        <c:axId val="7615136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16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695325</xdr:colOff>
      <xdr:row>27</xdr:row>
      <xdr:rowOff>149225</xdr:rowOff>
    </xdr:from>
    <xdr:to>
      <xdr:col>8</xdr:col>
      <xdr:colOff>339725</xdr:colOff>
      <xdr:row>40</xdr:row>
      <xdr:rowOff>130175</xdr:rowOff>
    </xdr:to>
    <xdr:graphicFrame macro="">
      <xdr:nvGraphicFramePr>
        <xdr:cNvPr id="2" name="Chart 1">
          <a:extLst>
            <a:ext uri="{FF2B5EF4-FFF2-40B4-BE49-F238E27FC236}">
              <a16:creationId xmlns:a16="http://schemas.microsoft.com/office/drawing/2014/main" id="{8BE15979-5B8A-E8CB-0826-2D8EF6C80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1044575</xdr:colOff>
      <xdr:row>94</xdr:row>
      <xdr:rowOff>53975</xdr:rowOff>
    </xdr:from>
    <xdr:to>
      <xdr:col>4</xdr:col>
      <xdr:colOff>1012825</xdr:colOff>
      <xdr:row>109</xdr:row>
      <xdr:rowOff>34925</xdr:rowOff>
    </xdr:to>
    <xdr:graphicFrame macro="">
      <xdr:nvGraphicFramePr>
        <xdr:cNvPr id="3" name="Chart 2">
          <a:extLst>
            <a:ext uri="{FF2B5EF4-FFF2-40B4-BE49-F238E27FC236}">
              <a16:creationId xmlns:a16="http://schemas.microsoft.com/office/drawing/2014/main" id="{4A8B0041-E1FA-A2AC-68A6-18E583B0B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873125</xdr:colOff>
      <xdr:row>88</xdr:row>
      <xdr:rowOff>28575</xdr:rowOff>
    </xdr:from>
    <xdr:to>
      <xdr:col>11</xdr:col>
      <xdr:colOff>123825</xdr:colOff>
      <xdr:row>103</xdr:row>
      <xdr:rowOff>9525</xdr:rowOff>
    </xdr:to>
    <xdr:graphicFrame macro="">
      <xdr:nvGraphicFramePr>
        <xdr:cNvPr id="5" name="Chart 4">
          <a:extLst>
            <a:ext uri="{FF2B5EF4-FFF2-40B4-BE49-F238E27FC236}">
              <a16:creationId xmlns:a16="http://schemas.microsoft.com/office/drawing/2014/main" id="{ACB2641D-A53D-B52E-331E-05FB190CB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Crummy" refreshedDate="45517.518771990741" createdVersion="8" refreshedVersion="8" minRefreshableVersion="3" recordCount="11" xr:uid="{9B93FFE7-C3EF-436E-A9D2-E5AAFBAF5F1E}">
  <cacheSource type="worksheet">
    <worksheetSource ref="A5:V16" sheet="Table 1"/>
  </cacheSource>
  <cacheFields count="22">
    <cacheField name="LAB status" numFmtId="0">
      <sharedItems count="3">
        <s v="Depot bupe in last 12 months"/>
        <s v="No depot bupe"/>
        <s v="Depot bupe in journey, over 12 months ago"/>
      </sharedItems>
    </cacheField>
    <cacheField name="InTx" numFmtId="0">
      <sharedItems containsSemiMixedTypes="0" containsString="0" containsNumber="1" containsInteger="1" minValue="153" maxValue="124675" count="11">
        <n v="413"/>
        <n v="124675"/>
        <n v="153"/>
        <n v="1156"/>
        <n v="122863"/>
        <n v="360"/>
        <n v="2734"/>
        <n v="118549"/>
        <n v="758"/>
        <n v="3355"/>
        <n v="115849"/>
      </sharedItems>
    </cacheField>
    <cacheField name="NewTx" numFmtId="0">
      <sharedItems containsSemiMixedTypes="0" containsString="0" containsNumber="1" containsInteger="1" minValue="0" maxValue="32020"/>
    </cacheField>
    <cacheField name="Exits" numFmtId="0">
      <sharedItems containsSemiMixedTypes="0" containsString="0" containsNumber="1" containsInteger="1" minValue="38" maxValue="26853" count="11">
        <n v="47"/>
        <n v="24023"/>
        <n v="38"/>
        <n v="130"/>
        <n v="26428"/>
        <n v="95"/>
        <n v="536"/>
        <n v="26853"/>
        <n v="219"/>
        <n v="922"/>
        <n v="26296"/>
      </sharedItems>
    </cacheField>
    <cacheField name="Exits_SC" numFmtId="0">
      <sharedItems containsSemiMixedTypes="0" containsString="0" containsNumber="1" containsInteger="1" minValue="16" maxValue="5532"/>
    </cacheField>
    <cacheField name="Exits_Died" numFmtId="0">
      <sharedItems containsSemiMixedTypes="0" containsString="0" containsNumber="1" containsInteger="1" minValue="1" maxValue="2428" count="11">
        <n v="1"/>
        <n v="2216"/>
        <n v="5"/>
        <n v="2"/>
        <n v="2224"/>
        <n v="14"/>
        <n v="20"/>
        <n v="2428"/>
        <n v="19"/>
        <n v="17"/>
        <n v="2285"/>
      </sharedItems>
    </cacheField>
    <cacheField name="RetainedOrCompleted12Week_AllInTx" numFmtId="0">
      <sharedItems containsSemiMixedTypes="0" containsString="0" containsNumber="1" containsInteger="1" minValue="152" maxValue="119444"/>
    </cacheField>
    <cacheField name="NotRetainedOrCompleted12Week_AllInTx" numFmtId="0">
      <sharedItems containsSemiMixedTypes="0" containsString="0" containsNumber="1" containsInteger="1" minValue="0" maxValue="6939"/>
    </cacheField>
    <cacheField name="RetainedOrCompleted12WeekDepotBupeAtStart_AllInTx" numFmtId="0">
      <sharedItems containsSemiMixedTypes="0" containsString="0" containsNumber="1" containsInteger="1" minValue="0" maxValue="1015"/>
    </cacheField>
    <cacheField name="RetainedOrCompleted12WeekNoDepotBupeAtStart_AllInTx" numFmtId="0">
      <sharedItems containsSemiMixedTypes="0" containsString="0" containsNumber="1" containsInteger="1" minValue="139" maxValue="119444"/>
    </cacheField>
    <cacheField name="NotRetainedOrCompleted12WeekDepotBupeAtStart_AllInTx" numFmtId="0">
      <sharedItems containsSemiMixedTypes="0" containsString="0" containsNumber="1" containsInteger="1" minValue="0" maxValue="71"/>
    </cacheField>
    <cacheField name="NotRetainedOrCompleted12WeekNoDepotBupeAtStart_AllInTx" numFmtId="0">
      <sharedItems containsSemiMixedTypes="0" containsString="0" containsNumber="1" containsInteger="1" minValue="0" maxValue="6939"/>
    </cacheField>
    <cacheField name="RetainedOrCompleted12Week_NewTx" numFmtId="0">
      <sharedItems containsSemiMixedTypes="0" containsString="0" containsNumber="1" containsInteger="1" minValue="0" maxValue="27172"/>
    </cacheField>
    <cacheField name="NotRetainedOrCompleted12Week_NewTx" numFmtId="0">
      <sharedItems containsSemiMixedTypes="0" containsString="0" containsNumber="1" containsInteger="1" minValue="0" maxValue="6469"/>
    </cacheField>
    <cacheField name="RetainedOrCompleted12WeekDepotBupeAtStart_NewTx" numFmtId="0">
      <sharedItems containsSemiMixedTypes="0" containsString="0" containsNumber="1" containsInteger="1" minValue="0" maxValue="590" count="5">
        <n v="47"/>
        <n v="0"/>
        <n v="201"/>
        <n v="550"/>
        <n v="590"/>
      </sharedItems>
    </cacheField>
    <cacheField name="RetainedOrCompleted12WeekNoDepotBupeAtStart_NewTx" numFmtId="0">
      <sharedItems containsSemiMixedTypes="0" containsString="0" containsNumber="1" containsInteger="1" minValue="0" maxValue="27172" count="9">
        <n v="29"/>
        <n v="27172"/>
        <n v="0"/>
        <n v="81"/>
        <n v="23058"/>
        <n v="119"/>
        <n v="22960"/>
        <n v="62"/>
        <n v="23863"/>
      </sharedItems>
    </cacheField>
    <cacheField name="NotRetainedOrCompleted12WeekDepotBupeAtStart_NewTx" numFmtId="0">
      <sharedItems containsSemiMixedTypes="0" containsString="0" containsNumber="1" containsInteger="1" minValue="0" maxValue="65" count="5">
        <n v="3"/>
        <n v="0"/>
        <n v="11"/>
        <n v="50"/>
        <n v="65"/>
      </sharedItems>
    </cacheField>
    <cacheField name="NotRetainedOrCompleted12WeekNoDepotBupeAtStart_NewTx" numFmtId="0">
      <sharedItems containsSemiMixedTypes="0" containsString="0" containsNumber="1" containsInteger="1" minValue="0" maxValue="6469" count="5">
        <n v="0"/>
        <n v="4848"/>
        <n v="4762"/>
        <n v="5443"/>
        <n v="6469"/>
      </sharedItems>
    </cacheField>
    <cacheField name="Year" numFmtId="0">
      <sharedItems count="4">
        <s v="2020-21"/>
        <s v="2021-22"/>
        <s v="2022-23"/>
        <s v="2023-24"/>
      </sharedItems>
    </cacheField>
    <cacheField name="file_used" numFmtId="0">
      <sharedItems/>
    </cacheField>
    <cacheField name="file_date" numFmtId="0">
      <sharedItems count="4">
        <s v="2021-06"/>
        <s v="2022-06"/>
        <s v="2023-06"/>
        <s v="2024-06"/>
      </sharedItems>
    </cacheField>
    <cacheField name="pend" numFmtId="14">
      <sharedItems containsSemiMixedTypes="0" containsNonDate="0" containsDate="1" containsString="0" minDate="2021-06-30T00:00:00" maxDate="2024-07-0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Crummy" refreshedDate="45517.610964583335" createdVersion="8" refreshedVersion="8" minRefreshableVersion="3" recordCount="11" xr:uid="{D753B1BC-AD8B-43FD-9A1A-8532A4F6814D}">
  <cacheSource type="worksheet">
    <worksheetSource ref="A5:I16" sheet="Table 2"/>
  </cacheSource>
  <cacheFields count="9">
    <cacheField name="LAB status" numFmtId="0">
      <sharedItems count="3">
        <s v="Depot bupe in last 12 months"/>
        <s v="No depot bupe"/>
        <s v="Depot bupe in journey, over 12 months ago"/>
      </sharedItems>
    </cacheField>
    <cacheField name="SCNR_InTreatment_AllInTx" numFmtId="0">
      <sharedItems containsSemiMixedTypes="0" containsString="0" containsNumber="1" containsInteger="1" minValue="81" maxValue="125370"/>
    </cacheField>
    <cacheField name="SCNR_Completion_AllInTx" numFmtId="0">
      <sharedItems containsSemiMixedTypes="0" containsString="0" containsNumber="1" containsInteger="1" minValue="6" maxValue="6321"/>
    </cacheField>
    <cacheField name="SCNR_SC_With_Representation_AllInTx" numFmtId="0">
      <sharedItems containsSemiMixedTypes="0" containsString="0" containsNumber="1" containsInteger="1" minValue="1" maxValue="1066"/>
    </cacheField>
    <cacheField name="SCNR_SC_No_Representation_AllInTx" numFmtId="0">
      <sharedItems containsSemiMixedTypes="0" containsString="0" containsNumber="1" containsInteger="1" minValue="5" maxValue="5255"/>
    </cacheField>
    <cacheField name="Year" numFmtId="0">
      <sharedItems count="4">
        <s v="Calendar 2020"/>
        <s v="Calendar 2021"/>
        <s v="Calendar 2022"/>
        <s v="Calendar 2023"/>
      </sharedItems>
    </cacheField>
    <cacheField name="file_used" numFmtId="0">
      <sharedItems/>
    </cacheField>
    <cacheField name="file_date" numFmtId="0">
      <sharedItems/>
    </cacheField>
    <cacheField name="pend" numFmtId="14">
      <sharedItems containsSemiMixedTypes="0" containsNonDate="0" containsDate="1" containsString="0" minDate="2021-06-30T00:00:00" maxDate="2024-07-01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Crummy" refreshedDate="45517.6316568287" createdVersion="8" refreshedVersion="8" minRefreshableVersion="3" recordCount="11" xr:uid="{1294ABFA-0838-48C5-8D70-23D31AEF7E68}">
  <cacheSource type="worksheet">
    <worksheetSource ref="A5:M16" sheet="Table 3"/>
  </cacheSource>
  <cacheFields count="13">
    <cacheField name="LAB status" numFmtId="0">
      <sharedItems count="3">
        <s v="Depot bupe in last 12 months"/>
        <s v="No depot bupe"/>
        <s v="Depot bupe in journey, over 12 months ago"/>
      </sharedItems>
    </cacheField>
    <cacheField name="InTx" numFmtId="0">
      <sharedItems containsSemiMixedTypes="0" containsString="0" containsNumber="1" containsInteger="1" minValue="155" maxValue="124191"/>
    </cacheField>
    <cacheField name="Exits" numFmtId="0">
      <sharedItems containsSemiMixedTypes="0" containsString="0" containsNumber="1" containsInteger="1" minValue="42" maxValue="29642"/>
    </cacheField>
    <cacheField name="Exits_SC" numFmtId="0">
      <sharedItems containsSemiMixedTypes="0" containsString="0" containsNumber="1" containsInteger="1" minValue="15" maxValue="5465"/>
    </cacheField>
    <cacheField name="Exits_Died" numFmtId="0">
      <sharedItems containsSemiMixedTypes="0" containsString="0" containsNumber="1" containsInteger="1" minValue="1" maxValue="2373"/>
    </cacheField>
    <cacheField name="TPM_Progress" numFmtId="0">
      <sharedItems containsSemiMixedTypes="0" containsString="0" containsNumber="1" containsInteger="1" minValue="80" maxValue="56724"/>
    </cacheField>
    <cacheField name="TPM_NotProgress" numFmtId="0">
      <sharedItems containsSemiMixedTypes="0" containsString="0" containsNumber="1" containsInteger="1" minValue="67" maxValue="56094"/>
    </cacheField>
    <cacheField name="TPM_MissingData" numFmtId="0">
      <sharedItems containsSemiMixedTypes="0" containsString="0" containsNumber="1" containsInteger="1" minValue="8" maxValue="16155"/>
    </cacheField>
    <cacheField name="TPM_New" numFmtId="0">
      <sharedItems containsSemiMixedTypes="0" containsString="0" containsNumber="1" containsInteger="1" minValue="0" maxValue="6512"/>
    </cacheField>
    <cacheField name="Year" numFmtId="0">
      <sharedItems count="4">
        <s v="2020-21"/>
        <s v="2021-22"/>
        <s v="2022-23"/>
        <s v="2023-24"/>
      </sharedItems>
    </cacheField>
    <cacheField name="file_used" numFmtId="0">
      <sharedItems/>
    </cacheField>
    <cacheField name="file_date" numFmtId="0">
      <sharedItems/>
    </cacheField>
    <cacheField name="pend" numFmtId="14">
      <sharedItems containsSemiMixedTypes="0" containsNonDate="0" containsDate="1" containsString="0" minDate="2021-03-31T00:00:00" maxDate="2024-04-01T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Crummy" refreshedDate="45517.69622928241" createdVersion="8" refreshedVersion="8" minRefreshableVersion="3" recordCount="32" xr:uid="{4F6CACA2-67EC-4347-BB6D-C9713911BC53}">
  <cacheSource type="worksheet">
    <worksheetSource ref="A5:N37" sheet="Table 4"/>
  </cacheSource>
  <cacheFields count="14">
    <cacheField name="LAB status" numFmtId="0">
      <sharedItems count="3">
        <s v="Depot bupe in last 12 months"/>
        <s v="No depot bupe"/>
        <s v="Depot bupe in journey, over 12 months ago"/>
      </sharedItems>
    </cacheField>
    <cacheField name="opiate_abstinence" numFmtId="0">
      <sharedItems count="3">
        <s v="No TOPs past triage"/>
        <s v="No opiate use"/>
        <s v="Opiate use"/>
      </sharedItems>
    </cacheField>
    <cacheField name="InTx" numFmtId="0">
      <sharedItems containsSemiMixedTypes="0" containsString="0" containsNumber="1" containsInteger="1" minValue="3" maxValue="70047"/>
    </cacheField>
    <cacheField name="Exits" numFmtId="0">
      <sharedItems containsSemiMixedTypes="0" containsString="0" containsNumber="1" containsInteger="1" minValue="2" maxValue="12882"/>
    </cacheField>
    <cacheField name="Exits_SC" numFmtId="0">
      <sharedItems containsSemiMixedTypes="0" containsString="0" containsNumber="1" containsInteger="1" minValue="0" maxValue="5124"/>
    </cacheField>
    <cacheField name="Exits_Died" numFmtId="0">
      <sharedItems containsSemiMixedTypes="0" containsString="0" containsNumber="1" containsInteger="1" minValue="0" maxValue="1318"/>
    </cacheField>
    <cacheField name="TPM_Progress" numFmtId="0">
      <sharedItems containsSemiMixedTypes="0" containsString="0" containsNumber="1" containsInteger="1" minValue="0" maxValue="54309"/>
    </cacheField>
    <cacheField name="TPM_NotProgress" numFmtId="0">
      <sharedItems containsSemiMixedTypes="0" containsString="0" containsNumber="1" containsInteger="1" minValue="1" maxValue="35922"/>
    </cacheField>
    <cacheField name="TPM_MissingData" numFmtId="0">
      <sharedItems containsSemiMixedTypes="0" containsString="0" containsNumber="1" containsInteger="1" minValue="0" maxValue="6442"/>
    </cacheField>
    <cacheField name="TPM_New" numFmtId="0">
      <sharedItems containsSemiMixedTypes="0" containsString="0" containsNumber="1" containsInteger="1" minValue="0" maxValue="6485"/>
    </cacheField>
    <cacheField name="Year" numFmtId="0">
      <sharedItems count="4">
        <s v="2020-21"/>
        <s v="2021-22"/>
        <s v="2022-23"/>
        <s v="2023-24"/>
      </sharedItems>
    </cacheField>
    <cacheField name="file_used" numFmtId="0">
      <sharedItems/>
    </cacheField>
    <cacheField name="file_date" numFmtId="0">
      <sharedItems/>
    </cacheField>
    <cacheField name="pend" numFmtId="14">
      <sharedItems containsSemiMixedTypes="0" containsNonDate="0" containsDate="1" containsString="0" minDate="2021-03-31T00:00:00" maxDate="2024-04-0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n v="79"/>
    <x v="0"/>
    <n v="16"/>
    <x v="0"/>
    <n v="409"/>
    <n v="4"/>
    <n v="52"/>
    <n v="357"/>
    <n v="3"/>
    <n v="1"/>
    <n v="76"/>
    <n v="3"/>
    <x v="0"/>
    <x v="0"/>
    <x v="0"/>
    <x v="0"/>
    <x v="0"/>
    <s v="annual"/>
    <x v="0"/>
    <d v="2021-06-30T00:00:00"/>
  </r>
  <r>
    <x v="1"/>
    <x v="1"/>
    <n v="32020"/>
    <x v="1"/>
    <n v="5192"/>
    <x v="1"/>
    <n v="119444"/>
    <n v="5231"/>
    <n v="0"/>
    <n v="119444"/>
    <n v="0"/>
    <n v="5231"/>
    <n v="27172"/>
    <n v="4848"/>
    <x v="1"/>
    <x v="1"/>
    <x v="1"/>
    <x v="1"/>
    <x v="0"/>
    <s v="annual"/>
    <x v="0"/>
    <d v="2021-06-30T00:00:00"/>
  </r>
  <r>
    <x v="2"/>
    <x v="2"/>
    <n v="0"/>
    <x v="2"/>
    <n v="17"/>
    <x v="2"/>
    <n v="152"/>
    <n v="1"/>
    <n v="13"/>
    <n v="139"/>
    <n v="0"/>
    <n v="1"/>
    <n v="0"/>
    <n v="0"/>
    <x v="1"/>
    <x v="2"/>
    <x v="1"/>
    <x v="0"/>
    <x v="1"/>
    <s v="annual"/>
    <x v="1"/>
    <d v="2022-06-30T00:00:00"/>
  </r>
  <r>
    <x v="0"/>
    <x v="3"/>
    <n v="293"/>
    <x v="3"/>
    <n v="57"/>
    <x v="3"/>
    <n v="1145"/>
    <n v="11"/>
    <n v="239"/>
    <n v="906"/>
    <n v="11"/>
    <n v="0"/>
    <n v="282"/>
    <n v="11"/>
    <x v="2"/>
    <x v="3"/>
    <x v="2"/>
    <x v="0"/>
    <x v="1"/>
    <s v="annual"/>
    <x v="1"/>
    <d v="2022-06-30T00:00:00"/>
  </r>
  <r>
    <x v="1"/>
    <x v="4"/>
    <n v="27820"/>
    <x v="4"/>
    <n v="5532"/>
    <x v="4"/>
    <n v="117623"/>
    <n v="5240"/>
    <n v="0"/>
    <n v="117623"/>
    <n v="0"/>
    <n v="5240"/>
    <n v="23058"/>
    <n v="4762"/>
    <x v="1"/>
    <x v="4"/>
    <x v="1"/>
    <x v="2"/>
    <x v="1"/>
    <s v="annual"/>
    <x v="1"/>
    <d v="2022-06-30T00:00:00"/>
  </r>
  <r>
    <x v="2"/>
    <x v="5"/>
    <n v="0"/>
    <x v="5"/>
    <n v="39"/>
    <x v="5"/>
    <n v="360"/>
    <n v="0"/>
    <n v="39"/>
    <n v="321"/>
    <n v="0"/>
    <n v="0"/>
    <n v="0"/>
    <n v="0"/>
    <x v="1"/>
    <x v="2"/>
    <x v="1"/>
    <x v="0"/>
    <x v="2"/>
    <s v="annual"/>
    <x v="2"/>
    <d v="2023-06-30T00:00:00"/>
  </r>
  <r>
    <x v="0"/>
    <x v="6"/>
    <n v="719"/>
    <x v="6"/>
    <n v="201"/>
    <x v="6"/>
    <n v="2683"/>
    <n v="51"/>
    <n v="740"/>
    <n v="1943"/>
    <n v="51"/>
    <n v="0"/>
    <n v="669"/>
    <n v="50"/>
    <x v="3"/>
    <x v="5"/>
    <x v="3"/>
    <x v="0"/>
    <x v="2"/>
    <s v="annual"/>
    <x v="2"/>
    <d v="2023-06-30T00:00:00"/>
  </r>
  <r>
    <x v="1"/>
    <x v="7"/>
    <n v="28403"/>
    <x v="7"/>
    <n v="5132"/>
    <x v="7"/>
    <n v="112659"/>
    <n v="5890"/>
    <n v="0"/>
    <n v="112659"/>
    <n v="0"/>
    <n v="5890"/>
    <n v="22960"/>
    <n v="5443"/>
    <x v="1"/>
    <x v="6"/>
    <x v="1"/>
    <x v="3"/>
    <x v="2"/>
    <s v="annual"/>
    <x v="2"/>
    <d v="2023-06-30T00:00:00"/>
  </r>
  <r>
    <x v="2"/>
    <x v="8"/>
    <n v="0"/>
    <x v="8"/>
    <n v="88"/>
    <x v="8"/>
    <n v="758"/>
    <n v="0"/>
    <n v="123"/>
    <n v="635"/>
    <n v="0"/>
    <n v="0"/>
    <n v="0"/>
    <n v="0"/>
    <x v="1"/>
    <x v="2"/>
    <x v="1"/>
    <x v="0"/>
    <x v="3"/>
    <s v="annual"/>
    <x v="3"/>
    <d v="2024-06-30T00:00:00"/>
  </r>
  <r>
    <x v="0"/>
    <x v="9"/>
    <n v="717"/>
    <x v="9"/>
    <n v="379"/>
    <x v="9"/>
    <n v="3284"/>
    <n v="71"/>
    <n v="1015"/>
    <n v="2269"/>
    <n v="71"/>
    <n v="0"/>
    <n v="652"/>
    <n v="65"/>
    <x v="4"/>
    <x v="7"/>
    <x v="4"/>
    <x v="0"/>
    <x v="3"/>
    <s v="annual"/>
    <x v="3"/>
    <d v="2024-06-30T00:00:00"/>
  </r>
  <r>
    <x v="1"/>
    <x v="10"/>
    <n v="30332"/>
    <x v="10"/>
    <n v="5002"/>
    <x v="10"/>
    <n v="108910"/>
    <n v="6939"/>
    <n v="0"/>
    <n v="108910"/>
    <n v="0"/>
    <n v="6939"/>
    <n v="23863"/>
    <n v="6469"/>
    <x v="1"/>
    <x v="8"/>
    <x v="1"/>
    <x v="4"/>
    <x v="3"/>
    <s v="annual"/>
    <x v="3"/>
    <d v="2024-06-30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409"/>
    <n v="6"/>
    <n v="1"/>
    <n v="5"/>
    <x v="0"/>
    <s v="monthly"/>
    <s v="2021-06"/>
    <d v="2021-06-30T00:00:00"/>
  </r>
  <r>
    <x v="1"/>
    <n v="125370"/>
    <n v="5928"/>
    <n v="976"/>
    <n v="4952"/>
    <x v="0"/>
    <s v="monthly"/>
    <s v="2021-06"/>
    <d v="2021-06-30T00:00:00"/>
  </r>
  <r>
    <x v="2"/>
    <n v="81"/>
    <n v="17"/>
    <n v="4"/>
    <n v="13"/>
    <x v="1"/>
    <s v="monthly"/>
    <s v="2022-06"/>
    <d v="2022-06-30T00:00:00"/>
  </r>
  <r>
    <x v="0"/>
    <n v="1185"/>
    <n v="47"/>
    <n v="5"/>
    <n v="42"/>
    <x v="1"/>
    <s v="monthly"/>
    <s v="2022-06"/>
    <d v="2022-06-30T00:00:00"/>
  </r>
  <r>
    <x v="1"/>
    <n v="123510"/>
    <n v="6321"/>
    <n v="1066"/>
    <n v="5255"/>
    <x v="1"/>
    <s v="monthly"/>
    <s v="2022-06"/>
    <d v="2022-06-30T00:00:00"/>
  </r>
  <r>
    <x v="2"/>
    <n v="303"/>
    <n v="39"/>
    <n v="3"/>
    <n v="36"/>
    <x v="2"/>
    <s v="monthly"/>
    <s v="2023-06"/>
    <d v="2023-06-30T00:00:00"/>
  </r>
  <r>
    <x v="0"/>
    <n v="2752"/>
    <n v="173"/>
    <n v="38"/>
    <n v="135"/>
    <x v="2"/>
    <s v="monthly"/>
    <s v="2023-06"/>
    <d v="2023-06-30T00:00:00"/>
  </r>
  <r>
    <x v="1"/>
    <n v="119093"/>
    <n v="5893"/>
    <n v="954"/>
    <n v="4939"/>
    <x v="2"/>
    <s v="monthly"/>
    <s v="2023-06"/>
    <d v="2023-06-30T00:00:00"/>
  </r>
  <r>
    <x v="2"/>
    <n v="635"/>
    <n v="81"/>
    <n v="16"/>
    <n v="65"/>
    <x v="3"/>
    <s v="monthly"/>
    <s v="2024-06"/>
    <d v="2024-06-30T00:00:00"/>
  </r>
  <r>
    <x v="0"/>
    <n v="3710"/>
    <n v="367"/>
    <n v="74"/>
    <n v="293"/>
    <x v="3"/>
    <s v="monthly"/>
    <s v="2024-06"/>
    <d v="2024-06-30T00:00:00"/>
  </r>
  <r>
    <x v="1"/>
    <n v="116177"/>
    <n v="5794"/>
    <n v="1011"/>
    <n v="4783"/>
    <x v="3"/>
    <s v="monthly"/>
    <s v="2024-06"/>
    <d v="2024-06-30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294"/>
    <n v="45"/>
    <n v="15"/>
    <n v="1"/>
    <n v="187"/>
    <n v="98"/>
    <n v="9"/>
    <n v="0"/>
    <x v="0"/>
    <s v="monthly"/>
    <s v="2021-03"/>
    <d v="2021-03-31T00:00:00"/>
  </r>
  <r>
    <x v="1"/>
    <n v="124191"/>
    <n v="24620"/>
    <n v="5100"/>
    <n v="2160"/>
    <n v="56724"/>
    <n v="48181"/>
    <n v="13235"/>
    <n v="6051"/>
    <x v="0"/>
    <s v="monthly"/>
    <s v="2021-03"/>
    <d v="2021-03-31T00:00:00"/>
  </r>
  <r>
    <x v="2"/>
    <n v="155"/>
    <n v="42"/>
    <n v="19"/>
    <n v="5"/>
    <n v="80"/>
    <n v="67"/>
    <n v="8"/>
    <n v="0"/>
    <x v="1"/>
    <s v="monthly"/>
    <s v="2022-03"/>
    <d v="2022-03-31T00:00:00"/>
  </r>
  <r>
    <x v="0"/>
    <n v="715"/>
    <n v="131"/>
    <n v="57"/>
    <n v="2"/>
    <n v="392"/>
    <n v="267"/>
    <n v="56"/>
    <n v="0"/>
    <x v="1"/>
    <s v="monthly"/>
    <s v="2022-03"/>
    <d v="2022-03-31T00:00:00"/>
  </r>
  <r>
    <x v="1"/>
    <n v="122822"/>
    <n v="27291"/>
    <n v="5465"/>
    <n v="2195"/>
    <n v="47272"/>
    <n v="54502"/>
    <n v="15239"/>
    <n v="5809"/>
    <x v="1"/>
    <s v="monthly"/>
    <s v="2022-03"/>
    <d v="2022-03-31T00:00:00"/>
  </r>
  <r>
    <x v="2"/>
    <n v="371"/>
    <n v="101"/>
    <n v="40"/>
    <n v="13"/>
    <n v="173"/>
    <n v="153"/>
    <n v="45"/>
    <n v="0"/>
    <x v="2"/>
    <s v="monthly"/>
    <s v="2023-03"/>
    <d v="2023-03-31T00:00:00"/>
  </r>
  <r>
    <x v="0"/>
    <n v="2151"/>
    <n v="574"/>
    <n v="197"/>
    <n v="19"/>
    <n v="1073"/>
    <n v="899"/>
    <n v="170"/>
    <n v="9"/>
    <x v="2"/>
    <s v="monthly"/>
    <s v="2023-03"/>
    <d v="2023-03-31T00:00:00"/>
  </r>
  <r>
    <x v="1"/>
    <n v="118457"/>
    <n v="29642"/>
    <n v="5107"/>
    <n v="2373"/>
    <n v="41177"/>
    <n v="54861"/>
    <n v="16155"/>
    <n v="6264"/>
    <x v="2"/>
    <s v="monthly"/>
    <s v="2023-03"/>
    <d v="2023-03-31T00:00:00"/>
  </r>
  <r>
    <x v="2"/>
    <n v="764"/>
    <n v="255"/>
    <n v="90"/>
    <n v="18"/>
    <n v="348"/>
    <n v="316"/>
    <n v="100"/>
    <n v="0"/>
    <x v="3"/>
    <s v="monthly"/>
    <s v="2024-03"/>
    <d v="2024-03-31T00:00:00"/>
  </r>
  <r>
    <x v="0"/>
    <n v="3309"/>
    <n v="943"/>
    <n v="370"/>
    <n v="17"/>
    <n v="1656"/>
    <n v="1432"/>
    <n v="199"/>
    <n v="22"/>
    <x v="3"/>
    <s v="monthly"/>
    <s v="2024-03"/>
    <d v="2024-03-31T00:00:00"/>
  </r>
  <r>
    <x v="1"/>
    <n v="115392"/>
    <n v="28846"/>
    <n v="4937"/>
    <n v="2248"/>
    <n v="40980"/>
    <n v="56094"/>
    <n v="11806"/>
    <n v="6512"/>
    <x v="3"/>
    <s v="monthly"/>
    <s v="2024-03"/>
    <d v="2024-03-31T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n v="4"/>
    <n v="4"/>
    <n v="1"/>
    <n v="0"/>
    <n v="1"/>
    <n v="3"/>
    <n v="0"/>
    <n v="0"/>
    <x v="0"/>
    <s v="monthly"/>
    <s v="2021-03"/>
    <d v="2021-03-31T00:00:00"/>
  </r>
  <r>
    <x v="0"/>
    <x v="1"/>
    <n v="219"/>
    <n v="28"/>
    <n v="14"/>
    <n v="1"/>
    <n v="180"/>
    <n v="33"/>
    <n v="6"/>
    <n v="0"/>
    <x v="0"/>
    <s v="monthly"/>
    <s v="2021-03"/>
    <d v="2021-03-31T00:00:00"/>
  </r>
  <r>
    <x v="0"/>
    <x v="2"/>
    <n v="71"/>
    <n v="13"/>
    <n v="0"/>
    <n v="0"/>
    <n v="6"/>
    <n v="62"/>
    <n v="3"/>
    <n v="0"/>
    <x v="0"/>
    <s v="monthly"/>
    <s v="2021-03"/>
    <d v="2021-03-31T00:00:00"/>
  </r>
  <r>
    <x v="1"/>
    <x v="0"/>
    <n v="16420"/>
    <n v="6903"/>
    <n v="185"/>
    <n v="208"/>
    <n v="91"/>
    <n v="6427"/>
    <n v="3874"/>
    <n v="6028"/>
    <x v="0"/>
    <s v="monthly"/>
    <s v="2021-03"/>
    <d v="2021-03-31T00:00:00"/>
  </r>
  <r>
    <x v="1"/>
    <x v="1"/>
    <n v="70047"/>
    <n v="11530"/>
    <n v="4770"/>
    <n v="1246"/>
    <n v="54309"/>
    <n v="10806"/>
    <n v="4922"/>
    <n v="10"/>
    <x v="0"/>
    <s v="monthly"/>
    <s v="2021-03"/>
    <d v="2021-03-31T00:00:00"/>
  </r>
  <r>
    <x v="1"/>
    <x v="2"/>
    <n v="37724"/>
    <n v="6187"/>
    <n v="145"/>
    <n v="706"/>
    <n v="2324"/>
    <n v="30948"/>
    <n v="4439"/>
    <n v="13"/>
    <x v="0"/>
    <s v="monthly"/>
    <s v="2021-03"/>
    <d v="2021-03-31T00:00:00"/>
  </r>
  <r>
    <x v="2"/>
    <x v="1"/>
    <n v="110"/>
    <n v="34"/>
    <n v="19"/>
    <n v="5"/>
    <n v="79"/>
    <n v="26"/>
    <n v="5"/>
    <n v="0"/>
    <x v="1"/>
    <s v="monthly"/>
    <s v="2022-03"/>
    <d v="2022-03-31T00:00:00"/>
  </r>
  <r>
    <x v="2"/>
    <x v="2"/>
    <n v="45"/>
    <n v="8"/>
    <n v="0"/>
    <n v="0"/>
    <n v="1"/>
    <n v="41"/>
    <n v="3"/>
    <n v="0"/>
    <x v="1"/>
    <s v="monthly"/>
    <s v="2022-03"/>
    <d v="2022-03-31T00:00:00"/>
  </r>
  <r>
    <x v="0"/>
    <x v="0"/>
    <n v="21"/>
    <n v="15"/>
    <n v="0"/>
    <n v="0"/>
    <n v="0"/>
    <n v="15"/>
    <n v="6"/>
    <n v="0"/>
    <x v="1"/>
    <s v="monthly"/>
    <s v="2022-03"/>
    <d v="2022-03-31T00:00:00"/>
  </r>
  <r>
    <x v="0"/>
    <x v="1"/>
    <n v="533"/>
    <n v="91"/>
    <n v="57"/>
    <n v="1"/>
    <n v="384"/>
    <n v="114"/>
    <n v="35"/>
    <n v="0"/>
    <x v="1"/>
    <s v="monthly"/>
    <s v="2022-03"/>
    <d v="2022-03-31T00:00:00"/>
  </r>
  <r>
    <x v="0"/>
    <x v="2"/>
    <n v="161"/>
    <n v="25"/>
    <n v="0"/>
    <n v="1"/>
    <n v="8"/>
    <n v="138"/>
    <n v="15"/>
    <n v="0"/>
    <x v="1"/>
    <s v="monthly"/>
    <s v="2022-03"/>
    <d v="2022-03-31T00:00:00"/>
  </r>
  <r>
    <x v="1"/>
    <x v="0"/>
    <n v="16255"/>
    <n v="6886"/>
    <n v="166"/>
    <n v="202"/>
    <n v="84"/>
    <n v="6561"/>
    <n v="3829"/>
    <n v="5781"/>
    <x v="1"/>
    <s v="monthly"/>
    <s v="2022-03"/>
    <d v="2022-03-31T00:00:00"/>
  </r>
  <r>
    <x v="1"/>
    <x v="1"/>
    <n v="63879"/>
    <n v="12882"/>
    <n v="5124"/>
    <n v="1318"/>
    <n v="45229"/>
    <n v="12199"/>
    <n v="6442"/>
    <n v="9"/>
    <x v="1"/>
    <s v="monthly"/>
    <s v="2022-03"/>
    <d v="2022-03-31T00:00:00"/>
  </r>
  <r>
    <x v="1"/>
    <x v="2"/>
    <n v="42688"/>
    <n v="7523"/>
    <n v="175"/>
    <n v="675"/>
    <n v="1959"/>
    <n v="35742"/>
    <n v="4968"/>
    <n v="19"/>
    <x v="1"/>
    <s v="monthly"/>
    <s v="2022-03"/>
    <d v="2022-03-31T00:00:00"/>
  </r>
  <r>
    <x v="2"/>
    <x v="0"/>
    <n v="3"/>
    <n v="2"/>
    <n v="0"/>
    <n v="0"/>
    <n v="0"/>
    <n v="1"/>
    <n v="2"/>
    <n v="0"/>
    <x v="2"/>
    <s v="monthly"/>
    <s v="2023-03"/>
    <d v="2023-03-31T00:00:00"/>
  </r>
  <r>
    <x v="2"/>
    <x v="1"/>
    <n v="255"/>
    <n v="81"/>
    <n v="40"/>
    <n v="11"/>
    <n v="172"/>
    <n v="60"/>
    <n v="23"/>
    <n v="0"/>
    <x v="2"/>
    <s v="monthly"/>
    <s v="2023-03"/>
    <d v="2023-03-31T00:00:00"/>
  </r>
  <r>
    <x v="2"/>
    <x v="2"/>
    <n v="113"/>
    <n v="18"/>
    <n v="0"/>
    <n v="2"/>
    <n v="1"/>
    <n v="92"/>
    <n v="20"/>
    <n v="0"/>
    <x v="2"/>
    <s v="monthly"/>
    <s v="2023-03"/>
    <d v="2023-03-31T00:00:00"/>
  </r>
  <r>
    <x v="0"/>
    <x v="0"/>
    <n v="114"/>
    <n v="89"/>
    <n v="3"/>
    <n v="0"/>
    <n v="3"/>
    <n v="79"/>
    <n v="25"/>
    <n v="7"/>
    <x v="2"/>
    <s v="monthly"/>
    <s v="2023-03"/>
    <d v="2023-03-31T00:00:00"/>
  </r>
  <r>
    <x v="0"/>
    <x v="1"/>
    <n v="1539"/>
    <n v="371"/>
    <n v="191"/>
    <n v="13"/>
    <n v="1038"/>
    <n v="403"/>
    <n v="96"/>
    <n v="2"/>
    <x v="2"/>
    <s v="monthly"/>
    <s v="2023-03"/>
    <d v="2023-03-31T00:00:00"/>
  </r>
  <r>
    <x v="0"/>
    <x v="2"/>
    <n v="498"/>
    <n v="114"/>
    <n v="3"/>
    <n v="6"/>
    <n v="32"/>
    <n v="417"/>
    <n v="49"/>
    <n v="0"/>
    <x v="2"/>
    <s v="monthly"/>
    <s v="2023-03"/>
    <d v="2023-03-31T00:00:00"/>
  </r>
  <r>
    <x v="1"/>
    <x v="0"/>
    <n v="17413"/>
    <n v="7808"/>
    <n v="170"/>
    <n v="251"/>
    <n v="78"/>
    <n v="7299"/>
    <n v="3813"/>
    <n v="6223"/>
    <x v="2"/>
    <s v="monthly"/>
    <s v="2023-03"/>
    <d v="2023-03-31T00:00:00"/>
  </r>
  <r>
    <x v="1"/>
    <x v="1"/>
    <n v="57172"/>
    <n v="12670"/>
    <n v="4778"/>
    <n v="1282"/>
    <n v="39099"/>
    <n v="11640"/>
    <n v="6422"/>
    <n v="11"/>
    <x v="2"/>
    <s v="monthly"/>
    <s v="2023-03"/>
    <d v="2023-03-31T00:00:00"/>
  </r>
  <r>
    <x v="1"/>
    <x v="2"/>
    <n v="43872"/>
    <n v="9164"/>
    <n v="159"/>
    <n v="840"/>
    <n v="2000"/>
    <n v="35922"/>
    <n v="5920"/>
    <n v="30"/>
    <x v="2"/>
    <s v="monthly"/>
    <s v="2023-03"/>
    <d v="2023-03-31T00:00:00"/>
  </r>
  <r>
    <x v="2"/>
    <x v="0"/>
    <n v="7"/>
    <n v="2"/>
    <n v="0"/>
    <n v="0"/>
    <n v="0"/>
    <n v="4"/>
    <n v="3"/>
    <n v="0"/>
    <x v="3"/>
    <s v="monthly"/>
    <s v="2024-03"/>
    <d v="2024-03-31T00:00:00"/>
  </r>
  <r>
    <x v="2"/>
    <x v="1"/>
    <n v="533"/>
    <n v="187"/>
    <n v="86"/>
    <n v="13"/>
    <n v="339"/>
    <n v="137"/>
    <n v="57"/>
    <n v="0"/>
    <x v="3"/>
    <s v="monthly"/>
    <s v="2024-03"/>
    <d v="2024-03-31T00:00:00"/>
  </r>
  <r>
    <x v="2"/>
    <x v="2"/>
    <n v="224"/>
    <n v="66"/>
    <n v="4"/>
    <n v="5"/>
    <n v="9"/>
    <n v="175"/>
    <n v="40"/>
    <n v="0"/>
    <x v="3"/>
    <s v="monthly"/>
    <s v="2024-03"/>
    <d v="2024-03-31T00:00:00"/>
  </r>
  <r>
    <x v="0"/>
    <x v="0"/>
    <n v="141"/>
    <n v="94"/>
    <n v="2"/>
    <n v="1"/>
    <n v="1"/>
    <n v="97"/>
    <n v="22"/>
    <n v="21"/>
    <x v="3"/>
    <s v="monthly"/>
    <s v="2024-03"/>
    <d v="2024-03-31T00:00:00"/>
  </r>
  <r>
    <x v="0"/>
    <x v="1"/>
    <n v="2505"/>
    <n v="693"/>
    <n v="361"/>
    <n v="9"/>
    <n v="1610"/>
    <n v="757"/>
    <n v="137"/>
    <n v="1"/>
    <x v="3"/>
    <s v="monthly"/>
    <s v="2024-03"/>
    <d v="2024-03-31T00:00:00"/>
  </r>
  <r>
    <x v="0"/>
    <x v="2"/>
    <n v="663"/>
    <n v="156"/>
    <n v="7"/>
    <n v="7"/>
    <n v="45"/>
    <n v="578"/>
    <n v="40"/>
    <n v="0"/>
    <x v="3"/>
    <s v="monthly"/>
    <s v="2024-03"/>
    <d v="2024-03-31T00:00:00"/>
  </r>
  <r>
    <x v="1"/>
    <x v="0"/>
    <n v="17563"/>
    <n v="8403"/>
    <n v="138"/>
    <n v="223"/>
    <n v="89"/>
    <n v="7989"/>
    <n v="3000"/>
    <n v="6485"/>
    <x v="3"/>
    <s v="monthly"/>
    <s v="2024-03"/>
    <d v="2024-03-31T00:00:00"/>
  </r>
  <r>
    <x v="1"/>
    <x v="1"/>
    <n v="56446"/>
    <n v="12206"/>
    <n v="4645"/>
    <n v="1166"/>
    <n v="38701"/>
    <n v="12985"/>
    <n v="4747"/>
    <n v="13"/>
    <x v="3"/>
    <s v="monthly"/>
    <s v="2024-03"/>
    <d v="2024-03-31T00:00:00"/>
  </r>
  <r>
    <x v="1"/>
    <x v="2"/>
    <n v="41383"/>
    <n v="8237"/>
    <n v="154"/>
    <n v="859"/>
    <n v="2190"/>
    <n v="35120"/>
    <n v="4059"/>
    <n v="14"/>
    <x v="3"/>
    <s v="monthly"/>
    <s v="2024-03"/>
    <d v="2024-03-3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C2D432-3267-40B9-A13F-63568D90E1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E27" firstHeaderRow="1" firstDataRow="2" firstDataCol="1"/>
  <pivotFields count="22">
    <pivotField axis="axisCol" showAll="0">
      <items count="4">
        <item x="2"/>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items count="5">
        <item x="0"/>
        <item x="1"/>
        <item x="2"/>
        <item x="3"/>
        <item t="default"/>
      </items>
    </pivotField>
    <pivotField numFmtId="14" showAll="0"/>
  </pivotFields>
  <rowFields count="1">
    <field x="18"/>
  </rowFields>
  <rowItems count="5">
    <i>
      <x/>
    </i>
    <i>
      <x v="1"/>
    </i>
    <i>
      <x v="2"/>
    </i>
    <i>
      <x v="3"/>
    </i>
    <i t="grand">
      <x/>
    </i>
  </rowItems>
  <colFields count="1">
    <field x="0"/>
  </colFields>
  <colItems count="4">
    <i>
      <x/>
    </i>
    <i>
      <x v="1"/>
    </i>
    <i>
      <x v="2"/>
    </i>
    <i t="grand">
      <x/>
    </i>
  </colItems>
  <dataFields count="1">
    <dataField name="Sum of InTx"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E7E3A0-C75C-46BD-BDB2-109E8A27AA9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6:M73" firstHeaderRow="1" firstDataRow="3" firstDataCol="1"/>
  <pivotFields count="22">
    <pivotField axis="axisCol" showAll="0">
      <items count="4">
        <item x="2"/>
        <item x="0"/>
        <item x="1"/>
        <item t="default"/>
      </items>
    </pivotField>
    <pivotField dataField="1" showAll="0">
      <items count="12">
        <item x="2"/>
        <item x="5"/>
        <item x="0"/>
        <item x="8"/>
        <item x="3"/>
        <item x="6"/>
        <item x="9"/>
        <item x="10"/>
        <item x="7"/>
        <item x="4"/>
        <item x="1"/>
        <item t="default"/>
      </items>
    </pivotField>
    <pivotField showAll="0"/>
    <pivotField dataField="1" showAll="0">
      <items count="12">
        <item x="2"/>
        <item x="0"/>
        <item x="5"/>
        <item x="3"/>
        <item x="8"/>
        <item x="6"/>
        <item x="9"/>
        <item x="1"/>
        <item x="10"/>
        <item x="4"/>
        <item x="7"/>
        <item t="default"/>
      </items>
    </pivotField>
    <pivotField showAll="0"/>
    <pivotField dataField="1" showAll="0">
      <items count="12">
        <item x="0"/>
        <item x="3"/>
        <item x="2"/>
        <item x="5"/>
        <item x="9"/>
        <item x="8"/>
        <item x="6"/>
        <item x="1"/>
        <item x="4"/>
        <item x="1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numFmtId="14" showAll="0"/>
  </pivotFields>
  <rowFields count="1">
    <field x="18"/>
  </rowFields>
  <rowItems count="5">
    <i>
      <x/>
    </i>
    <i>
      <x v="1"/>
    </i>
    <i>
      <x v="2"/>
    </i>
    <i>
      <x v="3"/>
    </i>
    <i t="grand">
      <x/>
    </i>
  </rowItems>
  <colFields count="2">
    <field x="0"/>
    <field x="-2"/>
  </colFields>
  <colItems count="12">
    <i>
      <x/>
      <x/>
    </i>
    <i r="1" i="1">
      <x v="1"/>
    </i>
    <i r="1" i="2">
      <x v="2"/>
    </i>
    <i>
      <x v="1"/>
      <x/>
    </i>
    <i r="1" i="1">
      <x v="1"/>
    </i>
    <i r="1" i="2">
      <x v="2"/>
    </i>
    <i>
      <x v="2"/>
      <x/>
    </i>
    <i r="1" i="1">
      <x v="1"/>
    </i>
    <i r="1" i="2">
      <x v="2"/>
    </i>
    <i t="grand">
      <x/>
    </i>
    <i t="grand" i="1">
      <x/>
    </i>
    <i t="grand" i="2">
      <x/>
    </i>
  </colItems>
  <dataFields count="3">
    <dataField name="Sum of Exits_Died" fld="5" baseField="0" baseItem="0"/>
    <dataField name="Sum of Exits" fld="3" baseField="0" baseItem="0"/>
    <dataField name="Sum of InTx"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E83CD9-CD4B-4078-816C-6B2B6438B7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0:E95" firstHeaderRow="0" firstDataRow="1"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0"/>
        <item x="2"/>
        <item x="3"/>
        <item x="4"/>
        <item t="default"/>
      </items>
    </pivotField>
    <pivotField dataField="1" showAll="0">
      <items count="10">
        <item x="2"/>
        <item x="0"/>
        <item x="7"/>
        <item x="3"/>
        <item x="5"/>
        <item x="6"/>
        <item x="4"/>
        <item x="8"/>
        <item x="1"/>
        <item t="default"/>
      </items>
    </pivotField>
    <pivotField dataField="1" showAll="0">
      <items count="6">
        <item x="1"/>
        <item x="0"/>
        <item x="2"/>
        <item x="3"/>
        <item x="4"/>
        <item t="default"/>
      </items>
    </pivotField>
    <pivotField dataField="1" showAll="0">
      <items count="6">
        <item x="0"/>
        <item x="2"/>
        <item x="1"/>
        <item x="3"/>
        <item x="4"/>
        <item t="default"/>
      </items>
    </pivotField>
    <pivotField axis="axisRow" showAll="0">
      <items count="5">
        <item x="0"/>
        <item x="1"/>
        <item x="2"/>
        <item x="3"/>
        <item t="default"/>
      </items>
    </pivotField>
    <pivotField showAll="0"/>
    <pivotField showAll="0"/>
    <pivotField numFmtId="14" showAll="0"/>
  </pivotFields>
  <rowFields count="1">
    <field x="18"/>
  </rowFields>
  <rowItems count="5">
    <i>
      <x/>
    </i>
    <i>
      <x v="1"/>
    </i>
    <i>
      <x v="2"/>
    </i>
    <i>
      <x v="3"/>
    </i>
    <i t="grand">
      <x/>
    </i>
  </rowItems>
  <colFields count="1">
    <field x="-2"/>
  </colFields>
  <colItems count="4">
    <i>
      <x/>
    </i>
    <i i="1">
      <x v="1"/>
    </i>
    <i i="2">
      <x v="2"/>
    </i>
    <i i="3">
      <x v="3"/>
    </i>
  </colItems>
  <dataFields count="4">
    <dataField name="Sum of RetainedOrCompleted12WeekDepotBupeAtStart_NewTx" fld="14" baseField="0" baseItem="0"/>
    <dataField name="Sum of RetainedOrCompleted12WeekNoDepotBupeAtStart_NewTx" fld="15" baseField="0" baseItem="0"/>
    <dataField name="Sum of NotRetainedOrCompleted12WeekDepotBupeAtStart_NewTx" fld="16" baseField="0" baseItem="0"/>
    <dataField name="Sum of NotRetainedOrCompleted12WeekNoDepotBupeAtStart_NewTx"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93EF0A-F98B-490D-81FA-EED8593A05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M49" firstHeaderRow="1" firstDataRow="3" firstDataCol="1"/>
  <pivotFields count="22">
    <pivotField axis="axisCol" showAll="0">
      <items count="4">
        <item x="2"/>
        <item x="0"/>
        <item x="1"/>
        <item t="default"/>
      </items>
    </pivotField>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numFmtId="14" showAll="0"/>
  </pivotFields>
  <rowFields count="1">
    <field x="18"/>
  </rowFields>
  <rowItems count="5">
    <i>
      <x/>
    </i>
    <i>
      <x v="1"/>
    </i>
    <i>
      <x v="2"/>
    </i>
    <i>
      <x v="3"/>
    </i>
    <i t="grand">
      <x/>
    </i>
  </rowItems>
  <colFields count="2">
    <field x="0"/>
    <field x="-2"/>
  </colFields>
  <colItems count="12">
    <i>
      <x/>
      <x/>
    </i>
    <i r="1" i="1">
      <x v="1"/>
    </i>
    <i r="1" i="2">
      <x v="2"/>
    </i>
    <i>
      <x v="1"/>
      <x/>
    </i>
    <i r="1" i="1">
      <x v="1"/>
    </i>
    <i r="1" i="2">
      <x v="2"/>
    </i>
    <i>
      <x v="2"/>
      <x/>
    </i>
    <i r="1" i="1">
      <x v="1"/>
    </i>
    <i r="1" i="2">
      <x v="2"/>
    </i>
    <i t="grand">
      <x/>
    </i>
    <i t="grand" i="1">
      <x/>
    </i>
    <i t="grand" i="2">
      <x/>
    </i>
  </colItems>
  <dataFields count="3">
    <dataField name="Sum of Exits_SC" fld="4" baseField="0" baseItem="0"/>
    <dataField name="Sum of Exits" fld="3" baseField="0" baseItem="0"/>
    <dataField name="Sum of InTx"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6A4DAA-ADF1-465F-A1E9-C2ADF1E47FE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I28" firstHeaderRow="1" firstDataRow="3" firstDataCol="1"/>
  <pivotFields count="9">
    <pivotField axis="axisCol" showAll="0">
      <items count="4">
        <item x="2"/>
        <item x="0"/>
        <item x="1"/>
        <item t="default"/>
      </items>
    </pivotField>
    <pivotField showAll="0"/>
    <pivotField dataField="1" showAll="0"/>
    <pivotField showAll="0"/>
    <pivotField dataField="1" showAll="0"/>
    <pivotField axis="axisRow" showAll="0">
      <items count="5">
        <item x="0"/>
        <item x="1"/>
        <item x="2"/>
        <item x="3"/>
        <item t="default"/>
      </items>
    </pivotField>
    <pivotField showAll="0"/>
    <pivotField showAll="0"/>
    <pivotField numFmtId="14" showAll="0"/>
  </pivotFields>
  <rowFields count="1">
    <field x="5"/>
  </rowFields>
  <rowItems count="5">
    <i>
      <x/>
    </i>
    <i>
      <x v="1"/>
    </i>
    <i>
      <x v="2"/>
    </i>
    <i>
      <x v="3"/>
    </i>
    <i t="grand">
      <x/>
    </i>
  </rowItems>
  <colFields count="2">
    <field x="0"/>
    <field x="-2"/>
  </colFields>
  <colItems count="8">
    <i>
      <x/>
      <x/>
    </i>
    <i r="1" i="1">
      <x v="1"/>
    </i>
    <i>
      <x v="1"/>
      <x/>
    </i>
    <i r="1" i="1">
      <x v="1"/>
    </i>
    <i>
      <x v="2"/>
      <x/>
    </i>
    <i r="1" i="1">
      <x v="1"/>
    </i>
    <i t="grand">
      <x/>
    </i>
    <i t="grand" i="1">
      <x/>
    </i>
  </colItems>
  <dataFields count="2">
    <dataField name="Sum of SCNR_SC_No_Representation_AllInTx" fld="4" baseField="0" baseItem="0"/>
    <dataField name="Sum of SCNR_Completion_AllInTx"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83D025-E5D3-4B0C-891A-EC0437D6FFF9}"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I28" firstHeaderRow="1" firstDataRow="3" firstDataCol="1"/>
  <pivotFields count="13">
    <pivotField axis="axisCol" showAll="0">
      <items count="4">
        <item x="2"/>
        <item x="0"/>
        <item x="1"/>
        <item t="default"/>
      </items>
    </pivotField>
    <pivotField showAll="0"/>
    <pivotField showAll="0"/>
    <pivotField showAll="0"/>
    <pivotField showAll="0"/>
    <pivotField dataField="1" showAll="0"/>
    <pivotField dataField="1" showAll="0"/>
    <pivotField showAll="0"/>
    <pivotField showAll="0"/>
    <pivotField axis="axisRow" showAll="0">
      <items count="5">
        <item x="0"/>
        <item x="1"/>
        <item x="2"/>
        <item x="3"/>
        <item t="default"/>
      </items>
    </pivotField>
    <pivotField showAll="0"/>
    <pivotField showAll="0"/>
    <pivotField numFmtId="14" showAll="0"/>
  </pivotFields>
  <rowFields count="1">
    <field x="9"/>
  </rowFields>
  <rowItems count="5">
    <i>
      <x/>
    </i>
    <i>
      <x v="1"/>
    </i>
    <i>
      <x v="2"/>
    </i>
    <i>
      <x v="3"/>
    </i>
    <i t="grand">
      <x/>
    </i>
  </rowItems>
  <colFields count="2">
    <field x="0"/>
    <field x="-2"/>
  </colFields>
  <colItems count="8">
    <i>
      <x/>
      <x/>
    </i>
    <i r="1" i="1">
      <x v="1"/>
    </i>
    <i>
      <x v="1"/>
      <x/>
    </i>
    <i r="1" i="1">
      <x v="1"/>
    </i>
    <i>
      <x v="2"/>
      <x/>
    </i>
    <i r="1" i="1">
      <x v="1"/>
    </i>
    <i t="grand">
      <x/>
    </i>
    <i t="grand" i="1">
      <x/>
    </i>
  </colItems>
  <dataFields count="2">
    <dataField name="Sum of TPM_Progress" fld="5" baseField="0" baseItem="0"/>
    <dataField name="Sum of TPM_NotProgres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BFE53B-DC84-4CB8-9BDD-B1EB1DAC4CD5}"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1:U89" firstHeaderRow="1" firstDataRow="4" firstDataCol="1"/>
  <pivotFields count="14">
    <pivotField axis="axisCol" showAll="0">
      <items count="4">
        <item x="2"/>
        <item x="0"/>
        <item x="1"/>
        <item t="default"/>
      </items>
    </pivotField>
    <pivotField axis="axisCol" showAll="0">
      <items count="4">
        <item x="1"/>
        <item h="1" x="0"/>
        <item x="2"/>
        <item t="default"/>
      </items>
    </pivotField>
    <pivotField showAll="0"/>
    <pivotField showAll="0"/>
    <pivotField showAll="0"/>
    <pivotField showAll="0"/>
    <pivotField dataField="1" showAll="0"/>
    <pivotField dataField="1" showAll="0"/>
    <pivotField showAll="0"/>
    <pivotField showAll="0"/>
    <pivotField axis="axisRow" showAll="0">
      <items count="5">
        <item x="0"/>
        <item x="1"/>
        <item x="2"/>
        <item x="3"/>
        <item t="default"/>
      </items>
    </pivotField>
    <pivotField showAll="0"/>
    <pivotField showAll="0"/>
    <pivotField numFmtId="14" showAll="0"/>
  </pivotFields>
  <rowFields count="1">
    <field x="10"/>
  </rowFields>
  <rowItems count="5">
    <i>
      <x/>
    </i>
    <i>
      <x v="1"/>
    </i>
    <i>
      <x v="2"/>
    </i>
    <i>
      <x v="3"/>
    </i>
    <i t="grand">
      <x/>
    </i>
  </rowItems>
  <colFields count="3">
    <field x="0"/>
    <field x="1"/>
    <field x="-2"/>
  </colFields>
  <colItems count="20">
    <i>
      <x/>
      <x/>
      <x/>
    </i>
    <i r="2" i="1">
      <x v="1"/>
    </i>
    <i r="1">
      <x v="2"/>
      <x/>
    </i>
    <i r="2" i="1">
      <x v="1"/>
    </i>
    <i t="default">
      <x/>
    </i>
    <i t="default" i="1">
      <x/>
    </i>
    <i>
      <x v="1"/>
      <x/>
      <x/>
    </i>
    <i r="2" i="1">
      <x v="1"/>
    </i>
    <i r="1">
      <x v="2"/>
      <x/>
    </i>
    <i r="2" i="1">
      <x v="1"/>
    </i>
    <i t="default">
      <x v="1"/>
    </i>
    <i t="default" i="1">
      <x v="1"/>
    </i>
    <i>
      <x v="2"/>
      <x/>
      <x/>
    </i>
    <i r="2" i="1">
      <x v="1"/>
    </i>
    <i r="1">
      <x v="2"/>
      <x/>
    </i>
    <i r="2" i="1">
      <x v="1"/>
    </i>
    <i t="default">
      <x v="2"/>
    </i>
    <i t="default" i="1">
      <x v="2"/>
    </i>
    <i t="grand">
      <x/>
    </i>
    <i t="grand" i="1">
      <x/>
    </i>
  </colItems>
  <dataFields count="2">
    <dataField name="Sum of TPM_Progress" fld="6" baseField="0" baseItem="0"/>
    <dataField name="Sum of TPM_NotProgres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4C17C8-3BF8-429D-8ACF-0F15B3BFC65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D59" firstHeaderRow="1" firstDataRow="2" firstDataCol="1"/>
  <pivotFields count="14">
    <pivotField axis="axisRow" showAll="0">
      <items count="4">
        <item x="2"/>
        <item x="0"/>
        <item x="1"/>
        <item t="default"/>
      </items>
    </pivotField>
    <pivotField axis="axisCol" showAll="0">
      <items count="4">
        <item x="1"/>
        <item h="1" x="0"/>
        <item x="2"/>
        <item t="default"/>
      </items>
    </pivotField>
    <pivotField dataField="1" showAll="0"/>
    <pivotField showAll="0"/>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numFmtId="14" showAll="0"/>
  </pivotFields>
  <rowFields count="2">
    <field x="10"/>
    <field x="0"/>
  </rowFields>
  <rowItems count="16">
    <i>
      <x/>
    </i>
    <i r="1">
      <x v="1"/>
    </i>
    <i r="1">
      <x v="2"/>
    </i>
    <i>
      <x v="1"/>
    </i>
    <i r="1">
      <x/>
    </i>
    <i r="1">
      <x v="1"/>
    </i>
    <i r="1">
      <x v="2"/>
    </i>
    <i>
      <x v="2"/>
    </i>
    <i r="1">
      <x/>
    </i>
    <i r="1">
      <x v="1"/>
    </i>
    <i r="1">
      <x v="2"/>
    </i>
    <i>
      <x v="3"/>
    </i>
    <i r="1">
      <x/>
    </i>
    <i r="1">
      <x v="1"/>
    </i>
    <i r="1">
      <x v="2"/>
    </i>
    <i t="grand">
      <x/>
    </i>
  </rowItems>
  <colFields count="1">
    <field x="1"/>
  </colFields>
  <colItems count="3">
    <i>
      <x/>
    </i>
    <i>
      <x v="2"/>
    </i>
    <i t="grand">
      <x/>
    </i>
  </colItems>
  <dataFields count="1">
    <dataField name="Sum of InTx"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DE3E-A80F-4ECA-80CD-4513C991DBD1}">
  <dimension ref="B1:D28"/>
  <sheetViews>
    <sheetView workbookViewId="0">
      <selection activeCell="C11" sqref="C11"/>
    </sheetView>
  </sheetViews>
  <sheetFormatPr defaultRowHeight="14.6" x14ac:dyDescent="0.4"/>
  <cols>
    <col min="2" max="2" width="13.15234375" customWidth="1"/>
    <col min="3" max="3" width="95.69140625" style="1" customWidth="1"/>
    <col min="4" max="4" width="85.53515625" style="1" customWidth="1"/>
  </cols>
  <sheetData>
    <row r="1" spans="2:4" s="2" customFormat="1" x14ac:dyDescent="0.4">
      <c r="B1" s="2" t="s">
        <v>0</v>
      </c>
      <c r="C1" s="3" t="s">
        <v>1</v>
      </c>
      <c r="D1" s="3" t="s">
        <v>2</v>
      </c>
    </row>
    <row r="2" spans="2:4" x14ac:dyDescent="0.4">
      <c r="B2">
        <v>1</v>
      </c>
      <c r="C2" s="1" t="s">
        <v>3</v>
      </c>
      <c r="D2" s="1" t="s">
        <v>4</v>
      </c>
    </row>
    <row r="3" spans="2:4" x14ac:dyDescent="0.4">
      <c r="B3">
        <v>1</v>
      </c>
      <c r="C3" s="1" t="s">
        <v>5</v>
      </c>
    </row>
    <row r="4" spans="2:4" x14ac:dyDescent="0.4">
      <c r="B4">
        <v>1</v>
      </c>
      <c r="C4" s="1" t="s">
        <v>6</v>
      </c>
    </row>
    <row r="5" spans="2:4" x14ac:dyDescent="0.4">
      <c r="B5">
        <v>1</v>
      </c>
      <c r="C5" s="1" t="s">
        <v>7</v>
      </c>
    </row>
    <row r="6" spans="2:4" x14ac:dyDescent="0.4">
      <c r="B6">
        <v>1</v>
      </c>
      <c r="C6" s="1" t="s">
        <v>8</v>
      </c>
    </row>
    <row r="7" spans="2:4" x14ac:dyDescent="0.4">
      <c r="B7">
        <v>2</v>
      </c>
      <c r="C7" s="1" t="s">
        <v>9</v>
      </c>
      <c r="D7" s="1" t="s">
        <v>10</v>
      </c>
    </row>
    <row r="8" spans="2:4" x14ac:dyDescent="0.4">
      <c r="B8">
        <v>2</v>
      </c>
      <c r="C8" s="1" t="s">
        <v>11</v>
      </c>
      <c r="D8" s="1" t="s">
        <v>12</v>
      </c>
    </row>
    <row r="9" spans="2:4" ht="29.15" x14ac:dyDescent="0.4">
      <c r="B9">
        <v>3</v>
      </c>
      <c r="C9" s="1" t="s">
        <v>13</v>
      </c>
      <c r="D9" s="1" t="s">
        <v>14</v>
      </c>
    </row>
    <row r="10" spans="2:4" x14ac:dyDescent="0.4">
      <c r="B10">
        <v>3</v>
      </c>
      <c r="C10" s="1" t="s">
        <v>15</v>
      </c>
      <c r="D10" s="1" t="s">
        <v>12</v>
      </c>
    </row>
    <row r="11" spans="2:4" ht="58.3" x14ac:dyDescent="0.4">
      <c r="B11">
        <v>4</v>
      </c>
      <c r="C11" s="1" t="s">
        <v>16</v>
      </c>
      <c r="D11" s="1" t="s">
        <v>17</v>
      </c>
    </row>
    <row r="12" spans="2:4" ht="87.45" x14ac:dyDescent="0.4">
      <c r="B12">
        <v>1</v>
      </c>
      <c r="C12" s="1" t="s">
        <v>18</v>
      </c>
      <c r="D12" s="1" t="s">
        <v>19</v>
      </c>
    </row>
    <row r="13" spans="2:4" x14ac:dyDescent="0.4">
      <c r="B13">
        <v>1</v>
      </c>
      <c r="C13" s="1" t="s">
        <v>20</v>
      </c>
      <c r="D13" s="1" t="s">
        <v>12</v>
      </c>
    </row>
    <row r="14" spans="2:4" x14ac:dyDescent="0.4">
      <c r="B14">
        <v>1</v>
      </c>
      <c r="C14" s="1" t="s">
        <v>21</v>
      </c>
    </row>
    <row r="15" spans="2:4" x14ac:dyDescent="0.4">
      <c r="B15">
        <v>1</v>
      </c>
      <c r="C15" s="1" t="s">
        <v>22</v>
      </c>
    </row>
    <row r="16" spans="2:4" ht="43.75" x14ac:dyDescent="0.4">
      <c r="B16" s="1" t="s">
        <v>23</v>
      </c>
      <c r="C16" s="1" t="s">
        <v>24</v>
      </c>
    </row>
    <row r="17" spans="2:4" ht="43.75" x14ac:dyDescent="0.4">
      <c r="B17" s="1" t="s">
        <v>23</v>
      </c>
      <c r="C17" s="1" t="s">
        <v>25</v>
      </c>
    </row>
    <row r="20" spans="2:4" s="2" customFormat="1" x14ac:dyDescent="0.4">
      <c r="B20" s="2" t="s">
        <v>26</v>
      </c>
      <c r="C20" s="3"/>
      <c r="D20" s="3"/>
    </row>
    <row r="21" spans="2:4" x14ac:dyDescent="0.4">
      <c r="B21" t="s">
        <v>27</v>
      </c>
    </row>
    <row r="22" spans="2:4" ht="43.75" x14ac:dyDescent="0.4">
      <c r="C22" s="1" t="s">
        <v>28</v>
      </c>
      <c r="D22" s="1" t="s">
        <v>29</v>
      </c>
    </row>
    <row r="24" spans="2:4" x14ac:dyDescent="0.4">
      <c r="B24" t="s">
        <v>30</v>
      </c>
    </row>
    <row r="25" spans="2:4" ht="72.900000000000006" x14ac:dyDescent="0.4">
      <c r="C25" s="1" t="s">
        <v>31</v>
      </c>
      <c r="D25" s="1" t="s">
        <v>32</v>
      </c>
    </row>
    <row r="27" spans="2:4" x14ac:dyDescent="0.4">
      <c r="B27" t="s">
        <v>33</v>
      </c>
    </row>
    <row r="28" spans="2:4" ht="72.900000000000006" x14ac:dyDescent="0.4">
      <c r="C28" s="1" t="s">
        <v>34</v>
      </c>
      <c r="D28" s="1" t="s">
        <v>35</v>
      </c>
    </row>
  </sheetData>
  <autoFilter ref="B1:D17" xr:uid="{B4CBDE3E-A80F-4ECA-80CD-4513C991DB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A0D9C-5FC5-4B75-8ADE-798ECF104D55}">
  <dimension ref="A1:V110"/>
  <sheetViews>
    <sheetView tabSelected="1" workbookViewId="0">
      <selection activeCell="A6" sqref="A6"/>
    </sheetView>
  </sheetViews>
  <sheetFormatPr defaultRowHeight="14.6" x14ac:dyDescent="0.4"/>
  <cols>
    <col min="1" max="1" width="36.921875" customWidth="1"/>
    <col min="2" max="2" width="44.15234375" customWidth="1"/>
    <col min="3" max="3" width="11" bestFit="1" customWidth="1"/>
    <col min="4" max="4" width="10.69140625" bestFit="1" customWidth="1"/>
    <col min="5" max="5" width="25.84375" bestFit="1" customWidth="1"/>
    <col min="6" max="6" width="11" bestFit="1" customWidth="1"/>
    <col min="7" max="7" width="14.69140625" customWidth="1"/>
    <col min="8" max="8" width="19" bestFit="1" customWidth="1"/>
    <col min="9" max="9" width="11" bestFit="1" customWidth="1"/>
    <col min="10" max="10" width="10.69140625" bestFit="1" customWidth="1"/>
    <col min="11" max="11" width="20.69140625" bestFit="1" customWidth="1"/>
    <col min="12" max="12" width="15.69140625" bestFit="1" customWidth="1"/>
    <col min="13" max="13" width="15.4609375" bestFit="1" customWidth="1"/>
    <col min="14" max="14" width="15.84375" bestFit="1" customWidth="1"/>
    <col min="15" max="15" width="11" bestFit="1" customWidth="1"/>
    <col min="16" max="16" width="15.84375" bestFit="1" customWidth="1"/>
    <col min="17" max="17" width="11" bestFit="1" customWidth="1"/>
    <col min="18" max="18" width="15.84375" bestFit="1" customWidth="1"/>
    <col min="19" max="19" width="11" bestFit="1" customWidth="1"/>
    <col min="20" max="20" width="15.84375" bestFit="1" customWidth="1"/>
    <col min="21" max="21" width="11" bestFit="1" customWidth="1"/>
    <col min="22" max="22" width="15.84375" bestFit="1" customWidth="1"/>
    <col min="23" max="23" width="11" bestFit="1" customWidth="1"/>
    <col min="24" max="24" width="20.69140625" bestFit="1" customWidth="1"/>
    <col min="25" max="25" width="15.69140625" bestFit="1" customWidth="1"/>
    <col min="26" max="26" width="7.69140625" bestFit="1" customWidth="1"/>
    <col min="27" max="27" width="10.53515625" bestFit="1" customWidth="1"/>
    <col min="28" max="28" width="9.53515625" bestFit="1" customWidth="1"/>
    <col min="29" max="29" width="7.69140625" bestFit="1" customWidth="1"/>
    <col min="30" max="30" width="10.53515625" bestFit="1" customWidth="1"/>
    <col min="31" max="31" width="9.53515625" bestFit="1" customWidth="1"/>
    <col min="32" max="32" width="7.69140625" bestFit="1" customWidth="1"/>
    <col min="33" max="33" width="10.53515625" bestFit="1" customWidth="1"/>
    <col min="34" max="34" width="9.53515625" bestFit="1" customWidth="1"/>
    <col min="35" max="35" width="10.69140625" bestFit="1" customWidth="1"/>
  </cols>
  <sheetData>
    <row r="1" spans="1:22" x14ac:dyDescent="0.4">
      <c r="A1" t="s">
        <v>36</v>
      </c>
    </row>
    <row r="2" spans="1:22" x14ac:dyDescent="0.4">
      <c r="A2" t="s">
        <v>37</v>
      </c>
    </row>
    <row r="5" spans="1:22" s="2" customFormat="1" x14ac:dyDescent="0.4">
      <c r="A5" s="2" t="s">
        <v>38</v>
      </c>
      <c r="B5" s="2" t="s">
        <v>39</v>
      </c>
      <c r="C5" s="2" t="s">
        <v>40</v>
      </c>
      <c r="D5" s="2" t="s">
        <v>41</v>
      </c>
      <c r="E5" s="2" t="s">
        <v>42</v>
      </c>
      <c r="F5" s="2" t="s">
        <v>43</v>
      </c>
      <c r="G5" s="2" t="s">
        <v>44</v>
      </c>
      <c r="H5" s="2" t="s">
        <v>45</v>
      </c>
      <c r="I5" s="2" t="s">
        <v>46</v>
      </c>
      <c r="J5" s="2" t="s">
        <v>47</v>
      </c>
      <c r="K5" s="2" t="s">
        <v>48</v>
      </c>
      <c r="L5" s="2" t="s">
        <v>49</v>
      </c>
      <c r="M5" s="2" t="s">
        <v>50</v>
      </c>
      <c r="N5" s="2" t="s">
        <v>51</v>
      </c>
      <c r="O5" s="2" t="s">
        <v>52</v>
      </c>
      <c r="P5" s="2" t="s">
        <v>53</v>
      </c>
      <c r="Q5" s="2" t="s">
        <v>54</v>
      </c>
      <c r="R5" s="2" t="s">
        <v>55</v>
      </c>
      <c r="S5" s="2" t="s">
        <v>56</v>
      </c>
      <c r="T5" s="2" t="s">
        <v>57</v>
      </c>
      <c r="U5" s="2" t="s">
        <v>58</v>
      </c>
      <c r="V5" s="2" t="s">
        <v>59</v>
      </c>
    </row>
    <row r="6" spans="1:22" x14ac:dyDescent="0.4">
      <c r="A6" t="s">
        <v>60</v>
      </c>
      <c r="B6">
        <v>413</v>
      </c>
      <c r="C6">
        <v>79</v>
      </c>
      <c r="D6">
        <v>47</v>
      </c>
      <c r="E6">
        <v>16</v>
      </c>
      <c r="F6">
        <v>1</v>
      </c>
      <c r="G6">
        <v>409</v>
      </c>
      <c r="H6">
        <v>4</v>
      </c>
      <c r="I6">
        <v>52</v>
      </c>
      <c r="J6">
        <v>357</v>
      </c>
      <c r="K6">
        <v>3</v>
      </c>
      <c r="L6">
        <v>1</v>
      </c>
      <c r="M6">
        <v>76</v>
      </c>
      <c r="N6">
        <v>3</v>
      </c>
      <c r="O6">
        <v>47</v>
      </c>
      <c r="P6">
        <v>29</v>
      </c>
      <c r="Q6">
        <v>3</v>
      </c>
      <c r="R6">
        <v>0</v>
      </c>
      <c r="S6" t="s">
        <v>61</v>
      </c>
      <c r="T6" t="s">
        <v>62</v>
      </c>
      <c r="U6" t="s">
        <v>63</v>
      </c>
      <c r="V6" s="4">
        <v>44377</v>
      </c>
    </row>
    <row r="7" spans="1:22" x14ac:dyDescent="0.4">
      <c r="A7" t="s">
        <v>64</v>
      </c>
      <c r="B7">
        <v>124675</v>
      </c>
      <c r="C7">
        <v>32020</v>
      </c>
      <c r="D7">
        <v>24023</v>
      </c>
      <c r="E7">
        <v>5192</v>
      </c>
      <c r="F7">
        <v>2216</v>
      </c>
      <c r="G7">
        <v>119444</v>
      </c>
      <c r="H7">
        <v>5231</v>
      </c>
      <c r="I7">
        <v>0</v>
      </c>
      <c r="J7">
        <v>119444</v>
      </c>
      <c r="K7">
        <v>0</v>
      </c>
      <c r="L7">
        <v>5231</v>
      </c>
      <c r="M7">
        <v>27172</v>
      </c>
      <c r="N7">
        <v>4848</v>
      </c>
      <c r="O7">
        <v>0</v>
      </c>
      <c r="P7">
        <v>27172</v>
      </c>
      <c r="Q7">
        <v>0</v>
      </c>
      <c r="R7">
        <v>4848</v>
      </c>
      <c r="S7" t="s">
        <v>61</v>
      </c>
      <c r="T7" t="s">
        <v>62</v>
      </c>
      <c r="U7" t="s">
        <v>63</v>
      </c>
      <c r="V7" s="4">
        <v>44377</v>
      </c>
    </row>
    <row r="8" spans="1:22" x14ac:dyDescent="0.4">
      <c r="A8" t="s">
        <v>65</v>
      </c>
      <c r="B8">
        <v>153</v>
      </c>
      <c r="C8">
        <v>0</v>
      </c>
      <c r="D8">
        <v>38</v>
      </c>
      <c r="E8">
        <v>17</v>
      </c>
      <c r="F8">
        <v>5</v>
      </c>
      <c r="G8">
        <v>152</v>
      </c>
      <c r="H8">
        <v>1</v>
      </c>
      <c r="I8">
        <v>13</v>
      </c>
      <c r="J8">
        <v>139</v>
      </c>
      <c r="K8">
        <v>0</v>
      </c>
      <c r="L8">
        <v>1</v>
      </c>
      <c r="M8">
        <v>0</v>
      </c>
      <c r="N8">
        <v>0</v>
      </c>
      <c r="O8">
        <v>0</v>
      </c>
      <c r="P8">
        <v>0</v>
      </c>
      <c r="Q8">
        <v>0</v>
      </c>
      <c r="R8">
        <v>0</v>
      </c>
      <c r="S8" t="s">
        <v>66</v>
      </c>
      <c r="T8" t="s">
        <v>62</v>
      </c>
      <c r="U8" t="s">
        <v>67</v>
      </c>
      <c r="V8" s="4">
        <v>44742</v>
      </c>
    </row>
    <row r="9" spans="1:22" x14ac:dyDescent="0.4">
      <c r="A9" t="s">
        <v>60</v>
      </c>
      <c r="B9">
        <v>1156</v>
      </c>
      <c r="C9">
        <v>293</v>
      </c>
      <c r="D9">
        <v>130</v>
      </c>
      <c r="E9">
        <v>57</v>
      </c>
      <c r="F9">
        <v>2</v>
      </c>
      <c r="G9">
        <v>1145</v>
      </c>
      <c r="H9">
        <v>11</v>
      </c>
      <c r="I9">
        <v>239</v>
      </c>
      <c r="J9">
        <v>906</v>
      </c>
      <c r="K9">
        <v>11</v>
      </c>
      <c r="L9">
        <v>0</v>
      </c>
      <c r="M9">
        <v>282</v>
      </c>
      <c r="N9">
        <v>11</v>
      </c>
      <c r="O9">
        <v>201</v>
      </c>
      <c r="P9">
        <v>81</v>
      </c>
      <c r="Q9">
        <v>11</v>
      </c>
      <c r="R9">
        <v>0</v>
      </c>
      <c r="S9" t="s">
        <v>66</v>
      </c>
      <c r="T9" t="s">
        <v>62</v>
      </c>
      <c r="U9" t="s">
        <v>67</v>
      </c>
      <c r="V9" s="4">
        <v>44742</v>
      </c>
    </row>
    <row r="10" spans="1:22" x14ac:dyDescent="0.4">
      <c r="A10" t="s">
        <v>64</v>
      </c>
      <c r="B10">
        <v>122863</v>
      </c>
      <c r="C10">
        <v>27820</v>
      </c>
      <c r="D10">
        <v>26428</v>
      </c>
      <c r="E10">
        <v>5532</v>
      </c>
      <c r="F10">
        <v>2224</v>
      </c>
      <c r="G10">
        <v>117623</v>
      </c>
      <c r="H10">
        <v>5240</v>
      </c>
      <c r="I10">
        <v>0</v>
      </c>
      <c r="J10">
        <v>117623</v>
      </c>
      <c r="K10">
        <v>0</v>
      </c>
      <c r="L10">
        <v>5240</v>
      </c>
      <c r="M10">
        <v>23058</v>
      </c>
      <c r="N10">
        <v>4762</v>
      </c>
      <c r="O10">
        <v>0</v>
      </c>
      <c r="P10">
        <v>23058</v>
      </c>
      <c r="Q10">
        <v>0</v>
      </c>
      <c r="R10">
        <v>4762</v>
      </c>
      <c r="S10" t="s">
        <v>66</v>
      </c>
      <c r="T10" t="s">
        <v>62</v>
      </c>
      <c r="U10" t="s">
        <v>67</v>
      </c>
      <c r="V10" s="4">
        <v>44742</v>
      </c>
    </row>
    <row r="11" spans="1:22" x14ac:dyDescent="0.4">
      <c r="A11" t="s">
        <v>65</v>
      </c>
      <c r="B11">
        <v>360</v>
      </c>
      <c r="C11">
        <v>0</v>
      </c>
      <c r="D11">
        <v>95</v>
      </c>
      <c r="E11">
        <v>39</v>
      </c>
      <c r="F11">
        <v>14</v>
      </c>
      <c r="G11">
        <v>360</v>
      </c>
      <c r="H11">
        <v>0</v>
      </c>
      <c r="I11">
        <v>39</v>
      </c>
      <c r="J11">
        <v>321</v>
      </c>
      <c r="K11">
        <v>0</v>
      </c>
      <c r="L11">
        <v>0</v>
      </c>
      <c r="M11">
        <v>0</v>
      </c>
      <c r="N11">
        <v>0</v>
      </c>
      <c r="O11">
        <v>0</v>
      </c>
      <c r="P11">
        <v>0</v>
      </c>
      <c r="Q11">
        <v>0</v>
      </c>
      <c r="R11">
        <v>0</v>
      </c>
      <c r="S11" t="s">
        <v>68</v>
      </c>
      <c r="T11" t="s">
        <v>62</v>
      </c>
      <c r="U11" t="s">
        <v>69</v>
      </c>
      <c r="V11" s="4">
        <v>45107</v>
      </c>
    </row>
    <row r="12" spans="1:22" x14ac:dyDescent="0.4">
      <c r="A12" t="s">
        <v>60</v>
      </c>
      <c r="B12">
        <v>2734</v>
      </c>
      <c r="C12">
        <v>719</v>
      </c>
      <c r="D12">
        <v>536</v>
      </c>
      <c r="E12">
        <v>201</v>
      </c>
      <c r="F12">
        <v>20</v>
      </c>
      <c r="G12">
        <v>2683</v>
      </c>
      <c r="H12">
        <v>51</v>
      </c>
      <c r="I12">
        <v>740</v>
      </c>
      <c r="J12">
        <v>1943</v>
      </c>
      <c r="K12">
        <v>51</v>
      </c>
      <c r="L12">
        <v>0</v>
      </c>
      <c r="M12">
        <v>669</v>
      </c>
      <c r="N12">
        <v>50</v>
      </c>
      <c r="O12">
        <v>550</v>
      </c>
      <c r="P12">
        <v>119</v>
      </c>
      <c r="Q12">
        <v>50</v>
      </c>
      <c r="R12">
        <v>0</v>
      </c>
      <c r="S12" t="s">
        <v>68</v>
      </c>
      <c r="T12" t="s">
        <v>62</v>
      </c>
      <c r="U12" t="s">
        <v>69</v>
      </c>
      <c r="V12" s="4">
        <v>45107</v>
      </c>
    </row>
    <row r="13" spans="1:22" x14ac:dyDescent="0.4">
      <c r="A13" t="s">
        <v>64</v>
      </c>
      <c r="B13">
        <v>118549</v>
      </c>
      <c r="C13">
        <v>28403</v>
      </c>
      <c r="D13">
        <v>26853</v>
      </c>
      <c r="E13">
        <v>5132</v>
      </c>
      <c r="F13">
        <v>2428</v>
      </c>
      <c r="G13">
        <v>112659</v>
      </c>
      <c r="H13">
        <v>5890</v>
      </c>
      <c r="I13">
        <v>0</v>
      </c>
      <c r="J13">
        <v>112659</v>
      </c>
      <c r="K13">
        <v>0</v>
      </c>
      <c r="L13">
        <v>5890</v>
      </c>
      <c r="M13">
        <v>22960</v>
      </c>
      <c r="N13">
        <v>5443</v>
      </c>
      <c r="O13">
        <v>0</v>
      </c>
      <c r="P13">
        <v>22960</v>
      </c>
      <c r="Q13">
        <v>0</v>
      </c>
      <c r="R13">
        <v>5443</v>
      </c>
      <c r="S13" t="s">
        <v>68</v>
      </c>
      <c r="T13" t="s">
        <v>62</v>
      </c>
      <c r="U13" t="s">
        <v>69</v>
      </c>
      <c r="V13" s="4">
        <v>45107</v>
      </c>
    </row>
    <row r="14" spans="1:22" x14ac:dyDescent="0.4">
      <c r="A14" t="s">
        <v>65</v>
      </c>
      <c r="B14">
        <v>758</v>
      </c>
      <c r="C14">
        <v>0</v>
      </c>
      <c r="D14">
        <v>219</v>
      </c>
      <c r="E14">
        <v>88</v>
      </c>
      <c r="F14">
        <v>19</v>
      </c>
      <c r="G14">
        <v>758</v>
      </c>
      <c r="H14">
        <v>0</v>
      </c>
      <c r="I14">
        <v>123</v>
      </c>
      <c r="J14">
        <v>635</v>
      </c>
      <c r="K14">
        <v>0</v>
      </c>
      <c r="L14">
        <v>0</v>
      </c>
      <c r="M14">
        <v>0</v>
      </c>
      <c r="N14">
        <v>0</v>
      </c>
      <c r="O14">
        <v>0</v>
      </c>
      <c r="P14">
        <v>0</v>
      </c>
      <c r="Q14">
        <v>0</v>
      </c>
      <c r="R14">
        <v>0</v>
      </c>
      <c r="S14" t="s">
        <v>70</v>
      </c>
      <c r="T14" t="s">
        <v>62</v>
      </c>
      <c r="U14" t="s">
        <v>71</v>
      </c>
      <c r="V14" s="4">
        <v>45473</v>
      </c>
    </row>
    <row r="15" spans="1:22" x14ac:dyDescent="0.4">
      <c r="A15" t="s">
        <v>60</v>
      </c>
      <c r="B15">
        <v>3355</v>
      </c>
      <c r="C15">
        <v>717</v>
      </c>
      <c r="D15">
        <v>922</v>
      </c>
      <c r="E15">
        <v>379</v>
      </c>
      <c r="F15">
        <v>17</v>
      </c>
      <c r="G15">
        <v>3284</v>
      </c>
      <c r="H15">
        <v>71</v>
      </c>
      <c r="I15">
        <v>1015</v>
      </c>
      <c r="J15">
        <v>2269</v>
      </c>
      <c r="K15">
        <v>71</v>
      </c>
      <c r="L15">
        <v>0</v>
      </c>
      <c r="M15">
        <v>652</v>
      </c>
      <c r="N15">
        <v>65</v>
      </c>
      <c r="O15">
        <v>590</v>
      </c>
      <c r="P15">
        <v>62</v>
      </c>
      <c r="Q15">
        <v>65</v>
      </c>
      <c r="R15">
        <v>0</v>
      </c>
      <c r="S15" t="s">
        <v>70</v>
      </c>
      <c r="T15" t="s">
        <v>62</v>
      </c>
      <c r="U15" t="s">
        <v>71</v>
      </c>
      <c r="V15" s="4">
        <v>45473</v>
      </c>
    </row>
    <row r="16" spans="1:22" x14ac:dyDescent="0.4">
      <c r="A16" t="s">
        <v>64</v>
      </c>
      <c r="B16">
        <v>115849</v>
      </c>
      <c r="C16">
        <v>30332</v>
      </c>
      <c r="D16">
        <v>26296</v>
      </c>
      <c r="E16">
        <v>5002</v>
      </c>
      <c r="F16">
        <v>2285</v>
      </c>
      <c r="G16">
        <v>108910</v>
      </c>
      <c r="H16">
        <v>6939</v>
      </c>
      <c r="I16">
        <v>0</v>
      </c>
      <c r="J16">
        <v>108910</v>
      </c>
      <c r="K16">
        <v>0</v>
      </c>
      <c r="L16">
        <v>6939</v>
      </c>
      <c r="M16">
        <v>23863</v>
      </c>
      <c r="N16">
        <v>6469</v>
      </c>
      <c r="O16">
        <v>0</v>
      </c>
      <c r="P16">
        <v>23863</v>
      </c>
      <c r="Q16">
        <v>0</v>
      </c>
      <c r="R16">
        <v>6469</v>
      </c>
      <c r="S16" t="s">
        <v>70</v>
      </c>
      <c r="T16" t="s">
        <v>62</v>
      </c>
      <c r="U16" t="s">
        <v>71</v>
      </c>
      <c r="V16" s="4">
        <v>45473</v>
      </c>
    </row>
    <row r="19" spans="1:7" x14ac:dyDescent="0.4">
      <c r="A19" s="2" t="s">
        <v>72</v>
      </c>
    </row>
    <row r="21" spans="1:7" x14ac:dyDescent="0.4">
      <c r="A21" s="5" t="s">
        <v>73</v>
      </c>
      <c r="B21" s="5" t="s">
        <v>74</v>
      </c>
    </row>
    <row r="22" spans="1:7" x14ac:dyDescent="0.4">
      <c r="A22" s="5" t="s">
        <v>75</v>
      </c>
      <c r="B22" t="s">
        <v>65</v>
      </c>
      <c r="C22" t="s">
        <v>60</v>
      </c>
      <c r="D22" t="s">
        <v>64</v>
      </c>
      <c r="E22" t="s">
        <v>76</v>
      </c>
    </row>
    <row r="23" spans="1:7" x14ac:dyDescent="0.4">
      <c r="A23" s="6" t="s">
        <v>61</v>
      </c>
      <c r="C23">
        <v>413</v>
      </c>
      <c r="D23">
        <v>124675</v>
      </c>
      <c r="E23">
        <v>125088</v>
      </c>
    </row>
    <row r="24" spans="1:7" x14ac:dyDescent="0.4">
      <c r="A24" s="6" t="s">
        <v>66</v>
      </c>
      <c r="B24">
        <v>153</v>
      </c>
      <c r="C24">
        <v>1156</v>
      </c>
      <c r="D24">
        <v>122863</v>
      </c>
      <c r="E24">
        <v>124172</v>
      </c>
    </row>
    <row r="25" spans="1:7" x14ac:dyDescent="0.4">
      <c r="A25" s="6" t="s">
        <v>68</v>
      </c>
      <c r="B25">
        <v>360</v>
      </c>
      <c r="C25">
        <v>2734</v>
      </c>
      <c r="D25">
        <v>118549</v>
      </c>
      <c r="E25">
        <v>121643</v>
      </c>
    </row>
    <row r="26" spans="1:7" x14ac:dyDescent="0.4">
      <c r="A26" s="6" t="s">
        <v>70</v>
      </c>
      <c r="B26">
        <v>758</v>
      </c>
      <c r="C26">
        <v>3355</v>
      </c>
      <c r="D26">
        <v>115849</v>
      </c>
      <c r="E26">
        <v>119962</v>
      </c>
    </row>
    <row r="27" spans="1:7" x14ac:dyDescent="0.4">
      <c r="A27" s="6" t="s">
        <v>76</v>
      </c>
      <c r="B27">
        <v>1271</v>
      </c>
      <c r="C27">
        <v>7658</v>
      </c>
      <c r="D27">
        <v>481936</v>
      </c>
      <c r="E27">
        <v>490865</v>
      </c>
    </row>
    <row r="28" spans="1:7" x14ac:dyDescent="0.4">
      <c r="A28" s="6"/>
    </row>
    <row r="29" spans="1:7" x14ac:dyDescent="0.4">
      <c r="A29" s="6"/>
    </row>
    <row r="30" spans="1:7" x14ac:dyDescent="0.4">
      <c r="A30" s="6"/>
    </row>
    <row r="31" spans="1:7" x14ac:dyDescent="0.4">
      <c r="A31" s="13" t="s">
        <v>30</v>
      </c>
      <c r="B31" s="13"/>
      <c r="C31" s="13"/>
      <c r="E31" s="13" t="s">
        <v>77</v>
      </c>
      <c r="F31" s="13"/>
      <c r="G31" s="13"/>
    </row>
    <row r="32" spans="1:7" x14ac:dyDescent="0.4">
      <c r="A32" s="1" t="s">
        <v>78</v>
      </c>
      <c r="B32" t="s">
        <v>79</v>
      </c>
      <c r="C32" t="s">
        <v>80</v>
      </c>
      <c r="E32" t="s">
        <v>81</v>
      </c>
      <c r="F32" t="s">
        <v>79</v>
      </c>
      <c r="G32" t="s">
        <v>82</v>
      </c>
    </row>
    <row r="33" spans="1:13" x14ac:dyDescent="0.4">
      <c r="A33">
        <f>C23</f>
        <v>413</v>
      </c>
      <c r="B33">
        <f>E23</f>
        <v>125088</v>
      </c>
      <c r="C33" s="8">
        <f>A33/B33</f>
        <v>3.3016756203632642E-3</v>
      </c>
      <c r="E33">
        <f>B23+C23</f>
        <v>413</v>
      </c>
      <c r="F33">
        <f>E23</f>
        <v>125088</v>
      </c>
      <c r="G33" s="8">
        <f>E33/F33</f>
        <v>3.3016756203632642E-3</v>
      </c>
    </row>
    <row r="34" spans="1:13" x14ac:dyDescent="0.4">
      <c r="A34">
        <f>C24</f>
        <v>1156</v>
      </c>
      <c r="B34">
        <f>E24</f>
        <v>124172</v>
      </c>
      <c r="C34" s="8">
        <f>A34/B34</f>
        <v>9.3096672357697394E-3</v>
      </c>
      <c r="E34">
        <f>B24+C24</f>
        <v>1309</v>
      </c>
      <c r="F34">
        <f>E24</f>
        <v>124172</v>
      </c>
      <c r="G34" s="8">
        <f>E34/F34</f>
        <v>1.0541829075798087E-2</v>
      </c>
    </row>
    <row r="35" spans="1:13" x14ac:dyDescent="0.4">
      <c r="A35">
        <f>C25</f>
        <v>2734</v>
      </c>
      <c r="B35">
        <f>E25</f>
        <v>121643</v>
      </c>
      <c r="C35" s="8">
        <f>A35/B35</f>
        <v>2.2475604843681923E-2</v>
      </c>
      <c r="E35">
        <f>B25+C25</f>
        <v>3094</v>
      </c>
      <c r="F35">
        <f>E25</f>
        <v>121643</v>
      </c>
      <c r="G35" s="8">
        <f>E35/F35</f>
        <v>2.5435084632901193E-2</v>
      </c>
    </row>
    <row r="36" spans="1:13" x14ac:dyDescent="0.4">
      <c r="A36">
        <f>C26</f>
        <v>3355</v>
      </c>
      <c r="B36">
        <f>E26</f>
        <v>119962</v>
      </c>
      <c r="C36" s="8">
        <f>A36/B36</f>
        <v>2.7967189610043179E-2</v>
      </c>
      <c r="E36">
        <f>B26+C26</f>
        <v>4113</v>
      </c>
      <c r="F36">
        <f>E26</f>
        <v>119962</v>
      </c>
      <c r="G36" s="8">
        <f>E36/F36</f>
        <v>3.4285857188109566E-2</v>
      </c>
    </row>
    <row r="37" spans="1:13" x14ac:dyDescent="0.4">
      <c r="A37" s="6"/>
    </row>
    <row r="38" spans="1:13" x14ac:dyDescent="0.4">
      <c r="A38" s="6"/>
      <c r="C38" s="6" t="s">
        <v>61</v>
      </c>
      <c r="D38">
        <v>413</v>
      </c>
    </row>
    <row r="39" spans="1:13" x14ac:dyDescent="0.4">
      <c r="C39" s="6" t="s">
        <v>66</v>
      </c>
      <c r="D39">
        <v>1156</v>
      </c>
    </row>
    <row r="40" spans="1:13" x14ac:dyDescent="0.4">
      <c r="A40" s="9" t="s">
        <v>83</v>
      </c>
      <c r="C40" s="6" t="s">
        <v>68</v>
      </c>
      <c r="D40">
        <v>2734</v>
      </c>
    </row>
    <row r="41" spans="1:13" x14ac:dyDescent="0.4">
      <c r="C41" s="6" t="s">
        <v>70</v>
      </c>
      <c r="D41">
        <v>3355</v>
      </c>
    </row>
    <row r="42" spans="1:13" x14ac:dyDescent="0.4">
      <c r="B42" s="5" t="s">
        <v>74</v>
      </c>
    </row>
    <row r="43" spans="1:13" x14ac:dyDescent="0.4">
      <c r="B43" t="s">
        <v>65</v>
      </c>
      <c r="E43" t="s">
        <v>60</v>
      </c>
      <c r="H43" t="s">
        <v>64</v>
      </c>
      <c r="K43" t="s">
        <v>84</v>
      </c>
      <c r="L43" t="s">
        <v>85</v>
      </c>
      <c r="M43" t="s">
        <v>86</v>
      </c>
    </row>
    <row r="44" spans="1:13" x14ac:dyDescent="0.4">
      <c r="A44" s="5" t="s">
        <v>75</v>
      </c>
      <c r="B44" t="s">
        <v>87</v>
      </c>
      <c r="C44" t="s">
        <v>88</v>
      </c>
      <c r="D44" t="s">
        <v>73</v>
      </c>
      <c r="E44" t="s">
        <v>87</v>
      </c>
      <c r="F44" t="s">
        <v>88</v>
      </c>
      <c r="G44" t="s">
        <v>73</v>
      </c>
      <c r="H44" t="s">
        <v>87</v>
      </c>
      <c r="I44" t="s">
        <v>88</v>
      </c>
      <c r="J44" t="s">
        <v>73</v>
      </c>
    </row>
    <row r="45" spans="1:13" x14ac:dyDescent="0.4">
      <c r="A45" s="6" t="s">
        <v>61</v>
      </c>
      <c r="E45">
        <v>16</v>
      </c>
      <c r="F45">
        <v>47</v>
      </c>
      <c r="G45">
        <v>413</v>
      </c>
      <c r="H45">
        <v>5192</v>
      </c>
      <c r="I45">
        <v>24023</v>
      </c>
      <c r="J45">
        <v>124675</v>
      </c>
      <c r="K45">
        <v>5208</v>
      </c>
      <c r="L45">
        <v>24070</v>
      </c>
      <c r="M45">
        <v>125088</v>
      </c>
    </row>
    <row r="46" spans="1:13" x14ac:dyDescent="0.4">
      <c r="A46" s="6" t="s">
        <v>66</v>
      </c>
      <c r="B46">
        <v>17</v>
      </c>
      <c r="C46">
        <v>38</v>
      </c>
      <c r="D46">
        <v>153</v>
      </c>
      <c r="E46">
        <v>57</v>
      </c>
      <c r="F46">
        <v>130</v>
      </c>
      <c r="G46">
        <v>1156</v>
      </c>
      <c r="H46">
        <v>5532</v>
      </c>
      <c r="I46">
        <v>26428</v>
      </c>
      <c r="J46">
        <v>122863</v>
      </c>
      <c r="K46">
        <v>5606</v>
      </c>
      <c r="L46">
        <v>26596</v>
      </c>
      <c r="M46">
        <v>124172</v>
      </c>
    </row>
    <row r="47" spans="1:13" x14ac:dyDescent="0.4">
      <c r="A47" s="6" t="s">
        <v>68</v>
      </c>
      <c r="B47">
        <v>39</v>
      </c>
      <c r="C47">
        <v>95</v>
      </c>
      <c r="D47">
        <v>360</v>
      </c>
      <c r="E47">
        <v>201</v>
      </c>
      <c r="F47">
        <v>536</v>
      </c>
      <c r="G47">
        <v>2734</v>
      </c>
      <c r="H47">
        <v>5132</v>
      </c>
      <c r="I47">
        <v>26853</v>
      </c>
      <c r="J47">
        <v>118549</v>
      </c>
      <c r="K47">
        <v>5372</v>
      </c>
      <c r="L47">
        <v>27484</v>
      </c>
      <c r="M47">
        <v>121643</v>
      </c>
    </row>
    <row r="48" spans="1:13" x14ac:dyDescent="0.4">
      <c r="A48" s="6" t="s">
        <v>70</v>
      </c>
      <c r="B48">
        <v>88</v>
      </c>
      <c r="C48">
        <v>219</v>
      </c>
      <c r="D48">
        <v>758</v>
      </c>
      <c r="E48">
        <v>379</v>
      </c>
      <c r="F48">
        <v>922</v>
      </c>
      <c r="G48">
        <v>3355</v>
      </c>
      <c r="H48">
        <v>5002</v>
      </c>
      <c r="I48">
        <v>26296</v>
      </c>
      <c r="J48">
        <v>115849</v>
      </c>
      <c r="K48">
        <v>5469</v>
      </c>
      <c r="L48">
        <v>27437</v>
      </c>
      <c r="M48">
        <v>119962</v>
      </c>
    </row>
    <row r="49" spans="1:13" x14ac:dyDescent="0.4">
      <c r="A49" s="6" t="s">
        <v>76</v>
      </c>
      <c r="B49">
        <v>144</v>
      </c>
      <c r="C49">
        <v>352</v>
      </c>
      <c r="D49">
        <v>1271</v>
      </c>
      <c r="E49">
        <v>653</v>
      </c>
      <c r="F49">
        <v>1635</v>
      </c>
      <c r="G49">
        <v>7658</v>
      </c>
      <c r="H49">
        <v>20858</v>
      </c>
      <c r="I49">
        <v>103600</v>
      </c>
      <c r="J49">
        <v>481936</v>
      </c>
      <c r="K49">
        <v>21655</v>
      </c>
      <c r="L49">
        <v>105587</v>
      </c>
      <c r="M49">
        <v>490865</v>
      </c>
    </row>
    <row r="53" spans="1:13" x14ac:dyDescent="0.4">
      <c r="A53" t="s">
        <v>56</v>
      </c>
      <c r="B53" t="s">
        <v>77</v>
      </c>
      <c r="C53" t="s">
        <v>89</v>
      </c>
      <c r="D53" t="s">
        <v>90</v>
      </c>
      <c r="E53" t="s">
        <v>79</v>
      </c>
      <c r="F53" t="s">
        <v>91</v>
      </c>
      <c r="G53" t="s">
        <v>92</v>
      </c>
    </row>
    <row r="54" spans="1:13" x14ac:dyDescent="0.4">
      <c r="A54" t="str">
        <f>A45</f>
        <v>2020-21</v>
      </c>
      <c r="B54" t="s">
        <v>93</v>
      </c>
      <c r="C54">
        <f>B45+E45</f>
        <v>16</v>
      </c>
      <c r="D54">
        <f t="shared" ref="D54:E54" si="0">C45+F45</f>
        <v>47</v>
      </c>
      <c r="E54">
        <f t="shared" si="0"/>
        <v>413</v>
      </c>
      <c r="F54" s="7">
        <f>C54/D54</f>
        <v>0.34042553191489361</v>
      </c>
      <c r="G54" s="7">
        <f>C54/E54</f>
        <v>3.8740920096852302E-2</v>
      </c>
    </row>
    <row r="55" spans="1:13" x14ac:dyDescent="0.4">
      <c r="A55" t="str">
        <f>A45</f>
        <v>2020-21</v>
      </c>
      <c r="B55" t="s">
        <v>94</v>
      </c>
      <c r="C55">
        <f>H45</f>
        <v>5192</v>
      </c>
      <c r="D55">
        <f>I45</f>
        <v>24023</v>
      </c>
      <c r="E55">
        <f>J45</f>
        <v>124675</v>
      </c>
      <c r="F55" s="7">
        <f t="shared" ref="F55:F61" si="1">C55/D55</f>
        <v>0.2161262123798027</v>
      </c>
      <c r="G55" s="7">
        <f t="shared" ref="G55:G61" si="2">C55/E55</f>
        <v>4.1644275115299778E-2</v>
      </c>
    </row>
    <row r="56" spans="1:13" x14ac:dyDescent="0.4">
      <c r="A56" t="str">
        <f>A46</f>
        <v>2021-22</v>
      </c>
      <c r="B56" t="s">
        <v>93</v>
      </c>
      <c r="C56">
        <f>B46+E46</f>
        <v>74</v>
      </c>
      <c r="D56">
        <f t="shared" ref="D56:E56" si="3">C46+F46</f>
        <v>168</v>
      </c>
      <c r="E56">
        <f t="shared" si="3"/>
        <v>1309</v>
      </c>
      <c r="F56" s="7">
        <f t="shared" si="1"/>
        <v>0.44047619047619047</v>
      </c>
      <c r="G56" s="7">
        <f t="shared" si="2"/>
        <v>5.6531703590527123E-2</v>
      </c>
    </row>
    <row r="57" spans="1:13" x14ac:dyDescent="0.4">
      <c r="A57" t="str">
        <f>A46</f>
        <v>2021-22</v>
      </c>
      <c r="B57" t="s">
        <v>94</v>
      </c>
      <c r="C57">
        <f>H46</f>
        <v>5532</v>
      </c>
      <c r="D57">
        <f t="shared" ref="D57:E57" si="4">I46</f>
        <v>26428</v>
      </c>
      <c r="E57">
        <f t="shared" si="4"/>
        <v>122863</v>
      </c>
      <c r="F57" s="7">
        <f t="shared" si="1"/>
        <v>0.2093234448312396</v>
      </c>
      <c r="G57" s="7">
        <f t="shared" si="2"/>
        <v>4.5025760399794897E-2</v>
      </c>
    </row>
    <row r="58" spans="1:13" x14ac:dyDescent="0.4">
      <c r="A58" t="str">
        <f>A47</f>
        <v>2022-23</v>
      </c>
      <c r="B58" t="s">
        <v>93</v>
      </c>
      <c r="C58">
        <f>B47+E47</f>
        <v>240</v>
      </c>
      <c r="D58">
        <f t="shared" ref="D58:E58" si="5">C47+F47</f>
        <v>631</v>
      </c>
      <c r="E58">
        <f t="shared" si="5"/>
        <v>3094</v>
      </c>
      <c r="F58" s="7">
        <f t="shared" si="1"/>
        <v>0.38034865293185421</v>
      </c>
      <c r="G58" s="7">
        <f t="shared" si="2"/>
        <v>7.7569489334195219E-2</v>
      </c>
    </row>
    <row r="59" spans="1:13" x14ac:dyDescent="0.4">
      <c r="A59" t="str">
        <f>A47</f>
        <v>2022-23</v>
      </c>
      <c r="B59" t="s">
        <v>94</v>
      </c>
      <c r="C59">
        <f>H47</f>
        <v>5132</v>
      </c>
      <c r="D59">
        <f t="shared" ref="D59:E59" si="6">I47</f>
        <v>26853</v>
      </c>
      <c r="E59">
        <f t="shared" si="6"/>
        <v>118549</v>
      </c>
      <c r="F59" s="7">
        <f t="shared" si="1"/>
        <v>0.19111458682456336</v>
      </c>
      <c r="G59" s="7">
        <f t="shared" si="2"/>
        <v>4.3290116323208123E-2</v>
      </c>
    </row>
    <row r="60" spans="1:13" x14ac:dyDescent="0.4">
      <c r="A60" t="str">
        <f>A48</f>
        <v>2023-24</v>
      </c>
      <c r="B60" t="s">
        <v>93</v>
      </c>
      <c r="C60">
        <f>B48+E48</f>
        <v>467</v>
      </c>
      <c r="D60">
        <f t="shared" ref="D60:E60" si="7">C48+F48</f>
        <v>1141</v>
      </c>
      <c r="E60">
        <f t="shared" si="7"/>
        <v>4113</v>
      </c>
      <c r="F60" s="7">
        <f t="shared" si="1"/>
        <v>0.40929009640666081</v>
      </c>
      <c r="G60" s="7">
        <f t="shared" si="2"/>
        <v>0.11354242645271091</v>
      </c>
    </row>
    <row r="61" spans="1:13" x14ac:dyDescent="0.4">
      <c r="A61" t="str">
        <f>A48</f>
        <v>2023-24</v>
      </c>
      <c r="B61" t="s">
        <v>94</v>
      </c>
      <c r="C61">
        <f>H48</f>
        <v>5002</v>
      </c>
      <c r="D61">
        <f t="shared" ref="D61:E61" si="8">I48</f>
        <v>26296</v>
      </c>
      <c r="E61">
        <f t="shared" si="8"/>
        <v>115849</v>
      </c>
      <c r="F61" s="7">
        <f t="shared" si="1"/>
        <v>0.19021904472163068</v>
      </c>
      <c r="G61" s="7">
        <f t="shared" si="2"/>
        <v>4.3176894060371694E-2</v>
      </c>
      <c r="H61" s="11">
        <f>G60/G61</f>
        <v>2.6297034310516003</v>
      </c>
    </row>
    <row r="64" spans="1:13" x14ac:dyDescent="0.4">
      <c r="A64" s="2" t="s">
        <v>95</v>
      </c>
    </row>
    <row r="65" spans="1:13" x14ac:dyDescent="0.4">
      <c r="A65" s="2"/>
    </row>
    <row r="66" spans="1:13" x14ac:dyDescent="0.4">
      <c r="B66" s="5" t="s">
        <v>74</v>
      </c>
    </row>
    <row r="67" spans="1:13" x14ac:dyDescent="0.4">
      <c r="B67" t="s">
        <v>65</v>
      </c>
      <c r="E67" t="s">
        <v>60</v>
      </c>
      <c r="H67" t="s">
        <v>64</v>
      </c>
      <c r="K67" t="s">
        <v>96</v>
      </c>
      <c r="L67" t="s">
        <v>85</v>
      </c>
      <c r="M67" t="s">
        <v>86</v>
      </c>
    </row>
    <row r="68" spans="1:13" x14ac:dyDescent="0.4">
      <c r="A68" s="5" t="s">
        <v>75</v>
      </c>
      <c r="B68" t="s">
        <v>97</v>
      </c>
      <c r="C68" t="s">
        <v>88</v>
      </c>
      <c r="D68" t="s">
        <v>73</v>
      </c>
      <c r="E68" t="s">
        <v>97</v>
      </c>
      <c r="F68" t="s">
        <v>88</v>
      </c>
      <c r="G68" t="s">
        <v>73</v>
      </c>
      <c r="H68" t="s">
        <v>97</v>
      </c>
      <c r="I68" t="s">
        <v>88</v>
      </c>
      <c r="J68" t="s">
        <v>73</v>
      </c>
    </row>
    <row r="69" spans="1:13" x14ac:dyDescent="0.4">
      <c r="A69" s="6" t="s">
        <v>61</v>
      </c>
      <c r="E69">
        <v>1</v>
      </c>
      <c r="F69">
        <v>47</v>
      </c>
      <c r="G69">
        <v>413</v>
      </c>
      <c r="H69">
        <v>2216</v>
      </c>
      <c r="I69">
        <v>24023</v>
      </c>
      <c r="J69">
        <v>124675</v>
      </c>
      <c r="K69">
        <v>2217</v>
      </c>
      <c r="L69">
        <v>24070</v>
      </c>
      <c r="M69">
        <v>125088</v>
      </c>
    </row>
    <row r="70" spans="1:13" x14ac:dyDescent="0.4">
      <c r="A70" s="6" t="s">
        <v>66</v>
      </c>
      <c r="B70">
        <v>5</v>
      </c>
      <c r="C70">
        <v>38</v>
      </c>
      <c r="D70">
        <v>153</v>
      </c>
      <c r="E70">
        <v>2</v>
      </c>
      <c r="F70">
        <v>130</v>
      </c>
      <c r="G70">
        <v>1156</v>
      </c>
      <c r="H70">
        <v>2224</v>
      </c>
      <c r="I70">
        <v>26428</v>
      </c>
      <c r="J70">
        <v>122863</v>
      </c>
      <c r="K70">
        <v>2231</v>
      </c>
      <c r="L70">
        <v>26596</v>
      </c>
      <c r="M70">
        <v>124172</v>
      </c>
    </row>
    <row r="71" spans="1:13" x14ac:dyDescent="0.4">
      <c r="A71" s="6" t="s">
        <v>68</v>
      </c>
      <c r="B71">
        <v>14</v>
      </c>
      <c r="C71">
        <v>95</v>
      </c>
      <c r="D71">
        <v>360</v>
      </c>
      <c r="E71">
        <v>20</v>
      </c>
      <c r="F71">
        <v>536</v>
      </c>
      <c r="G71">
        <v>2734</v>
      </c>
      <c r="H71">
        <v>2428</v>
      </c>
      <c r="I71">
        <v>26853</v>
      </c>
      <c r="J71">
        <v>118549</v>
      </c>
      <c r="K71">
        <v>2462</v>
      </c>
      <c r="L71">
        <v>27484</v>
      </c>
      <c r="M71">
        <v>121643</v>
      </c>
    </row>
    <row r="72" spans="1:13" x14ac:dyDescent="0.4">
      <c r="A72" s="6" t="s">
        <v>70</v>
      </c>
      <c r="B72">
        <v>19</v>
      </c>
      <c r="C72">
        <v>219</v>
      </c>
      <c r="D72">
        <v>758</v>
      </c>
      <c r="E72">
        <v>17</v>
      </c>
      <c r="F72">
        <v>922</v>
      </c>
      <c r="G72">
        <v>3355</v>
      </c>
      <c r="H72">
        <v>2285</v>
      </c>
      <c r="I72">
        <v>26296</v>
      </c>
      <c r="J72">
        <v>115849</v>
      </c>
      <c r="K72">
        <v>2321</v>
      </c>
      <c r="L72">
        <v>27437</v>
      </c>
      <c r="M72">
        <v>119962</v>
      </c>
    </row>
    <row r="73" spans="1:13" x14ac:dyDescent="0.4">
      <c r="A73" s="6" t="s">
        <v>76</v>
      </c>
      <c r="B73">
        <v>38</v>
      </c>
      <c r="C73">
        <v>352</v>
      </c>
      <c r="D73">
        <v>1271</v>
      </c>
      <c r="E73">
        <v>40</v>
      </c>
      <c r="F73">
        <v>1635</v>
      </c>
      <c r="G73">
        <v>7658</v>
      </c>
      <c r="H73">
        <v>9153</v>
      </c>
      <c r="I73">
        <v>103600</v>
      </c>
      <c r="J73">
        <v>481936</v>
      </c>
      <c r="K73">
        <v>9231</v>
      </c>
      <c r="L73">
        <v>105587</v>
      </c>
      <c r="M73">
        <v>490865</v>
      </c>
    </row>
    <row r="77" spans="1:13" x14ac:dyDescent="0.4">
      <c r="A77" t="s">
        <v>56</v>
      </c>
      <c r="B77" t="s">
        <v>77</v>
      </c>
      <c r="C77" t="s">
        <v>98</v>
      </c>
      <c r="D77" t="s">
        <v>90</v>
      </c>
      <c r="E77" t="s">
        <v>79</v>
      </c>
      <c r="F77" t="s">
        <v>99</v>
      </c>
      <c r="G77" t="s">
        <v>100</v>
      </c>
    </row>
    <row r="78" spans="1:13" x14ac:dyDescent="0.4">
      <c r="A78" t="str">
        <f>A69</f>
        <v>2020-21</v>
      </c>
      <c r="B78" t="s">
        <v>93</v>
      </c>
      <c r="C78">
        <f>B69+E69</f>
        <v>1</v>
      </c>
      <c r="D78">
        <f t="shared" ref="D78" si="9">C69+F69</f>
        <v>47</v>
      </c>
      <c r="E78">
        <f t="shared" ref="E78" si="10">D69+G69</f>
        <v>413</v>
      </c>
      <c r="F78" s="7">
        <f>C78/D78</f>
        <v>2.1276595744680851E-2</v>
      </c>
      <c r="G78" s="7">
        <f>C78/E78</f>
        <v>2.4213075060532689E-3</v>
      </c>
    </row>
    <row r="79" spans="1:13" x14ac:dyDescent="0.4">
      <c r="A79" t="str">
        <f>A69</f>
        <v>2020-21</v>
      </c>
      <c r="B79" t="s">
        <v>94</v>
      </c>
      <c r="C79">
        <f>H69</f>
        <v>2216</v>
      </c>
      <c r="D79">
        <f>I69</f>
        <v>24023</v>
      </c>
      <c r="E79">
        <f>J69</f>
        <v>124675</v>
      </c>
      <c r="F79" s="7">
        <f t="shared" ref="F79:F85" si="11">C79/D79</f>
        <v>9.2244931940223956E-2</v>
      </c>
      <c r="G79" s="7">
        <f t="shared" ref="G79:G85" si="12">C79/E79</f>
        <v>1.7774212953679567E-2</v>
      </c>
      <c r="I79" t="s">
        <v>66</v>
      </c>
      <c r="J79" t="s">
        <v>68</v>
      </c>
      <c r="K79" t="s">
        <v>70</v>
      </c>
    </row>
    <row r="80" spans="1:13" x14ac:dyDescent="0.4">
      <c r="A80" t="str">
        <f>A70</f>
        <v>2021-22</v>
      </c>
      <c r="B80" t="s">
        <v>93</v>
      </c>
      <c r="C80">
        <f>B70+E70</f>
        <v>7</v>
      </c>
      <c r="D80">
        <f t="shared" ref="D80" si="13">C70+F70</f>
        <v>168</v>
      </c>
      <c r="E80">
        <f t="shared" ref="E80" si="14">D70+G70</f>
        <v>1309</v>
      </c>
      <c r="F80" s="7">
        <f t="shared" si="11"/>
        <v>4.1666666666666664E-2</v>
      </c>
      <c r="G80" s="7">
        <f t="shared" si="12"/>
        <v>5.3475935828877002E-3</v>
      </c>
      <c r="H80" t="s">
        <v>77</v>
      </c>
      <c r="I80" s="7">
        <f>G80</f>
        <v>5.3475935828877002E-3</v>
      </c>
      <c r="J80" s="7">
        <f>G82</f>
        <v>1.098901098901099E-2</v>
      </c>
      <c r="K80" s="7">
        <f>G84</f>
        <v>8.7527352297592995E-3</v>
      </c>
    </row>
    <row r="81" spans="1:11" x14ac:dyDescent="0.4">
      <c r="A81" t="str">
        <f>A70</f>
        <v>2021-22</v>
      </c>
      <c r="B81" t="s">
        <v>94</v>
      </c>
      <c r="C81">
        <f>H70</f>
        <v>2224</v>
      </c>
      <c r="D81">
        <f t="shared" ref="D81" si="15">I70</f>
        <v>26428</v>
      </c>
      <c r="E81">
        <f t="shared" ref="E81" si="16">J70</f>
        <v>122863</v>
      </c>
      <c r="F81" s="7">
        <f t="shared" si="11"/>
        <v>8.4153170879370368E-2</v>
      </c>
      <c r="G81" s="7">
        <f t="shared" si="12"/>
        <v>1.8101462604689776E-2</v>
      </c>
      <c r="H81" t="s">
        <v>77</v>
      </c>
      <c r="I81" s="7">
        <f>G81</f>
        <v>1.8101462604689776E-2</v>
      </c>
      <c r="J81" s="7">
        <f>G83</f>
        <v>2.0480982547301116E-2</v>
      </c>
      <c r="K81" s="7">
        <f>G85</f>
        <v>1.9723951005187788E-2</v>
      </c>
    </row>
    <row r="82" spans="1:11" x14ac:dyDescent="0.4">
      <c r="A82" t="str">
        <f>A71</f>
        <v>2022-23</v>
      </c>
      <c r="B82" t="s">
        <v>93</v>
      </c>
      <c r="C82">
        <f>B71+E71</f>
        <v>34</v>
      </c>
      <c r="D82">
        <f t="shared" ref="D82" si="17">C71+F71</f>
        <v>631</v>
      </c>
      <c r="E82">
        <f t="shared" ref="E82" si="18">D71+G71</f>
        <v>3094</v>
      </c>
      <c r="F82" s="7">
        <f t="shared" si="11"/>
        <v>5.388272583201268E-2</v>
      </c>
      <c r="G82" s="7">
        <f t="shared" si="12"/>
        <v>1.098901098901099E-2</v>
      </c>
    </row>
    <row r="83" spans="1:11" x14ac:dyDescent="0.4">
      <c r="A83" t="str">
        <f>A71</f>
        <v>2022-23</v>
      </c>
      <c r="B83" t="s">
        <v>94</v>
      </c>
      <c r="C83">
        <f>H71</f>
        <v>2428</v>
      </c>
      <c r="D83">
        <f t="shared" ref="D83" si="19">I71</f>
        <v>26853</v>
      </c>
      <c r="E83">
        <f t="shared" ref="E83" si="20">J71</f>
        <v>118549</v>
      </c>
      <c r="F83" s="7">
        <f t="shared" si="11"/>
        <v>9.0418202807879933E-2</v>
      </c>
      <c r="G83" s="7">
        <f t="shared" si="12"/>
        <v>2.0480982547301116E-2</v>
      </c>
    </row>
    <row r="84" spans="1:11" x14ac:dyDescent="0.4">
      <c r="A84" t="str">
        <f>A72</f>
        <v>2023-24</v>
      </c>
      <c r="B84" t="s">
        <v>93</v>
      </c>
      <c r="C84">
        <f>B72+E72</f>
        <v>36</v>
      </c>
      <c r="D84">
        <f t="shared" ref="D84" si="21">C72+F72</f>
        <v>1141</v>
      </c>
      <c r="E84">
        <f t="shared" ref="E84" si="22">D72+G72</f>
        <v>4113</v>
      </c>
      <c r="F84" s="7">
        <f t="shared" si="11"/>
        <v>3.1551270815074493E-2</v>
      </c>
      <c r="G84" s="7">
        <f t="shared" si="12"/>
        <v>8.7527352297592995E-3</v>
      </c>
    </row>
    <row r="85" spans="1:11" x14ac:dyDescent="0.4">
      <c r="A85" t="str">
        <f>A72</f>
        <v>2023-24</v>
      </c>
      <c r="B85" t="s">
        <v>94</v>
      </c>
      <c r="C85">
        <f>H72</f>
        <v>2285</v>
      </c>
      <c r="D85">
        <f t="shared" ref="D85" si="23">I72</f>
        <v>26296</v>
      </c>
      <c r="E85">
        <f t="shared" ref="E85" si="24">J72</f>
        <v>115849</v>
      </c>
      <c r="F85" s="7">
        <f t="shared" si="11"/>
        <v>8.6895345299665347E-2</v>
      </c>
      <c r="G85" s="7">
        <f t="shared" si="12"/>
        <v>1.9723951005187788E-2</v>
      </c>
    </row>
    <row r="86" spans="1:11" x14ac:dyDescent="0.4">
      <c r="A86" s="2"/>
    </row>
    <row r="87" spans="1:11" x14ac:dyDescent="0.4">
      <c r="A87" s="2"/>
    </row>
    <row r="88" spans="1:11" x14ac:dyDescent="0.4">
      <c r="A88" s="2" t="s">
        <v>101</v>
      </c>
    </row>
    <row r="90" spans="1:11" x14ac:dyDescent="0.4">
      <c r="A90" s="5" t="s">
        <v>75</v>
      </c>
      <c r="B90" t="s">
        <v>102</v>
      </c>
      <c r="C90" t="s">
        <v>103</v>
      </c>
      <c r="D90" t="s">
        <v>104</v>
      </c>
      <c r="E90" t="s">
        <v>105</v>
      </c>
    </row>
    <row r="91" spans="1:11" x14ac:dyDescent="0.4">
      <c r="A91" s="6" t="s">
        <v>61</v>
      </c>
      <c r="B91">
        <v>47</v>
      </c>
      <c r="C91">
        <v>27201</v>
      </c>
      <c r="D91">
        <v>3</v>
      </c>
      <c r="E91">
        <v>4848</v>
      </c>
    </row>
    <row r="92" spans="1:11" x14ac:dyDescent="0.4">
      <c r="A92" s="6" t="s">
        <v>66</v>
      </c>
      <c r="B92">
        <v>201</v>
      </c>
      <c r="C92">
        <v>23139</v>
      </c>
      <c r="D92">
        <v>11</v>
      </c>
      <c r="E92">
        <v>4762</v>
      </c>
    </row>
    <row r="93" spans="1:11" x14ac:dyDescent="0.4">
      <c r="A93" s="6" t="s">
        <v>68</v>
      </c>
      <c r="B93">
        <v>550</v>
      </c>
      <c r="C93">
        <v>23079</v>
      </c>
      <c r="D93">
        <v>50</v>
      </c>
      <c r="E93">
        <v>5443</v>
      </c>
    </row>
    <row r="94" spans="1:11" x14ac:dyDescent="0.4">
      <c r="A94" s="6" t="s">
        <v>70</v>
      </c>
      <c r="B94">
        <v>590</v>
      </c>
      <c r="C94">
        <v>23925</v>
      </c>
      <c r="D94">
        <v>65</v>
      </c>
      <c r="E94">
        <v>6469</v>
      </c>
    </row>
    <row r="95" spans="1:11" x14ac:dyDescent="0.4">
      <c r="A95" s="6" t="s">
        <v>76</v>
      </c>
      <c r="B95">
        <v>1388</v>
      </c>
      <c r="C95">
        <v>97344</v>
      </c>
      <c r="D95">
        <v>129</v>
      </c>
      <c r="E95">
        <v>21522</v>
      </c>
    </row>
    <row r="99" spans="1:8" x14ac:dyDescent="0.4">
      <c r="A99" t="s">
        <v>56</v>
      </c>
      <c r="B99" t="s">
        <v>106</v>
      </c>
      <c r="C99" t="s">
        <v>107</v>
      </c>
      <c r="D99" t="s">
        <v>108</v>
      </c>
      <c r="E99" t="s">
        <v>109</v>
      </c>
    </row>
    <row r="100" spans="1:8" x14ac:dyDescent="0.4">
      <c r="A100" t="str">
        <f>A91</f>
        <v>2020-21</v>
      </c>
      <c r="B100" t="s">
        <v>93</v>
      </c>
      <c r="C100">
        <f>B91</f>
        <v>47</v>
      </c>
      <c r="D100">
        <f>B91+D91</f>
        <v>50</v>
      </c>
      <c r="E100" s="7">
        <f>C100/D100</f>
        <v>0.94</v>
      </c>
    </row>
    <row r="101" spans="1:8" x14ac:dyDescent="0.4">
      <c r="A101" t="str">
        <f>A91</f>
        <v>2020-21</v>
      </c>
      <c r="B101" t="s">
        <v>94</v>
      </c>
      <c r="C101">
        <f>C91</f>
        <v>27201</v>
      </c>
      <c r="D101">
        <f>C91+E91</f>
        <v>32049</v>
      </c>
      <c r="E101" s="7">
        <f t="shared" ref="E101:E107" si="25">C101/D101</f>
        <v>0.84873162969203408</v>
      </c>
    </row>
    <row r="102" spans="1:8" x14ac:dyDescent="0.4">
      <c r="A102" t="str">
        <f>A92</f>
        <v>2021-22</v>
      </c>
      <c r="B102" t="s">
        <v>93</v>
      </c>
      <c r="C102">
        <f>B92</f>
        <v>201</v>
      </c>
      <c r="D102">
        <f>B92+D92</f>
        <v>212</v>
      </c>
      <c r="E102" s="7">
        <f t="shared" si="25"/>
        <v>0.94811320754716977</v>
      </c>
    </row>
    <row r="103" spans="1:8" x14ac:dyDescent="0.4">
      <c r="A103" t="str">
        <f>A92</f>
        <v>2021-22</v>
      </c>
      <c r="B103" t="s">
        <v>94</v>
      </c>
      <c r="C103">
        <f>C92</f>
        <v>23139</v>
      </c>
      <c r="D103">
        <f>C92+E92</f>
        <v>27901</v>
      </c>
      <c r="E103" s="7">
        <f t="shared" si="25"/>
        <v>0.82932511379520446</v>
      </c>
    </row>
    <row r="104" spans="1:8" x14ac:dyDescent="0.4">
      <c r="A104" t="str">
        <f>A93</f>
        <v>2022-23</v>
      </c>
      <c r="B104" t="s">
        <v>93</v>
      </c>
      <c r="C104">
        <f>B93</f>
        <v>550</v>
      </c>
      <c r="D104">
        <f>B93+D93</f>
        <v>600</v>
      </c>
      <c r="E104" s="7">
        <f t="shared" si="25"/>
        <v>0.91666666666666663</v>
      </c>
    </row>
    <row r="105" spans="1:8" x14ac:dyDescent="0.4">
      <c r="A105" t="str">
        <f>A93</f>
        <v>2022-23</v>
      </c>
      <c r="B105" t="s">
        <v>94</v>
      </c>
      <c r="C105">
        <f>C93</f>
        <v>23079</v>
      </c>
      <c r="D105">
        <f>C93+E93</f>
        <v>28522</v>
      </c>
      <c r="E105" s="7">
        <f t="shared" si="25"/>
        <v>0.8091648551994951</v>
      </c>
    </row>
    <row r="106" spans="1:8" x14ac:dyDescent="0.4">
      <c r="A106" t="str">
        <f>A94</f>
        <v>2023-24</v>
      </c>
      <c r="B106" t="s">
        <v>93</v>
      </c>
      <c r="C106">
        <f>B94</f>
        <v>590</v>
      </c>
      <c r="D106">
        <f>B94+D94</f>
        <v>655</v>
      </c>
      <c r="E106" s="7">
        <f t="shared" si="25"/>
        <v>0.9007633587786259</v>
      </c>
    </row>
    <row r="107" spans="1:8" x14ac:dyDescent="0.4">
      <c r="A107" t="str">
        <f>A94</f>
        <v>2023-24</v>
      </c>
      <c r="B107" t="s">
        <v>94</v>
      </c>
      <c r="C107">
        <f>C94</f>
        <v>23925</v>
      </c>
      <c r="D107">
        <f>C94+E94</f>
        <v>30394</v>
      </c>
      <c r="E107" s="7">
        <f t="shared" si="25"/>
        <v>0.78716193985655059</v>
      </c>
    </row>
    <row r="108" spans="1:8" x14ac:dyDescent="0.4">
      <c r="F108" t="str">
        <f>A102</f>
        <v>2021-22</v>
      </c>
      <c r="G108" t="str">
        <f>A104</f>
        <v>2022-23</v>
      </c>
      <c r="H108" t="str">
        <f>A106</f>
        <v>2023-24</v>
      </c>
    </row>
    <row r="109" spans="1:8" x14ac:dyDescent="0.4">
      <c r="E109" s="12" t="s">
        <v>230</v>
      </c>
      <c r="F109" s="12">
        <v>0.94811320754716977</v>
      </c>
      <c r="G109" s="12">
        <v>0.91666666666666663</v>
      </c>
      <c r="H109" s="12">
        <v>0.9007633587786259</v>
      </c>
    </row>
    <row r="110" spans="1:8" x14ac:dyDescent="0.4">
      <c r="E110" s="12" t="s">
        <v>231</v>
      </c>
      <c r="F110" s="12">
        <v>0.82932511379520446</v>
      </c>
      <c r="G110" s="12">
        <v>0.8091648551994951</v>
      </c>
      <c r="H110" s="12">
        <v>0.78716193985655059</v>
      </c>
    </row>
  </sheetData>
  <autoFilter ref="A5:V16" xr:uid="{E59A0D9C-5FC5-4B75-8ADE-798ECF104D55}"/>
  <mergeCells count="2">
    <mergeCell ref="A31:C31"/>
    <mergeCell ref="E31:G31"/>
  </mergeCell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4EAF8-E674-4F19-A557-A3E6CD67BB67}">
  <dimension ref="A1:I41"/>
  <sheetViews>
    <sheetView workbookViewId="0">
      <selection activeCell="F44" sqref="F44"/>
    </sheetView>
  </sheetViews>
  <sheetFormatPr defaultRowHeight="14.6" x14ac:dyDescent="0.4"/>
  <cols>
    <col min="1" max="1" width="27.23046875" customWidth="1"/>
    <col min="2" max="2" width="39" bestFit="1" customWidth="1"/>
    <col min="3" max="3" width="29.23046875" bestFit="1" customWidth="1"/>
    <col min="4" max="4" width="39" bestFit="1" customWidth="1"/>
    <col min="5" max="5" width="29.23046875" bestFit="1" customWidth="1"/>
    <col min="6" max="6" width="39" bestFit="1" customWidth="1"/>
    <col min="7" max="7" width="29.23046875" bestFit="1" customWidth="1"/>
    <col min="8" max="8" width="43.69140625" bestFit="1" customWidth="1"/>
    <col min="9" max="9" width="34.15234375" bestFit="1" customWidth="1"/>
  </cols>
  <sheetData>
    <row r="1" spans="1:9" x14ac:dyDescent="0.4">
      <c r="A1" t="s">
        <v>110</v>
      </c>
    </row>
    <row r="2" spans="1:9" x14ac:dyDescent="0.4">
      <c r="A2" t="s">
        <v>111</v>
      </c>
    </row>
    <row r="5" spans="1:9" s="2" customFormat="1" x14ac:dyDescent="0.4">
      <c r="A5" s="2" t="s">
        <v>38</v>
      </c>
      <c r="B5" s="2" t="s">
        <v>112</v>
      </c>
      <c r="C5" s="2" t="s">
        <v>113</v>
      </c>
      <c r="D5" s="2" t="s">
        <v>114</v>
      </c>
      <c r="E5" s="2" t="s">
        <v>115</v>
      </c>
      <c r="F5" s="2" t="s">
        <v>56</v>
      </c>
      <c r="G5" s="2" t="s">
        <v>57</v>
      </c>
      <c r="H5" s="2" t="s">
        <v>58</v>
      </c>
      <c r="I5" s="2" t="s">
        <v>59</v>
      </c>
    </row>
    <row r="6" spans="1:9" x14ac:dyDescent="0.4">
      <c r="A6" t="s">
        <v>60</v>
      </c>
      <c r="B6">
        <v>409</v>
      </c>
      <c r="C6">
        <v>6</v>
      </c>
      <c r="D6">
        <v>1</v>
      </c>
      <c r="E6">
        <v>5</v>
      </c>
      <c r="F6" t="s">
        <v>116</v>
      </c>
      <c r="G6" t="s">
        <v>117</v>
      </c>
      <c r="H6" t="s">
        <v>63</v>
      </c>
      <c r="I6" s="4">
        <v>44377</v>
      </c>
    </row>
    <row r="7" spans="1:9" x14ac:dyDescent="0.4">
      <c r="A7" t="s">
        <v>64</v>
      </c>
      <c r="B7">
        <v>125370</v>
      </c>
      <c r="C7">
        <v>5928</v>
      </c>
      <c r="D7">
        <v>976</v>
      </c>
      <c r="E7">
        <v>4952</v>
      </c>
      <c r="F7" t="s">
        <v>116</v>
      </c>
      <c r="G7" t="s">
        <v>117</v>
      </c>
      <c r="H7" t="s">
        <v>63</v>
      </c>
      <c r="I7" s="4">
        <v>44377</v>
      </c>
    </row>
    <row r="8" spans="1:9" x14ac:dyDescent="0.4">
      <c r="A8" t="s">
        <v>65</v>
      </c>
      <c r="B8">
        <v>81</v>
      </c>
      <c r="C8">
        <v>17</v>
      </c>
      <c r="D8">
        <v>4</v>
      </c>
      <c r="E8">
        <v>13</v>
      </c>
      <c r="F8" t="s">
        <v>118</v>
      </c>
      <c r="G8" t="s">
        <v>117</v>
      </c>
      <c r="H8" t="s">
        <v>67</v>
      </c>
      <c r="I8" s="4">
        <v>44742</v>
      </c>
    </row>
    <row r="9" spans="1:9" x14ac:dyDescent="0.4">
      <c r="A9" t="s">
        <v>60</v>
      </c>
      <c r="B9">
        <v>1185</v>
      </c>
      <c r="C9">
        <v>47</v>
      </c>
      <c r="D9">
        <v>5</v>
      </c>
      <c r="E9">
        <v>42</v>
      </c>
      <c r="F9" t="s">
        <v>118</v>
      </c>
      <c r="G9" t="s">
        <v>117</v>
      </c>
      <c r="H9" t="s">
        <v>67</v>
      </c>
      <c r="I9" s="4">
        <v>44742</v>
      </c>
    </row>
    <row r="10" spans="1:9" x14ac:dyDescent="0.4">
      <c r="A10" t="s">
        <v>64</v>
      </c>
      <c r="B10">
        <v>123510</v>
      </c>
      <c r="C10">
        <v>6321</v>
      </c>
      <c r="D10">
        <v>1066</v>
      </c>
      <c r="E10">
        <v>5255</v>
      </c>
      <c r="F10" t="s">
        <v>118</v>
      </c>
      <c r="G10" t="s">
        <v>117</v>
      </c>
      <c r="H10" t="s">
        <v>67</v>
      </c>
      <c r="I10" s="4">
        <v>44742</v>
      </c>
    </row>
    <row r="11" spans="1:9" x14ac:dyDescent="0.4">
      <c r="A11" t="s">
        <v>65</v>
      </c>
      <c r="B11">
        <v>303</v>
      </c>
      <c r="C11">
        <v>39</v>
      </c>
      <c r="D11">
        <v>3</v>
      </c>
      <c r="E11">
        <v>36</v>
      </c>
      <c r="F11" t="s">
        <v>119</v>
      </c>
      <c r="G11" t="s">
        <v>117</v>
      </c>
      <c r="H11" t="s">
        <v>69</v>
      </c>
      <c r="I11" s="4">
        <v>45107</v>
      </c>
    </row>
    <row r="12" spans="1:9" x14ac:dyDescent="0.4">
      <c r="A12" t="s">
        <v>60</v>
      </c>
      <c r="B12">
        <v>2752</v>
      </c>
      <c r="C12">
        <v>173</v>
      </c>
      <c r="D12">
        <v>38</v>
      </c>
      <c r="E12">
        <v>135</v>
      </c>
      <c r="F12" t="s">
        <v>119</v>
      </c>
      <c r="G12" t="s">
        <v>117</v>
      </c>
      <c r="H12" t="s">
        <v>69</v>
      </c>
      <c r="I12" s="4">
        <v>45107</v>
      </c>
    </row>
    <row r="13" spans="1:9" x14ac:dyDescent="0.4">
      <c r="A13" t="s">
        <v>64</v>
      </c>
      <c r="B13">
        <v>119093</v>
      </c>
      <c r="C13">
        <v>5893</v>
      </c>
      <c r="D13">
        <v>954</v>
      </c>
      <c r="E13">
        <v>4939</v>
      </c>
      <c r="F13" t="s">
        <v>119</v>
      </c>
      <c r="G13" t="s">
        <v>117</v>
      </c>
      <c r="H13" t="s">
        <v>69</v>
      </c>
      <c r="I13" s="4">
        <v>45107</v>
      </c>
    </row>
    <row r="14" spans="1:9" x14ac:dyDescent="0.4">
      <c r="A14" t="s">
        <v>65</v>
      </c>
      <c r="B14">
        <v>635</v>
      </c>
      <c r="C14">
        <v>81</v>
      </c>
      <c r="D14">
        <v>16</v>
      </c>
      <c r="E14">
        <v>65</v>
      </c>
      <c r="F14" t="s">
        <v>120</v>
      </c>
      <c r="G14" t="s">
        <v>117</v>
      </c>
      <c r="H14" t="s">
        <v>71</v>
      </c>
      <c r="I14" s="4">
        <v>45473</v>
      </c>
    </row>
    <row r="15" spans="1:9" x14ac:dyDescent="0.4">
      <c r="A15" t="s">
        <v>60</v>
      </c>
      <c r="B15">
        <v>3710</v>
      </c>
      <c r="C15">
        <v>367</v>
      </c>
      <c r="D15">
        <v>74</v>
      </c>
      <c r="E15">
        <v>293</v>
      </c>
      <c r="F15" t="s">
        <v>120</v>
      </c>
      <c r="G15" t="s">
        <v>117</v>
      </c>
      <c r="H15" t="s">
        <v>71</v>
      </c>
      <c r="I15" s="4">
        <v>45473</v>
      </c>
    </row>
    <row r="16" spans="1:9" x14ac:dyDescent="0.4">
      <c r="A16" t="s">
        <v>64</v>
      </c>
      <c r="B16">
        <v>116177</v>
      </c>
      <c r="C16">
        <v>5794</v>
      </c>
      <c r="D16">
        <v>1011</v>
      </c>
      <c r="E16">
        <v>4783</v>
      </c>
      <c r="F16" t="s">
        <v>120</v>
      </c>
      <c r="G16" t="s">
        <v>117</v>
      </c>
      <c r="H16" t="s">
        <v>71</v>
      </c>
      <c r="I16" s="4">
        <v>45473</v>
      </c>
    </row>
    <row r="19" spans="1:9" x14ac:dyDescent="0.4">
      <c r="A19" s="2" t="s">
        <v>121</v>
      </c>
    </row>
    <row r="21" spans="1:9" x14ac:dyDescent="0.4">
      <c r="B21" s="5" t="s">
        <v>74</v>
      </c>
    </row>
    <row r="22" spans="1:9" x14ac:dyDescent="0.4">
      <c r="B22" t="s">
        <v>65</v>
      </c>
      <c r="D22" t="s">
        <v>60</v>
      </c>
      <c r="F22" t="s">
        <v>64</v>
      </c>
      <c r="H22" t="s">
        <v>122</v>
      </c>
      <c r="I22" t="s">
        <v>123</v>
      </c>
    </row>
    <row r="23" spans="1:9" x14ac:dyDescent="0.4">
      <c r="A23" s="5" t="s">
        <v>75</v>
      </c>
      <c r="B23" t="s">
        <v>124</v>
      </c>
      <c r="C23" t="s">
        <v>125</v>
      </c>
      <c r="D23" t="s">
        <v>124</v>
      </c>
      <c r="E23" t="s">
        <v>125</v>
      </c>
      <c r="F23" t="s">
        <v>124</v>
      </c>
      <c r="G23" t="s">
        <v>125</v>
      </c>
    </row>
    <row r="24" spans="1:9" x14ac:dyDescent="0.4">
      <c r="A24" s="6" t="s">
        <v>116</v>
      </c>
      <c r="D24">
        <v>5</v>
      </c>
      <c r="E24">
        <v>6</v>
      </c>
      <c r="F24">
        <v>4952</v>
      </c>
      <c r="G24">
        <v>5928</v>
      </c>
      <c r="H24">
        <v>4957</v>
      </c>
      <c r="I24">
        <v>5934</v>
      </c>
    </row>
    <row r="25" spans="1:9" x14ac:dyDescent="0.4">
      <c r="A25" s="6" t="s">
        <v>118</v>
      </c>
      <c r="B25">
        <v>13</v>
      </c>
      <c r="C25">
        <v>17</v>
      </c>
      <c r="D25">
        <v>42</v>
      </c>
      <c r="E25">
        <v>47</v>
      </c>
      <c r="F25">
        <v>5255</v>
      </c>
      <c r="G25">
        <v>6321</v>
      </c>
      <c r="H25">
        <v>5310</v>
      </c>
      <c r="I25">
        <v>6385</v>
      </c>
    </row>
    <row r="26" spans="1:9" x14ac:dyDescent="0.4">
      <c r="A26" s="6" t="s">
        <v>119</v>
      </c>
      <c r="B26">
        <v>36</v>
      </c>
      <c r="C26">
        <v>39</v>
      </c>
      <c r="D26">
        <v>135</v>
      </c>
      <c r="E26">
        <v>173</v>
      </c>
      <c r="F26">
        <v>4939</v>
      </c>
      <c r="G26">
        <v>5893</v>
      </c>
      <c r="H26">
        <v>5110</v>
      </c>
      <c r="I26">
        <v>6105</v>
      </c>
    </row>
    <row r="27" spans="1:9" x14ac:dyDescent="0.4">
      <c r="A27" s="6" t="s">
        <v>120</v>
      </c>
      <c r="B27">
        <v>65</v>
      </c>
      <c r="C27">
        <v>81</v>
      </c>
      <c r="D27">
        <v>293</v>
      </c>
      <c r="E27">
        <v>367</v>
      </c>
      <c r="F27">
        <v>4783</v>
      </c>
      <c r="G27">
        <v>5794</v>
      </c>
      <c r="H27">
        <v>5141</v>
      </c>
      <c r="I27">
        <v>6242</v>
      </c>
    </row>
    <row r="28" spans="1:9" x14ac:dyDescent="0.4">
      <c r="A28" s="6" t="s">
        <v>76</v>
      </c>
      <c r="B28">
        <v>114</v>
      </c>
      <c r="C28">
        <v>137</v>
      </c>
      <c r="D28">
        <v>475</v>
      </c>
      <c r="E28">
        <v>593</v>
      </c>
      <c r="F28">
        <v>19929</v>
      </c>
      <c r="G28">
        <v>23936</v>
      </c>
      <c r="H28">
        <v>20518</v>
      </c>
      <c r="I28">
        <v>24666</v>
      </c>
    </row>
    <row r="32" spans="1:9" x14ac:dyDescent="0.4">
      <c r="A32" t="s">
        <v>56</v>
      </c>
      <c r="B32" t="s">
        <v>77</v>
      </c>
      <c r="C32" t="s">
        <v>126</v>
      </c>
      <c r="D32" t="s">
        <v>127</v>
      </c>
      <c r="E32" t="s">
        <v>128</v>
      </c>
    </row>
    <row r="33" spans="1:5" x14ac:dyDescent="0.4">
      <c r="A33">
        <v>2020</v>
      </c>
      <c r="B33" t="s">
        <v>93</v>
      </c>
      <c r="C33">
        <f>B24+D24</f>
        <v>5</v>
      </c>
      <c r="D33">
        <f>C24+E24</f>
        <v>6</v>
      </c>
      <c r="E33" s="7">
        <f>C33/D33</f>
        <v>0.83333333333333337</v>
      </c>
    </row>
    <row r="34" spans="1:5" x14ac:dyDescent="0.4">
      <c r="A34">
        <v>2020</v>
      </c>
      <c r="B34" t="s">
        <v>94</v>
      </c>
      <c r="C34">
        <f>F24</f>
        <v>4952</v>
      </c>
      <c r="D34">
        <f>G24</f>
        <v>5928</v>
      </c>
      <c r="E34" s="7">
        <f t="shared" ref="E34:E40" si="0">C34/D34</f>
        <v>0.83535762483130904</v>
      </c>
    </row>
    <row r="35" spans="1:5" x14ac:dyDescent="0.4">
      <c r="A35">
        <v>2021</v>
      </c>
      <c r="B35" t="s">
        <v>93</v>
      </c>
      <c r="C35">
        <f>B25+D25</f>
        <v>55</v>
      </c>
      <c r="D35">
        <f>C25+E25</f>
        <v>64</v>
      </c>
      <c r="E35" s="7">
        <f t="shared" si="0"/>
        <v>0.859375</v>
      </c>
    </row>
    <row r="36" spans="1:5" x14ac:dyDescent="0.4">
      <c r="A36">
        <v>2021</v>
      </c>
      <c r="B36" t="s">
        <v>94</v>
      </c>
      <c r="C36">
        <f>F25</f>
        <v>5255</v>
      </c>
      <c r="D36">
        <f>G25</f>
        <v>6321</v>
      </c>
      <c r="E36" s="7">
        <f t="shared" si="0"/>
        <v>0.83135579813320681</v>
      </c>
    </row>
    <row r="37" spans="1:5" x14ac:dyDescent="0.4">
      <c r="A37">
        <v>2022</v>
      </c>
      <c r="B37" t="s">
        <v>93</v>
      </c>
      <c r="C37">
        <f>B26+D26</f>
        <v>171</v>
      </c>
      <c r="D37">
        <f>C26+E26</f>
        <v>212</v>
      </c>
      <c r="E37" s="7">
        <f t="shared" si="0"/>
        <v>0.80660377358490565</v>
      </c>
    </row>
    <row r="38" spans="1:5" x14ac:dyDescent="0.4">
      <c r="A38">
        <v>2022</v>
      </c>
      <c r="B38" t="s">
        <v>94</v>
      </c>
      <c r="C38">
        <f>F26</f>
        <v>4939</v>
      </c>
      <c r="D38">
        <f>G26</f>
        <v>5893</v>
      </c>
      <c r="E38" s="7">
        <f t="shared" si="0"/>
        <v>0.83811301544204986</v>
      </c>
    </row>
    <row r="39" spans="1:5" x14ac:dyDescent="0.4">
      <c r="A39">
        <v>2023</v>
      </c>
      <c r="B39" t="s">
        <v>93</v>
      </c>
      <c r="C39">
        <f>B27+D27</f>
        <v>358</v>
      </c>
      <c r="D39">
        <f>C27+E27</f>
        <v>448</v>
      </c>
      <c r="E39" s="7">
        <f t="shared" si="0"/>
        <v>0.7991071428571429</v>
      </c>
    </row>
    <row r="40" spans="1:5" x14ac:dyDescent="0.4">
      <c r="A40">
        <v>2023</v>
      </c>
      <c r="B40" t="s">
        <v>94</v>
      </c>
      <c r="C40">
        <f>F27</f>
        <v>4783</v>
      </c>
      <c r="D40">
        <f>G27</f>
        <v>5794</v>
      </c>
      <c r="E40" s="7">
        <f t="shared" si="0"/>
        <v>0.82550914739385572</v>
      </c>
    </row>
    <row r="41" spans="1:5" x14ac:dyDescent="0.4">
      <c r="E41" s="7"/>
    </row>
  </sheetData>
  <autoFilter ref="A5:I16" xr:uid="{9C84EAF8-E674-4F19-A557-A3E6CD67BB67}"/>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7F6C-5CDD-4306-BA69-1B3624C03753}">
  <dimension ref="A1:M40"/>
  <sheetViews>
    <sheetView workbookViewId="0">
      <selection activeCell="F39" sqref="F39"/>
    </sheetView>
  </sheetViews>
  <sheetFormatPr defaultRowHeight="14.6" x14ac:dyDescent="0.4"/>
  <cols>
    <col min="1" max="1" width="12.23046875" bestFit="1" customWidth="1"/>
    <col min="2" max="2" width="37.69140625" bestFit="1" customWidth="1"/>
    <col min="3" max="3" width="22.4609375" bestFit="1" customWidth="1"/>
    <col min="4" max="4" width="25.84375" bestFit="1" customWidth="1"/>
    <col min="5" max="5" width="22.4609375" bestFit="1" customWidth="1"/>
    <col min="6" max="6" width="19.23046875" bestFit="1" customWidth="1"/>
    <col min="7" max="7" width="22.4609375" bestFit="1" customWidth="1"/>
    <col min="8" max="8" width="24.15234375" bestFit="1" customWidth="1"/>
    <col min="9" max="9" width="27.23046875" bestFit="1" customWidth="1"/>
    <col min="10" max="10" width="7.4609375" bestFit="1" customWidth="1"/>
    <col min="11" max="11" width="10.69140625" bestFit="1" customWidth="1"/>
    <col min="12" max="12" width="10.23046875" bestFit="1" customWidth="1"/>
    <col min="13" max="13" width="10.4609375" bestFit="1" customWidth="1"/>
  </cols>
  <sheetData>
    <row r="1" spans="1:13" x14ac:dyDescent="0.4">
      <c r="A1" t="s">
        <v>129</v>
      </c>
    </row>
    <row r="2" spans="1:13" x14ac:dyDescent="0.4">
      <c r="A2" t="s">
        <v>130</v>
      </c>
    </row>
    <row r="5" spans="1:13" s="2" customFormat="1" x14ac:dyDescent="0.4">
      <c r="A5" s="2" t="s">
        <v>38</v>
      </c>
      <c r="B5" s="2" t="s">
        <v>39</v>
      </c>
      <c r="C5" s="2" t="s">
        <v>41</v>
      </c>
      <c r="D5" s="2" t="s">
        <v>42</v>
      </c>
      <c r="E5" s="2" t="s">
        <v>43</v>
      </c>
      <c r="F5" s="2" t="s">
        <v>131</v>
      </c>
      <c r="G5" s="2" t="s">
        <v>132</v>
      </c>
      <c r="H5" s="2" t="s">
        <v>133</v>
      </c>
      <c r="I5" s="2" t="s">
        <v>134</v>
      </c>
      <c r="J5" s="2" t="s">
        <v>56</v>
      </c>
      <c r="K5" s="2" t="s">
        <v>57</v>
      </c>
      <c r="L5" s="2" t="s">
        <v>58</v>
      </c>
      <c r="M5" s="2" t="s">
        <v>59</v>
      </c>
    </row>
    <row r="6" spans="1:13" x14ac:dyDescent="0.4">
      <c r="A6" t="s">
        <v>60</v>
      </c>
      <c r="B6">
        <v>294</v>
      </c>
      <c r="C6">
        <v>45</v>
      </c>
      <c r="D6">
        <v>15</v>
      </c>
      <c r="E6">
        <v>1</v>
      </c>
      <c r="F6">
        <v>187</v>
      </c>
      <c r="G6">
        <v>98</v>
      </c>
      <c r="H6">
        <v>9</v>
      </c>
      <c r="I6">
        <v>0</v>
      </c>
      <c r="J6" t="s">
        <v>61</v>
      </c>
      <c r="K6" t="s">
        <v>117</v>
      </c>
      <c r="L6" t="s">
        <v>135</v>
      </c>
      <c r="M6" s="4">
        <v>44286</v>
      </c>
    </row>
    <row r="7" spans="1:13" x14ac:dyDescent="0.4">
      <c r="A7" t="s">
        <v>64</v>
      </c>
      <c r="B7">
        <v>124191</v>
      </c>
      <c r="C7">
        <v>24620</v>
      </c>
      <c r="D7">
        <v>5100</v>
      </c>
      <c r="E7">
        <v>2160</v>
      </c>
      <c r="F7">
        <v>56724</v>
      </c>
      <c r="G7">
        <v>48181</v>
      </c>
      <c r="H7">
        <v>13235</v>
      </c>
      <c r="I7">
        <v>6051</v>
      </c>
      <c r="J7" t="s">
        <v>61</v>
      </c>
      <c r="K7" t="s">
        <v>117</v>
      </c>
      <c r="L7" t="s">
        <v>135</v>
      </c>
      <c r="M7" s="4">
        <v>44286</v>
      </c>
    </row>
    <row r="8" spans="1:13" x14ac:dyDescent="0.4">
      <c r="A8" t="s">
        <v>65</v>
      </c>
      <c r="B8">
        <v>155</v>
      </c>
      <c r="C8">
        <v>42</v>
      </c>
      <c r="D8">
        <v>19</v>
      </c>
      <c r="E8">
        <v>5</v>
      </c>
      <c r="F8">
        <v>80</v>
      </c>
      <c r="G8">
        <v>67</v>
      </c>
      <c r="H8">
        <v>8</v>
      </c>
      <c r="I8">
        <v>0</v>
      </c>
      <c r="J8" t="s">
        <v>66</v>
      </c>
      <c r="K8" t="s">
        <v>117</v>
      </c>
      <c r="L8" t="s">
        <v>136</v>
      </c>
      <c r="M8" s="4">
        <v>44651</v>
      </c>
    </row>
    <row r="9" spans="1:13" x14ac:dyDescent="0.4">
      <c r="A9" t="s">
        <v>60</v>
      </c>
      <c r="B9">
        <v>715</v>
      </c>
      <c r="C9">
        <v>131</v>
      </c>
      <c r="D9">
        <v>57</v>
      </c>
      <c r="E9">
        <v>2</v>
      </c>
      <c r="F9">
        <v>392</v>
      </c>
      <c r="G9">
        <v>267</v>
      </c>
      <c r="H9">
        <v>56</v>
      </c>
      <c r="I9">
        <v>0</v>
      </c>
      <c r="J9" t="s">
        <v>66</v>
      </c>
      <c r="K9" t="s">
        <v>117</v>
      </c>
      <c r="L9" t="s">
        <v>136</v>
      </c>
      <c r="M9" s="4">
        <v>44651</v>
      </c>
    </row>
    <row r="10" spans="1:13" x14ac:dyDescent="0.4">
      <c r="A10" t="s">
        <v>64</v>
      </c>
      <c r="B10">
        <v>122822</v>
      </c>
      <c r="C10">
        <v>27291</v>
      </c>
      <c r="D10">
        <v>5465</v>
      </c>
      <c r="E10">
        <v>2195</v>
      </c>
      <c r="F10">
        <v>47272</v>
      </c>
      <c r="G10">
        <v>54502</v>
      </c>
      <c r="H10">
        <v>15239</v>
      </c>
      <c r="I10">
        <v>5809</v>
      </c>
      <c r="J10" t="s">
        <v>66</v>
      </c>
      <c r="K10" t="s">
        <v>117</v>
      </c>
      <c r="L10" t="s">
        <v>136</v>
      </c>
      <c r="M10" s="4">
        <v>44651</v>
      </c>
    </row>
    <row r="11" spans="1:13" x14ac:dyDescent="0.4">
      <c r="A11" t="s">
        <v>65</v>
      </c>
      <c r="B11">
        <v>371</v>
      </c>
      <c r="C11">
        <v>101</v>
      </c>
      <c r="D11">
        <v>40</v>
      </c>
      <c r="E11">
        <v>13</v>
      </c>
      <c r="F11">
        <v>173</v>
      </c>
      <c r="G11">
        <v>153</v>
      </c>
      <c r="H11">
        <v>45</v>
      </c>
      <c r="I11">
        <v>0</v>
      </c>
      <c r="J11" t="s">
        <v>68</v>
      </c>
      <c r="K11" t="s">
        <v>117</v>
      </c>
      <c r="L11" t="s">
        <v>137</v>
      </c>
      <c r="M11" s="4">
        <v>45016</v>
      </c>
    </row>
    <row r="12" spans="1:13" x14ac:dyDescent="0.4">
      <c r="A12" t="s">
        <v>60</v>
      </c>
      <c r="B12">
        <v>2151</v>
      </c>
      <c r="C12">
        <v>574</v>
      </c>
      <c r="D12">
        <v>197</v>
      </c>
      <c r="E12">
        <v>19</v>
      </c>
      <c r="F12">
        <v>1073</v>
      </c>
      <c r="G12">
        <v>899</v>
      </c>
      <c r="H12">
        <v>170</v>
      </c>
      <c r="I12">
        <v>9</v>
      </c>
      <c r="J12" t="s">
        <v>68</v>
      </c>
      <c r="K12" t="s">
        <v>117</v>
      </c>
      <c r="L12" t="s">
        <v>137</v>
      </c>
      <c r="M12" s="4">
        <v>45016</v>
      </c>
    </row>
    <row r="13" spans="1:13" x14ac:dyDescent="0.4">
      <c r="A13" t="s">
        <v>64</v>
      </c>
      <c r="B13">
        <v>118457</v>
      </c>
      <c r="C13">
        <v>29642</v>
      </c>
      <c r="D13">
        <v>5107</v>
      </c>
      <c r="E13">
        <v>2373</v>
      </c>
      <c r="F13">
        <v>41177</v>
      </c>
      <c r="G13">
        <v>54861</v>
      </c>
      <c r="H13">
        <v>16155</v>
      </c>
      <c r="I13">
        <v>6264</v>
      </c>
      <c r="J13" t="s">
        <v>68</v>
      </c>
      <c r="K13" t="s">
        <v>117</v>
      </c>
      <c r="L13" t="s">
        <v>137</v>
      </c>
      <c r="M13" s="4">
        <v>45016</v>
      </c>
    </row>
    <row r="14" spans="1:13" x14ac:dyDescent="0.4">
      <c r="A14" t="s">
        <v>65</v>
      </c>
      <c r="B14">
        <v>764</v>
      </c>
      <c r="C14">
        <v>255</v>
      </c>
      <c r="D14">
        <v>90</v>
      </c>
      <c r="E14">
        <v>18</v>
      </c>
      <c r="F14">
        <v>348</v>
      </c>
      <c r="G14">
        <v>316</v>
      </c>
      <c r="H14">
        <v>100</v>
      </c>
      <c r="I14">
        <v>0</v>
      </c>
      <c r="J14" t="s">
        <v>70</v>
      </c>
      <c r="K14" t="s">
        <v>117</v>
      </c>
      <c r="L14" t="s">
        <v>138</v>
      </c>
      <c r="M14" s="4">
        <v>45382</v>
      </c>
    </row>
    <row r="15" spans="1:13" x14ac:dyDescent="0.4">
      <c r="A15" t="s">
        <v>60</v>
      </c>
      <c r="B15">
        <v>3309</v>
      </c>
      <c r="C15">
        <v>943</v>
      </c>
      <c r="D15">
        <v>370</v>
      </c>
      <c r="E15">
        <v>17</v>
      </c>
      <c r="F15">
        <v>1656</v>
      </c>
      <c r="G15">
        <v>1432</v>
      </c>
      <c r="H15">
        <v>199</v>
      </c>
      <c r="I15">
        <v>22</v>
      </c>
      <c r="J15" t="s">
        <v>70</v>
      </c>
      <c r="K15" t="s">
        <v>117</v>
      </c>
      <c r="L15" t="s">
        <v>138</v>
      </c>
      <c r="M15" s="4">
        <v>45382</v>
      </c>
    </row>
    <row r="16" spans="1:13" x14ac:dyDescent="0.4">
      <c r="A16" t="s">
        <v>64</v>
      </c>
      <c r="B16">
        <v>115392</v>
      </c>
      <c r="C16">
        <v>28846</v>
      </c>
      <c r="D16">
        <v>4937</v>
      </c>
      <c r="E16">
        <v>2248</v>
      </c>
      <c r="F16">
        <v>40980</v>
      </c>
      <c r="G16">
        <v>56094</v>
      </c>
      <c r="H16">
        <v>11806</v>
      </c>
      <c r="I16">
        <v>6512</v>
      </c>
      <c r="J16" t="s">
        <v>70</v>
      </c>
      <c r="K16" t="s">
        <v>117</v>
      </c>
      <c r="L16" t="s">
        <v>138</v>
      </c>
      <c r="M16" s="4">
        <v>45382</v>
      </c>
    </row>
    <row r="19" spans="1:9" x14ac:dyDescent="0.4">
      <c r="A19" s="2" t="s">
        <v>139</v>
      </c>
    </row>
    <row r="21" spans="1:9" x14ac:dyDescent="0.4">
      <c r="B21" s="5" t="s">
        <v>74</v>
      </c>
    </row>
    <row r="22" spans="1:9" x14ac:dyDescent="0.4">
      <c r="B22" t="s">
        <v>65</v>
      </c>
      <c r="D22" t="s">
        <v>60</v>
      </c>
      <c r="F22" t="s">
        <v>64</v>
      </c>
      <c r="H22" t="s">
        <v>140</v>
      </c>
      <c r="I22" t="s">
        <v>141</v>
      </c>
    </row>
    <row r="23" spans="1:9" x14ac:dyDescent="0.4">
      <c r="A23" s="5" t="s">
        <v>75</v>
      </c>
      <c r="B23" t="s">
        <v>142</v>
      </c>
      <c r="C23" t="s">
        <v>143</v>
      </c>
      <c r="D23" t="s">
        <v>142</v>
      </c>
      <c r="E23" t="s">
        <v>143</v>
      </c>
      <c r="F23" t="s">
        <v>142</v>
      </c>
      <c r="G23" t="s">
        <v>143</v>
      </c>
    </row>
    <row r="24" spans="1:9" x14ac:dyDescent="0.4">
      <c r="A24" s="6" t="s">
        <v>61</v>
      </c>
      <c r="D24">
        <v>187</v>
      </c>
      <c r="E24">
        <v>98</v>
      </c>
      <c r="F24">
        <v>56724</v>
      </c>
      <c r="G24">
        <v>48181</v>
      </c>
      <c r="H24">
        <v>56911</v>
      </c>
      <c r="I24">
        <v>48279</v>
      </c>
    </row>
    <row r="25" spans="1:9" x14ac:dyDescent="0.4">
      <c r="A25" s="6" t="s">
        <v>66</v>
      </c>
      <c r="B25">
        <v>80</v>
      </c>
      <c r="C25">
        <v>67</v>
      </c>
      <c r="D25">
        <v>392</v>
      </c>
      <c r="E25">
        <v>267</v>
      </c>
      <c r="F25">
        <v>47272</v>
      </c>
      <c r="G25">
        <v>54502</v>
      </c>
      <c r="H25">
        <v>47744</v>
      </c>
      <c r="I25">
        <v>54836</v>
      </c>
    </row>
    <row r="26" spans="1:9" x14ac:dyDescent="0.4">
      <c r="A26" s="6" t="s">
        <v>68</v>
      </c>
      <c r="B26">
        <v>173</v>
      </c>
      <c r="C26">
        <v>153</v>
      </c>
      <c r="D26">
        <v>1073</v>
      </c>
      <c r="E26">
        <v>899</v>
      </c>
      <c r="F26">
        <v>41177</v>
      </c>
      <c r="G26">
        <v>54861</v>
      </c>
      <c r="H26">
        <v>42423</v>
      </c>
      <c r="I26">
        <v>55913</v>
      </c>
    </row>
    <row r="27" spans="1:9" x14ac:dyDescent="0.4">
      <c r="A27" s="6" t="s">
        <v>70</v>
      </c>
      <c r="B27">
        <v>348</v>
      </c>
      <c r="C27">
        <v>316</v>
      </c>
      <c r="D27">
        <v>1656</v>
      </c>
      <c r="E27">
        <v>1432</v>
      </c>
      <c r="F27">
        <v>40980</v>
      </c>
      <c r="G27">
        <v>56094</v>
      </c>
      <c r="H27">
        <v>42984</v>
      </c>
      <c r="I27">
        <v>57842</v>
      </c>
    </row>
    <row r="28" spans="1:9" x14ac:dyDescent="0.4">
      <c r="A28" s="6" t="s">
        <v>76</v>
      </c>
      <c r="B28">
        <v>601</v>
      </c>
      <c r="C28">
        <v>536</v>
      </c>
      <c r="D28">
        <v>3308</v>
      </c>
      <c r="E28">
        <v>2696</v>
      </c>
      <c r="F28">
        <v>186153</v>
      </c>
      <c r="G28">
        <v>213638</v>
      </c>
      <c r="H28">
        <v>190062</v>
      </c>
      <c r="I28">
        <v>216870</v>
      </c>
    </row>
    <row r="32" spans="1:9" x14ac:dyDescent="0.4">
      <c r="A32" t="s">
        <v>56</v>
      </c>
      <c r="B32" t="s">
        <v>77</v>
      </c>
      <c r="C32" t="s">
        <v>144</v>
      </c>
      <c r="D32" t="s">
        <v>145</v>
      </c>
      <c r="E32" t="s">
        <v>146</v>
      </c>
    </row>
    <row r="33" spans="1:5" x14ac:dyDescent="0.4">
      <c r="A33" t="s">
        <v>61</v>
      </c>
      <c r="B33" t="s">
        <v>93</v>
      </c>
      <c r="C33">
        <f>B24+D24</f>
        <v>187</v>
      </c>
      <c r="D33">
        <f>C24+E24</f>
        <v>98</v>
      </c>
      <c r="E33" s="7">
        <f>C33/(C33+D33)</f>
        <v>0.65614035087719302</v>
      </c>
    </row>
    <row r="34" spans="1:5" x14ac:dyDescent="0.4">
      <c r="A34" t="s">
        <v>61</v>
      </c>
      <c r="B34" t="s">
        <v>94</v>
      </c>
      <c r="C34">
        <f>F24</f>
        <v>56724</v>
      </c>
      <c r="D34">
        <f>G24</f>
        <v>48181</v>
      </c>
      <c r="E34" s="7">
        <f t="shared" ref="E34:E40" si="0">C34/(C34+D34)</f>
        <v>0.54071779228826078</v>
      </c>
    </row>
    <row r="35" spans="1:5" x14ac:dyDescent="0.4">
      <c r="A35" t="s">
        <v>66</v>
      </c>
      <c r="B35" t="s">
        <v>93</v>
      </c>
      <c r="C35">
        <f>B25+D25</f>
        <v>472</v>
      </c>
      <c r="D35">
        <f>C25+E25</f>
        <v>334</v>
      </c>
      <c r="E35" s="7">
        <f t="shared" si="0"/>
        <v>0.5856079404466501</v>
      </c>
    </row>
    <row r="36" spans="1:5" x14ac:dyDescent="0.4">
      <c r="A36" t="s">
        <v>66</v>
      </c>
      <c r="B36" t="s">
        <v>94</v>
      </c>
      <c r="C36">
        <f>F25</f>
        <v>47272</v>
      </c>
      <c r="D36">
        <f>G25</f>
        <v>54502</v>
      </c>
      <c r="E36" s="7">
        <f t="shared" si="0"/>
        <v>0.46448012262463889</v>
      </c>
    </row>
    <row r="37" spans="1:5" x14ac:dyDescent="0.4">
      <c r="A37" t="s">
        <v>68</v>
      </c>
      <c r="B37" t="s">
        <v>93</v>
      </c>
      <c r="C37">
        <f>B26+D26</f>
        <v>1246</v>
      </c>
      <c r="D37">
        <f>C26+E26</f>
        <v>1052</v>
      </c>
      <c r="E37" s="7">
        <f t="shared" si="0"/>
        <v>0.54221061792863356</v>
      </c>
    </row>
    <row r="38" spans="1:5" x14ac:dyDescent="0.4">
      <c r="A38" t="s">
        <v>68</v>
      </c>
      <c r="B38" t="s">
        <v>94</v>
      </c>
      <c r="C38">
        <f>F26</f>
        <v>41177</v>
      </c>
      <c r="D38">
        <f>G26</f>
        <v>54861</v>
      </c>
      <c r="E38" s="7">
        <f t="shared" si="0"/>
        <v>0.42875736687561172</v>
      </c>
    </row>
    <row r="39" spans="1:5" x14ac:dyDescent="0.4">
      <c r="A39" t="s">
        <v>70</v>
      </c>
      <c r="B39" t="s">
        <v>93</v>
      </c>
      <c r="C39">
        <f>B27+D27</f>
        <v>2004</v>
      </c>
      <c r="D39">
        <f>C27+E27</f>
        <v>1748</v>
      </c>
      <c r="E39" s="7">
        <f t="shared" si="0"/>
        <v>0.5341151385927505</v>
      </c>
    </row>
    <row r="40" spans="1:5" x14ac:dyDescent="0.4">
      <c r="A40" t="s">
        <v>70</v>
      </c>
      <c r="B40" t="s">
        <v>94</v>
      </c>
      <c r="C40">
        <f>F27</f>
        <v>40980</v>
      </c>
      <c r="D40">
        <f>G27</f>
        <v>56094</v>
      </c>
      <c r="E40" s="7">
        <f t="shared" si="0"/>
        <v>0.42215217256938004</v>
      </c>
    </row>
  </sheetData>
  <autoFilter ref="A5:M16" xr:uid="{452E7F6C-5CDD-4306-BA69-1B3624C0375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F98AD-268E-4178-8CA1-1786E529EFC0}">
  <dimension ref="A1:U102"/>
  <sheetViews>
    <sheetView workbookViewId="0">
      <selection activeCell="E63" sqref="E63:E70"/>
    </sheetView>
  </sheetViews>
  <sheetFormatPr defaultRowHeight="14.6" x14ac:dyDescent="0.4"/>
  <cols>
    <col min="1" max="1" width="42" bestFit="1" customWidth="1"/>
    <col min="2" max="2" width="15.53515625" bestFit="1" customWidth="1"/>
    <col min="3" max="3" width="22.84375" bestFit="1" customWidth="1"/>
    <col min="4" max="4" width="19.69140625" bestFit="1" customWidth="1"/>
    <col min="5" max="5" width="22.84375" bestFit="1" customWidth="1"/>
    <col min="6" max="6" width="56.84375" bestFit="1" customWidth="1"/>
    <col min="7" max="7" width="60.15234375" bestFit="1" customWidth="1"/>
    <col min="8" max="8" width="27.69140625" bestFit="1" customWidth="1"/>
    <col min="9" max="9" width="22.4609375" bestFit="1" customWidth="1"/>
    <col min="10" max="10" width="19.23046875" bestFit="1" customWidth="1"/>
    <col min="11" max="11" width="22.4609375" bestFit="1" customWidth="1"/>
    <col min="12" max="12" width="45" bestFit="1" customWidth="1"/>
    <col min="13" max="13" width="48.23046875" bestFit="1" customWidth="1"/>
    <col min="14" max="14" width="19.23046875" bestFit="1" customWidth="1"/>
    <col min="15" max="15" width="22.4609375" bestFit="1" customWidth="1"/>
    <col min="16" max="16" width="19.23046875" bestFit="1" customWidth="1"/>
    <col min="17" max="17" width="22.4609375" bestFit="1" customWidth="1"/>
    <col min="18" max="18" width="32.53515625" bestFit="1" customWidth="1"/>
    <col min="19" max="19" width="35.69140625" bestFit="1" customWidth="1"/>
    <col min="20" max="20" width="24.15234375" bestFit="1" customWidth="1"/>
    <col min="21" max="21" width="27.23046875" bestFit="1" customWidth="1"/>
    <col min="22" max="22" width="19.23046875" bestFit="1" customWidth="1"/>
    <col min="23" max="23" width="22.4609375" bestFit="1" customWidth="1"/>
    <col min="24" max="24" width="32.53515625" bestFit="1" customWidth="1"/>
    <col min="25" max="25" width="35.69140625" bestFit="1" customWidth="1"/>
    <col min="26" max="26" width="24.15234375" bestFit="1" customWidth="1"/>
    <col min="27" max="27" width="27.23046875" bestFit="1" customWidth="1"/>
  </cols>
  <sheetData>
    <row r="1" spans="1:14" x14ac:dyDescent="0.4">
      <c r="A1" t="s">
        <v>147</v>
      </c>
    </row>
    <row r="2" spans="1:14" x14ac:dyDescent="0.4">
      <c r="A2" t="s">
        <v>130</v>
      </c>
    </row>
    <row r="5" spans="1:14" s="2" customFormat="1" x14ac:dyDescent="0.4">
      <c r="A5" s="2" t="s">
        <v>38</v>
      </c>
      <c r="B5" s="2" t="s">
        <v>148</v>
      </c>
      <c r="C5" s="2" t="s">
        <v>39</v>
      </c>
      <c r="D5" s="2" t="s">
        <v>41</v>
      </c>
      <c r="E5" s="2" t="s">
        <v>42</v>
      </c>
      <c r="F5" s="2" t="s">
        <v>43</v>
      </c>
      <c r="G5" s="2" t="s">
        <v>131</v>
      </c>
      <c r="H5" s="2" t="s">
        <v>132</v>
      </c>
      <c r="I5" s="2" t="s">
        <v>133</v>
      </c>
      <c r="J5" s="2" t="s">
        <v>134</v>
      </c>
      <c r="K5" s="2" t="s">
        <v>56</v>
      </c>
      <c r="L5" s="2" t="s">
        <v>57</v>
      </c>
      <c r="M5" s="2" t="s">
        <v>58</v>
      </c>
      <c r="N5" s="2" t="s">
        <v>59</v>
      </c>
    </row>
    <row r="6" spans="1:14" x14ac:dyDescent="0.4">
      <c r="A6" t="s">
        <v>60</v>
      </c>
      <c r="B6" t="s">
        <v>149</v>
      </c>
      <c r="C6">
        <v>4</v>
      </c>
      <c r="D6">
        <v>4</v>
      </c>
      <c r="E6">
        <v>1</v>
      </c>
      <c r="F6">
        <v>0</v>
      </c>
      <c r="G6">
        <v>1</v>
      </c>
      <c r="H6">
        <v>3</v>
      </c>
      <c r="I6">
        <v>0</v>
      </c>
      <c r="J6">
        <v>0</v>
      </c>
      <c r="K6" t="s">
        <v>61</v>
      </c>
      <c r="L6" t="s">
        <v>117</v>
      </c>
      <c r="M6" t="s">
        <v>135</v>
      </c>
      <c r="N6" s="4">
        <v>44286</v>
      </c>
    </row>
    <row r="7" spans="1:14" x14ac:dyDescent="0.4">
      <c r="A7" t="s">
        <v>60</v>
      </c>
      <c r="B7" t="s">
        <v>150</v>
      </c>
      <c r="C7">
        <v>219</v>
      </c>
      <c r="D7">
        <v>28</v>
      </c>
      <c r="E7">
        <v>14</v>
      </c>
      <c r="F7">
        <v>1</v>
      </c>
      <c r="G7">
        <v>180</v>
      </c>
      <c r="H7">
        <v>33</v>
      </c>
      <c r="I7">
        <v>6</v>
      </c>
      <c r="J7">
        <v>0</v>
      </c>
      <c r="K7" t="s">
        <v>61</v>
      </c>
      <c r="L7" t="s">
        <v>117</v>
      </c>
      <c r="M7" t="s">
        <v>135</v>
      </c>
      <c r="N7" s="4">
        <v>44286</v>
      </c>
    </row>
    <row r="8" spans="1:14" x14ac:dyDescent="0.4">
      <c r="A8" t="s">
        <v>60</v>
      </c>
      <c r="B8" t="s">
        <v>151</v>
      </c>
      <c r="C8">
        <v>71</v>
      </c>
      <c r="D8">
        <v>13</v>
      </c>
      <c r="E8">
        <v>0</v>
      </c>
      <c r="F8">
        <v>0</v>
      </c>
      <c r="G8">
        <v>6</v>
      </c>
      <c r="H8">
        <v>62</v>
      </c>
      <c r="I8">
        <v>3</v>
      </c>
      <c r="J8">
        <v>0</v>
      </c>
      <c r="K8" t="s">
        <v>61</v>
      </c>
      <c r="L8" t="s">
        <v>117</v>
      </c>
      <c r="M8" t="s">
        <v>135</v>
      </c>
      <c r="N8" s="4">
        <v>44286</v>
      </c>
    </row>
    <row r="9" spans="1:14" x14ac:dyDescent="0.4">
      <c r="A9" t="s">
        <v>64</v>
      </c>
      <c r="B9" t="s">
        <v>149</v>
      </c>
      <c r="C9">
        <v>16420</v>
      </c>
      <c r="D9">
        <v>6903</v>
      </c>
      <c r="E9">
        <v>185</v>
      </c>
      <c r="F9">
        <v>208</v>
      </c>
      <c r="G9">
        <v>91</v>
      </c>
      <c r="H9">
        <v>6427</v>
      </c>
      <c r="I9">
        <v>3874</v>
      </c>
      <c r="J9">
        <v>6028</v>
      </c>
      <c r="K9" t="s">
        <v>61</v>
      </c>
      <c r="L9" t="s">
        <v>117</v>
      </c>
      <c r="M9" t="s">
        <v>135</v>
      </c>
      <c r="N9" s="4">
        <v>44286</v>
      </c>
    </row>
    <row r="10" spans="1:14" x14ac:dyDescent="0.4">
      <c r="A10" t="s">
        <v>64</v>
      </c>
      <c r="B10" t="s">
        <v>150</v>
      </c>
      <c r="C10">
        <v>70047</v>
      </c>
      <c r="D10">
        <v>11530</v>
      </c>
      <c r="E10">
        <v>4770</v>
      </c>
      <c r="F10">
        <v>1246</v>
      </c>
      <c r="G10">
        <v>54309</v>
      </c>
      <c r="H10">
        <v>10806</v>
      </c>
      <c r="I10">
        <v>4922</v>
      </c>
      <c r="J10">
        <v>10</v>
      </c>
      <c r="K10" t="s">
        <v>61</v>
      </c>
      <c r="L10" t="s">
        <v>117</v>
      </c>
      <c r="M10" t="s">
        <v>135</v>
      </c>
      <c r="N10" s="4">
        <v>44286</v>
      </c>
    </row>
    <row r="11" spans="1:14" x14ac:dyDescent="0.4">
      <c r="A11" t="s">
        <v>64</v>
      </c>
      <c r="B11" t="s">
        <v>151</v>
      </c>
      <c r="C11">
        <v>37724</v>
      </c>
      <c r="D11">
        <v>6187</v>
      </c>
      <c r="E11">
        <v>145</v>
      </c>
      <c r="F11">
        <v>706</v>
      </c>
      <c r="G11">
        <v>2324</v>
      </c>
      <c r="H11">
        <v>30948</v>
      </c>
      <c r="I11">
        <v>4439</v>
      </c>
      <c r="J11">
        <v>13</v>
      </c>
      <c r="K11" t="s">
        <v>61</v>
      </c>
      <c r="L11" t="s">
        <v>117</v>
      </c>
      <c r="M11" t="s">
        <v>135</v>
      </c>
      <c r="N11" s="4">
        <v>44286</v>
      </c>
    </row>
    <row r="12" spans="1:14" x14ac:dyDescent="0.4">
      <c r="A12" t="s">
        <v>65</v>
      </c>
      <c r="B12" t="s">
        <v>150</v>
      </c>
      <c r="C12">
        <v>110</v>
      </c>
      <c r="D12">
        <v>34</v>
      </c>
      <c r="E12">
        <v>19</v>
      </c>
      <c r="F12">
        <v>5</v>
      </c>
      <c r="G12">
        <v>79</v>
      </c>
      <c r="H12">
        <v>26</v>
      </c>
      <c r="I12">
        <v>5</v>
      </c>
      <c r="J12">
        <v>0</v>
      </c>
      <c r="K12" t="s">
        <v>66</v>
      </c>
      <c r="L12" t="s">
        <v>117</v>
      </c>
      <c r="M12" t="s">
        <v>136</v>
      </c>
      <c r="N12" s="4">
        <v>44651</v>
      </c>
    </row>
    <row r="13" spans="1:14" x14ac:dyDescent="0.4">
      <c r="A13" t="s">
        <v>65</v>
      </c>
      <c r="B13" t="s">
        <v>151</v>
      </c>
      <c r="C13">
        <v>45</v>
      </c>
      <c r="D13">
        <v>8</v>
      </c>
      <c r="E13">
        <v>0</v>
      </c>
      <c r="F13">
        <v>0</v>
      </c>
      <c r="G13">
        <v>1</v>
      </c>
      <c r="H13">
        <v>41</v>
      </c>
      <c r="I13">
        <v>3</v>
      </c>
      <c r="J13">
        <v>0</v>
      </c>
      <c r="K13" t="s">
        <v>66</v>
      </c>
      <c r="L13" t="s">
        <v>117</v>
      </c>
      <c r="M13" t="s">
        <v>136</v>
      </c>
      <c r="N13" s="4">
        <v>44651</v>
      </c>
    </row>
    <row r="14" spans="1:14" x14ac:dyDescent="0.4">
      <c r="A14" t="s">
        <v>60</v>
      </c>
      <c r="B14" t="s">
        <v>149</v>
      </c>
      <c r="C14">
        <v>21</v>
      </c>
      <c r="D14">
        <v>15</v>
      </c>
      <c r="E14">
        <v>0</v>
      </c>
      <c r="F14">
        <v>0</v>
      </c>
      <c r="G14">
        <v>0</v>
      </c>
      <c r="H14">
        <v>15</v>
      </c>
      <c r="I14">
        <v>6</v>
      </c>
      <c r="J14">
        <v>0</v>
      </c>
      <c r="K14" t="s">
        <v>66</v>
      </c>
      <c r="L14" t="s">
        <v>117</v>
      </c>
      <c r="M14" t="s">
        <v>136</v>
      </c>
      <c r="N14" s="4">
        <v>44651</v>
      </c>
    </row>
    <row r="15" spans="1:14" x14ac:dyDescent="0.4">
      <c r="A15" t="s">
        <v>60</v>
      </c>
      <c r="B15" t="s">
        <v>150</v>
      </c>
      <c r="C15">
        <v>533</v>
      </c>
      <c r="D15">
        <v>91</v>
      </c>
      <c r="E15">
        <v>57</v>
      </c>
      <c r="F15">
        <v>1</v>
      </c>
      <c r="G15">
        <v>384</v>
      </c>
      <c r="H15">
        <v>114</v>
      </c>
      <c r="I15">
        <v>35</v>
      </c>
      <c r="J15">
        <v>0</v>
      </c>
      <c r="K15" t="s">
        <v>66</v>
      </c>
      <c r="L15" t="s">
        <v>117</v>
      </c>
      <c r="M15" t="s">
        <v>136</v>
      </c>
      <c r="N15" s="4">
        <v>44651</v>
      </c>
    </row>
    <row r="16" spans="1:14" x14ac:dyDescent="0.4">
      <c r="A16" t="s">
        <v>60</v>
      </c>
      <c r="B16" t="s">
        <v>151</v>
      </c>
      <c r="C16">
        <v>161</v>
      </c>
      <c r="D16">
        <v>25</v>
      </c>
      <c r="E16">
        <v>0</v>
      </c>
      <c r="F16">
        <v>1</v>
      </c>
      <c r="G16">
        <v>8</v>
      </c>
      <c r="H16">
        <v>138</v>
      </c>
      <c r="I16">
        <v>15</v>
      </c>
      <c r="J16">
        <v>0</v>
      </c>
      <c r="K16" t="s">
        <v>66</v>
      </c>
      <c r="L16" t="s">
        <v>117</v>
      </c>
      <c r="M16" t="s">
        <v>136</v>
      </c>
      <c r="N16" s="4">
        <v>44651</v>
      </c>
    </row>
    <row r="17" spans="1:14" x14ac:dyDescent="0.4">
      <c r="A17" t="s">
        <v>64</v>
      </c>
      <c r="B17" t="s">
        <v>149</v>
      </c>
      <c r="C17">
        <v>16255</v>
      </c>
      <c r="D17">
        <v>6886</v>
      </c>
      <c r="E17">
        <v>166</v>
      </c>
      <c r="F17">
        <v>202</v>
      </c>
      <c r="G17">
        <v>84</v>
      </c>
      <c r="H17">
        <v>6561</v>
      </c>
      <c r="I17">
        <v>3829</v>
      </c>
      <c r="J17">
        <v>5781</v>
      </c>
      <c r="K17" t="s">
        <v>66</v>
      </c>
      <c r="L17" t="s">
        <v>117</v>
      </c>
      <c r="M17" t="s">
        <v>136</v>
      </c>
      <c r="N17" s="4">
        <v>44651</v>
      </c>
    </row>
    <row r="18" spans="1:14" x14ac:dyDescent="0.4">
      <c r="A18" t="s">
        <v>64</v>
      </c>
      <c r="B18" t="s">
        <v>150</v>
      </c>
      <c r="C18">
        <v>63879</v>
      </c>
      <c r="D18">
        <v>12882</v>
      </c>
      <c r="E18">
        <v>5124</v>
      </c>
      <c r="F18">
        <v>1318</v>
      </c>
      <c r="G18">
        <v>45229</v>
      </c>
      <c r="H18">
        <v>12199</v>
      </c>
      <c r="I18">
        <v>6442</v>
      </c>
      <c r="J18">
        <v>9</v>
      </c>
      <c r="K18" t="s">
        <v>66</v>
      </c>
      <c r="L18" t="s">
        <v>117</v>
      </c>
      <c r="M18" t="s">
        <v>136</v>
      </c>
      <c r="N18" s="4">
        <v>44651</v>
      </c>
    </row>
    <row r="19" spans="1:14" x14ac:dyDescent="0.4">
      <c r="A19" t="s">
        <v>64</v>
      </c>
      <c r="B19" t="s">
        <v>151</v>
      </c>
      <c r="C19">
        <v>42688</v>
      </c>
      <c r="D19">
        <v>7523</v>
      </c>
      <c r="E19">
        <v>175</v>
      </c>
      <c r="F19">
        <v>675</v>
      </c>
      <c r="G19">
        <v>1959</v>
      </c>
      <c r="H19">
        <v>35742</v>
      </c>
      <c r="I19">
        <v>4968</v>
      </c>
      <c r="J19">
        <v>19</v>
      </c>
      <c r="K19" t="s">
        <v>66</v>
      </c>
      <c r="L19" t="s">
        <v>117</v>
      </c>
      <c r="M19" t="s">
        <v>136</v>
      </c>
      <c r="N19" s="4">
        <v>44651</v>
      </c>
    </row>
    <row r="20" spans="1:14" x14ac:dyDescent="0.4">
      <c r="A20" t="s">
        <v>65</v>
      </c>
      <c r="B20" t="s">
        <v>149</v>
      </c>
      <c r="C20">
        <v>3</v>
      </c>
      <c r="D20">
        <v>2</v>
      </c>
      <c r="E20">
        <v>0</v>
      </c>
      <c r="F20">
        <v>0</v>
      </c>
      <c r="G20">
        <v>0</v>
      </c>
      <c r="H20">
        <v>1</v>
      </c>
      <c r="I20">
        <v>2</v>
      </c>
      <c r="J20">
        <v>0</v>
      </c>
      <c r="K20" t="s">
        <v>68</v>
      </c>
      <c r="L20" t="s">
        <v>117</v>
      </c>
      <c r="M20" t="s">
        <v>137</v>
      </c>
      <c r="N20" s="4">
        <v>45016</v>
      </c>
    </row>
    <row r="21" spans="1:14" x14ac:dyDescent="0.4">
      <c r="A21" t="s">
        <v>65</v>
      </c>
      <c r="B21" t="s">
        <v>150</v>
      </c>
      <c r="C21">
        <v>255</v>
      </c>
      <c r="D21">
        <v>81</v>
      </c>
      <c r="E21">
        <v>40</v>
      </c>
      <c r="F21">
        <v>11</v>
      </c>
      <c r="G21">
        <v>172</v>
      </c>
      <c r="H21">
        <v>60</v>
      </c>
      <c r="I21">
        <v>23</v>
      </c>
      <c r="J21">
        <v>0</v>
      </c>
      <c r="K21" t="s">
        <v>68</v>
      </c>
      <c r="L21" t="s">
        <v>117</v>
      </c>
      <c r="M21" t="s">
        <v>137</v>
      </c>
      <c r="N21" s="4">
        <v>45016</v>
      </c>
    </row>
    <row r="22" spans="1:14" x14ac:dyDescent="0.4">
      <c r="A22" t="s">
        <v>65</v>
      </c>
      <c r="B22" t="s">
        <v>151</v>
      </c>
      <c r="C22">
        <v>113</v>
      </c>
      <c r="D22">
        <v>18</v>
      </c>
      <c r="E22">
        <v>0</v>
      </c>
      <c r="F22">
        <v>2</v>
      </c>
      <c r="G22">
        <v>1</v>
      </c>
      <c r="H22">
        <v>92</v>
      </c>
      <c r="I22">
        <v>20</v>
      </c>
      <c r="J22">
        <v>0</v>
      </c>
      <c r="K22" t="s">
        <v>68</v>
      </c>
      <c r="L22" t="s">
        <v>117</v>
      </c>
      <c r="M22" t="s">
        <v>137</v>
      </c>
      <c r="N22" s="4">
        <v>45016</v>
      </c>
    </row>
    <row r="23" spans="1:14" x14ac:dyDescent="0.4">
      <c r="A23" t="s">
        <v>60</v>
      </c>
      <c r="B23" t="s">
        <v>149</v>
      </c>
      <c r="C23">
        <v>114</v>
      </c>
      <c r="D23">
        <v>89</v>
      </c>
      <c r="E23">
        <v>3</v>
      </c>
      <c r="F23">
        <v>0</v>
      </c>
      <c r="G23">
        <v>3</v>
      </c>
      <c r="H23">
        <v>79</v>
      </c>
      <c r="I23">
        <v>25</v>
      </c>
      <c r="J23">
        <v>7</v>
      </c>
      <c r="K23" t="s">
        <v>68</v>
      </c>
      <c r="L23" t="s">
        <v>117</v>
      </c>
      <c r="M23" t="s">
        <v>137</v>
      </c>
      <c r="N23" s="4">
        <v>45016</v>
      </c>
    </row>
    <row r="24" spans="1:14" x14ac:dyDescent="0.4">
      <c r="A24" t="s">
        <v>60</v>
      </c>
      <c r="B24" t="s">
        <v>150</v>
      </c>
      <c r="C24">
        <v>1539</v>
      </c>
      <c r="D24">
        <v>371</v>
      </c>
      <c r="E24">
        <v>191</v>
      </c>
      <c r="F24">
        <v>13</v>
      </c>
      <c r="G24">
        <v>1038</v>
      </c>
      <c r="H24">
        <v>403</v>
      </c>
      <c r="I24">
        <v>96</v>
      </c>
      <c r="J24">
        <v>2</v>
      </c>
      <c r="K24" t="s">
        <v>68</v>
      </c>
      <c r="L24" t="s">
        <v>117</v>
      </c>
      <c r="M24" t="s">
        <v>137</v>
      </c>
      <c r="N24" s="4">
        <v>45016</v>
      </c>
    </row>
    <row r="25" spans="1:14" x14ac:dyDescent="0.4">
      <c r="A25" t="s">
        <v>60</v>
      </c>
      <c r="B25" t="s">
        <v>151</v>
      </c>
      <c r="C25">
        <v>498</v>
      </c>
      <c r="D25">
        <v>114</v>
      </c>
      <c r="E25">
        <v>3</v>
      </c>
      <c r="F25">
        <v>6</v>
      </c>
      <c r="G25">
        <v>32</v>
      </c>
      <c r="H25">
        <v>417</v>
      </c>
      <c r="I25">
        <v>49</v>
      </c>
      <c r="J25">
        <v>0</v>
      </c>
      <c r="K25" t="s">
        <v>68</v>
      </c>
      <c r="L25" t="s">
        <v>117</v>
      </c>
      <c r="M25" t="s">
        <v>137</v>
      </c>
      <c r="N25" s="4">
        <v>45016</v>
      </c>
    </row>
    <row r="26" spans="1:14" x14ac:dyDescent="0.4">
      <c r="A26" t="s">
        <v>64</v>
      </c>
      <c r="B26" t="s">
        <v>149</v>
      </c>
      <c r="C26">
        <v>17413</v>
      </c>
      <c r="D26">
        <v>7808</v>
      </c>
      <c r="E26">
        <v>170</v>
      </c>
      <c r="F26">
        <v>251</v>
      </c>
      <c r="G26">
        <v>78</v>
      </c>
      <c r="H26">
        <v>7299</v>
      </c>
      <c r="I26">
        <v>3813</v>
      </c>
      <c r="J26">
        <v>6223</v>
      </c>
      <c r="K26" t="s">
        <v>68</v>
      </c>
      <c r="L26" t="s">
        <v>117</v>
      </c>
      <c r="M26" t="s">
        <v>137</v>
      </c>
      <c r="N26" s="4">
        <v>45016</v>
      </c>
    </row>
    <row r="27" spans="1:14" x14ac:dyDescent="0.4">
      <c r="A27" t="s">
        <v>64</v>
      </c>
      <c r="B27" t="s">
        <v>150</v>
      </c>
      <c r="C27">
        <v>57172</v>
      </c>
      <c r="D27">
        <v>12670</v>
      </c>
      <c r="E27">
        <v>4778</v>
      </c>
      <c r="F27">
        <v>1282</v>
      </c>
      <c r="G27">
        <v>39099</v>
      </c>
      <c r="H27">
        <v>11640</v>
      </c>
      <c r="I27">
        <v>6422</v>
      </c>
      <c r="J27">
        <v>11</v>
      </c>
      <c r="K27" t="s">
        <v>68</v>
      </c>
      <c r="L27" t="s">
        <v>117</v>
      </c>
      <c r="M27" t="s">
        <v>137</v>
      </c>
      <c r="N27" s="4">
        <v>45016</v>
      </c>
    </row>
    <row r="28" spans="1:14" x14ac:dyDescent="0.4">
      <c r="A28" t="s">
        <v>64</v>
      </c>
      <c r="B28" t="s">
        <v>151</v>
      </c>
      <c r="C28">
        <v>43872</v>
      </c>
      <c r="D28">
        <v>9164</v>
      </c>
      <c r="E28">
        <v>159</v>
      </c>
      <c r="F28">
        <v>840</v>
      </c>
      <c r="G28">
        <v>2000</v>
      </c>
      <c r="H28">
        <v>35922</v>
      </c>
      <c r="I28">
        <v>5920</v>
      </c>
      <c r="J28">
        <v>30</v>
      </c>
      <c r="K28" t="s">
        <v>68</v>
      </c>
      <c r="L28" t="s">
        <v>117</v>
      </c>
      <c r="M28" t="s">
        <v>137</v>
      </c>
      <c r="N28" s="4">
        <v>45016</v>
      </c>
    </row>
    <row r="29" spans="1:14" x14ac:dyDescent="0.4">
      <c r="A29" t="s">
        <v>65</v>
      </c>
      <c r="B29" t="s">
        <v>149</v>
      </c>
      <c r="C29">
        <v>7</v>
      </c>
      <c r="D29">
        <v>2</v>
      </c>
      <c r="E29">
        <v>0</v>
      </c>
      <c r="F29">
        <v>0</v>
      </c>
      <c r="G29">
        <v>0</v>
      </c>
      <c r="H29">
        <v>4</v>
      </c>
      <c r="I29">
        <v>3</v>
      </c>
      <c r="J29">
        <v>0</v>
      </c>
      <c r="K29" t="s">
        <v>70</v>
      </c>
      <c r="L29" t="s">
        <v>117</v>
      </c>
      <c r="M29" t="s">
        <v>138</v>
      </c>
      <c r="N29" s="4">
        <v>45382</v>
      </c>
    </row>
    <row r="30" spans="1:14" x14ac:dyDescent="0.4">
      <c r="A30" t="s">
        <v>65</v>
      </c>
      <c r="B30" t="s">
        <v>150</v>
      </c>
      <c r="C30">
        <v>533</v>
      </c>
      <c r="D30">
        <v>187</v>
      </c>
      <c r="E30">
        <v>86</v>
      </c>
      <c r="F30">
        <v>13</v>
      </c>
      <c r="G30">
        <v>339</v>
      </c>
      <c r="H30">
        <v>137</v>
      </c>
      <c r="I30">
        <v>57</v>
      </c>
      <c r="J30">
        <v>0</v>
      </c>
      <c r="K30" t="s">
        <v>70</v>
      </c>
      <c r="L30" t="s">
        <v>117</v>
      </c>
      <c r="M30" t="s">
        <v>138</v>
      </c>
      <c r="N30" s="4">
        <v>45382</v>
      </c>
    </row>
    <row r="31" spans="1:14" x14ac:dyDescent="0.4">
      <c r="A31" t="s">
        <v>65</v>
      </c>
      <c r="B31" t="s">
        <v>151</v>
      </c>
      <c r="C31">
        <v>224</v>
      </c>
      <c r="D31">
        <v>66</v>
      </c>
      <c r="E31">
        <v>4</v>
      </c>
      <c r="F31">
        <v>5</v>
      </c>
      <c r="G31">
        <v>9</v>
      </c>
      <c r="H31">
        <v>175</v>
      </c>
      <c r="I31">
        <v>40</v>
      </c>
      <c r="J31">
        <v>0</v>
      </c>
      <c r="K31" t="s">
        <v>70</v>
      </c>
      <c r="L31" t="s">
        <v>117</v>
      </c>
      <c r="M31" t="s">
        <v>138</v>
      </c>
      <c r="N31" s="4">
        <v>45382</v>
      </c>
    </row>
    <row r="32" spans="1:14" x14ac:dyDescent="0.4">
      <c r="A32" t="s">
        <v>60</v>
      </c>
      <c r="B32" t="s">
        <v>149</v>
      </c>
      <c r="C32">
        <v>141</v>
      </c>
      <c r="D32">
        <v>94</v>
      </c>
      <c r="E32">
        <v>2</v>
      </c>
      <c r="F32">
        <v>1</v>
      </c>
      <c r="G32">
        <v>1</v>
      </c>
      <c r="H32">
        <v>97</v>
      </c>
      <c r="I32">
        <v>22</v>
      </c>
      <c r="J32">
        <v>21</v>
      </c>
      <c r="K32" t="s">
        <v>70</v>
      </c>
      <c r="L32" t="s">
        <v>117</v>
      </c>
      <c r="M32" t="s">
        <v>138</v>
      </c>
      <c r="N32" s="4">
        <v>45382</v>
      </c>
    </row>
    <row r="33" spans="1:14" x14ac:dyDescent="0.4">
      <c r="A33" t="s">
        <v>60</v>
      </c>
      <c r="B33" t="s">
        <v>150</v>
      </c>
      <c r="C33">
        <v>2505</v>
      </c>
      <c r="D33">
        <v>693</v>
      </c>
      <c r="E33">
        <v>361</v>
      </c>
      <c r="F33">
        <v>9</v>
      </c>
      <c r="G33">
        <v>1610</v>
      </c>
      <c r="H33">
        <v>757</v>
      </c>
      <c r="I33">
        <v>137</v>
      </c>
      <c r="J33">
        <v>1</v>
      </c>
      <c r="K33" t="s">
        <v>70</v>
      </c>
      <c r="L33" t="s">
        <v>117</v>
      </c>
      <c r="M33" t="s">
        <v>138</v>
      </c>
      <c r="N33" s="4">
        <v>45382</v>
      </c>
    </row>
    <row r="34" spans="1:14" x14ac:dyDescent="0.4">
      <c r="A34" t="s">
        <v>60</v>
      </c>
      <c r="B34" t="s">
        <v>151</v>
      </c>
      <c r="C34">
        <v>663</v>
      </c>
      <c r="D34">
        <v>156</v>
      </c>
      <c r="E34">
        <v>7</v>
      </c>
      <c r="F34">
        <v>7</v>
      </c>
      <c r="G34">
        <v>45</v>
      </c>
      <c r="H34">
        <v>578</v>
      </c>
      <c r="I34">
        <v>40</v>
      </c>
      <c r="J34">
        <v>0</v>
      </c>
      <c r="K34" t="s">
        <v>70</v>
      </c>
      <c r="L34" t="s">
        <v>117</v>
      </c>
      <c r="M34" t="s">
        <v>138</v>
      </c>
      <c r="N34" s="4">
        <v>45382</v>
      </c>
    </row>
    <row r="35" spans="1:14" x14ac:dyDescent="0.4">
      <c r="A35" t="s">
        <v>64</v>
      </c>
      <c r="B35" t="s">
        <v>149</v>
      </c>
      <c r="C35">
        <v>17563</v>
      </c>
      <c r="D35">
        <v>8403</v>
      </c>
      <c r="E35">
        <v>138</v>
      </c>
      <c r="F35">
        <v>223</v>
      </c>
      <c r="G35">
        <v>89</v>
      </c>
      <c r="H35">
        <v>7989</v>
      </c>
      <c r="I35">
        <v>3000</v>
      </c>
      <c r="J35">
        <v>6485</v>
      </c>
      <c r="K35" t="s">
        <v>70</v>
      </c>
      <c r="L35" t="s">
        <v>117</v>
      </c>
      <c r="M35" t="s">
        <v>138</v>
      </c>
      <c r="N35" s="4">
        <v>45382</v>
      </c>
    </row>
    <row r="36" spans="1:14" x14ac:dyDescent="0.4">
      <c r="A36" t="s">
        <v>64</v>
      </c>
      <c r="B36" t="s">
        <v>150</v>
      </c>
      <c r="C36">
        <v>56446</v>
      </c>
      <c r="D36">
        <v>12206</v>
      </c>
      <c r="E36">
        <v>4645</v>
      </c>
      <c r="F36">
        <v>1166</v>
      </c>
      <c r="G36">
        <v>38701</v>
      </c>
      <c r="H36">
        <v>12985</v>
      </c>
      <c r="I36">
        <v>4747</v>
      </c>
      <c r="J36">
        <v>13</v>
      </c>
      <c r="K36" t="s">
        <v>70</v>
      </c>
      <c r="L36" t="s">
        <v>117</v>
      </c>
      <c r="M36" t="s">
        <v>138</v>
      </c>
      <c r="N36" s="4">
        <v>45382</v>
      </c>
    </row>
    <row r="37" spans="1:14" x14ac:dyDescent="0.4">
      <c r="A37" t="s">
        <v>64</v>
      </c>
      <c r="B37" t="s">
        <v>151</v>
      </c>
      <c r="C37">
        <v>41383</v>
      </c>
      <c r="D37">
        <v>8237</v>
      </c>
      <c r="E37">
        <v>154</v>
      </c>
      <c r="F37">
        <v>859</v>
      </c>
      <c r="G37">
        <v>2190</v>
      </c>
      <c r="H37">
        <v>35120</v>
      </c>
      <c r="I37">
        <v>4059</v>
      </c>
      <c r="J37">
        <v>14</v>
      </c>
      <c r="K37" t="s">
        <v>70</v>
      </c>
      <c r="L37" t="s">
        <v>117</v>
      </c>
      <c r="M37" t="s">
        <v>138</v>
      </c>
      <c r="N37" s="4">
        <v>45382</v>
      </c>
    </row>
    <row r="39" spans="1:14" s="2" customFormat="1" x14ac:dyDescent="0.4">
      <c r="A39" s="2" t="s">
        <v>152</v>
      </c>
    </row>
    <row r="40" spans="1:14" x14ac:dyDescent="0.4">
      <c r="A40" t="s">
        <v>153</v>
      </c>
    </row>
    <row r="42" spans="1:14" x14ac:dyDescent="0.4">
      <c r="A42" s="5" t="s">
        <v>73</v>
      </c>
      <c r="B42" s="5" t="s">
        <v>74</v>
      </c>
    </row>
    <row r="43" spans="1:14" x14ac:dyDescent="0.4">
      <c r="A43" s="5" t="s">
        <v>75</v>
      </c>
      <c r="B43" t="s">
        <v>150</v>
      </c>
      <c r="C43" t="s">
        <v>151</v>
      </c>
      <c r="D43" t="s">
        <v>76</v>
      </c>
    </row>
    <row r="44" spans="1:14" x14ac:dyDescent="0.4">
      <c r="A44" s="6" t="s">
        <v>61</v>
      </c>
      <c r="B44">
        <v>70266</v>
      </c>
      <c r="C44">
        <v>37795</v>
      </c>
      <c r="D44">
        <v>108061</v>
      </c>
    </row>
    <row r="45" spans="1:14" x14ac:dyDescent="0.4">
      <c r="A45" s="10" t="s">
        <v>60</v>
      </c>
      <c r="B45">
        <v>219</v>
      </c>
      <c r="C45">
        <v>71</v>
      </c>
      <c r="D45">
        <v>290</v>
      </c>
    </row>
    <row r="46" spans="1:14" x14ac:dyDescent="0.4">
      <c r="A46" s="10" t="s">
        <v>64</v>
      </c>
      <c r="B46">
        <v>70047</v>
      </c>
      <c r="C46">
        <v>37724</v>
      </c>
      <c r="D46">
        <v>107771</v>
      </c>
    </row>
    <row r="47" spans="1:14" x14ac:dyDescent="0.4">
      <c r="A47" s="6" t="s">
        <v>66</v>
      </c>
      <c r="B47">
        <v>64522</v>
      </c>
      <c r="C47">
        <v>42894</v>
      </c>
      <c r="D47">
        <v>107416</v>
      </c>
    </row>
    <row r="48" spans="1:14" x14ac:dyDescent="0.4">
      <c r="A48" s="10" t="s">
        <v>65</v>
      </c>
      <c r="B48">
        <v>110</v>
      </c>
      <c r="C48">
        <v>45</v>
      </c>
      <c r="D48">
        <v>155</v>
      </c>
    </row>
    <row r="49" spans="1:5" x14ac:dyDescent="0.4">
      <c r="A49" s="10" t="s">
        <v>60</v>
      </c>
      <c r="B49">
        <v>533</v>
      </c>
      <c r="C49">
        <v>161</v>
      </c>
      <c r="D49">
        <v>694</v>
      </c>
    </row>
    <row r="50" spans="1:5" x14ac:dyDescent="0.4">
      <c r="A50" s="10" t="s">
        <v>64</v>
      </c>
      <c r="B50">
        <v>63879</v>
      </c>
      <c r="C50">
        <v>42688</v>
      </c>
      <c r="D50">
        <v>106567</v>
      </c>
    </row>
    <row r="51" spans="1:5" x14ac:dyDescent="0.4">
      <c r="A51" s="6" t="s">
        <v>68</v>
      </c>
      <c r="B51">
        <v>58966</v>
      </c>
      <c r="C51">
        <v>44483</v>
      </c>
      <c r="D51">
        <v>103449</v>
      </c>
    </row>
    <row r="52" spans="1:5" x14ac:dyDescent="0.4">
      <c r="A52" s="10" t="s">
        <v>65</v>
      </c>
      <c r="B52">
        <v>255</v>
      </c>
      <c r="C52">
        <v>113</v>
      </c>
      <c r="D52">
        <v>368</v>
      </c>
    </row>
    <row r="53" spans="1:5" x14ac:dyDescent="0.4">
      <c r="A53" s="10" t="s">
        <v>60</v>
      </c>
      <c r="B53">
        <v>1539</v>
      </c>
      <c r="C53">
        <v>498</v>
      </c>
      <c r="D53">
        <v>2037</v>
      </c>
    </row>
    <row r="54" spans="1:5" x14ac:dyDescent="0.4">
      <c r="A54" s="10" t="s">
        <v>64</v>
      </c>
      <c r="B54">
        <v>57172</v>
      </c>
      <c r="C54">
        <v>43872</v>
      </c>
      <c r="D54">
        <v>101044</v>
      </c>
    </row>
    <row r="55" spans="1:5" x14ac:dyDescent="0.4">
      <c r="A55" s="6" t="s">
        <v>70</v>
      </c>
      <c r="B55">
        <v>59484</v>
      </c>
      <c r="C55">
        <v>42270</v>
      </c>
      <c r="D55">
        <v>101754</v>
      </c>
    </row>
    <row r="56" spans="1:5" x14ac:dyDescent="0.4">
      <c r="A56" s="10" t="s">
        <v>65</v>
      </c>
      <c r="B56">
        <v>533</v>
      </c>
      <c r="C56">
        <v>224</v>
      </c>
      <c r="D56">
        <v>757</v>
      </c>
    </row>
    <row r="57" spans="1:5" x14ac:dyDescent="0.4">
      <c r="A57" s="10" t="s">
        <v>60</v>
      </c>
      <c r="B57">
        <v>2505</v>
      </c>
      <c r="C57">
        <v>663</v>
      </c>
      <c r="D57">
        <v>3168</v>
      </c>
    </row>
    <row r="58" spans="1:5" x14ac:dyDescent="0.4">
      <c r="A58" s="10" t="s">
        <v>64</v>
      </c>
      <c r="B58">
        <v>56446</v>
      </c>
      <c r="C58">
        <v>41383</v>
      </c>
      <c r="D58">
        <v>97829</v>
      </c>
    </row>
    <row r="59" spans="1:5" x14ac:dyDescent="0.4">
      <c r="A59" s="6" t="s">
        <v>76</v>
      </c>
      <c r="B59">
        <v>253238</v>
      </c>
      <c r="C59">
        <v>167442</v>
      </c>
      <c r="D59">
        <v>420680</v>
      </c>
    </row>
    <row r="60" spans="1:5" x14ac:dyDescent="0.4">
      <c r="A60" s="6"/>
    </row>
    <row r="61" spans="1:5" x14ac:dyDescent="0.4">
      <c r="A61" s="6"/>
    </row>
    <row r="62" spans="1:5" x14ac:dyDescent="0.4">
      <c r="A62" t="s">
        <v>56</v>
      </c>
      <c r="B62" t="s">
        <v>77</v>
      </c>
      <c r="C62" t="s">
        <v>154</v>
      </c>
      <c r="D62" t="s">
        <v>155</v>
      </c>
      <c r="E62" t="s">
        <v>156</v>
      </c>
    </row>
    <row r="63" spans="1:5" x14ac:dyDescent="0.4">
      <c r="A63" t="s">
        <v>61</v>
      </c>
      <c r="B63" t="s">
        <v>93</v>
      </c>
      <c r="C63">
        <f>B45</f>
        <v>219</v>
      </c>
      <c r="D63">
        <f>C45</f>
        <v>71</v>
      </c>
      <c r="E63" s="7">
        <f>C63/(C63+D63)</f>
        <v>0.7551724137931034</v>
      </c>
    </row>
    <row r="64" spans="1:5" x14ac:dyDescent="0.4">
      <c r="A64" t="s">
        <v>61</v>
      </c>
      <c r="B64" t="s">
        <v>94</v>
      </c>
      <c r="C64">
        <f>B46</f>
        <v>70047</v>
      </c>
      <c r="D64">
        <f>C46</f>
        <v>37724</v>
      </c>
      <c r="E64" s="7">
        <f t="shared" ref="E64:E70" si="0">C64/(C64+D64)</f>
        <v>0.64996149242375034</v>
      </c>
    </row>
    <row r="65" spans="1:5" x14ac:dyDescent="0.4">
      <c r="A65" t="s">
        <v>66</v>
      </c>
      <c r="B65" t="s">
        <v>93</v>
      </c>
      <c r="C65">
        <f>SUM(B48:B49)</f>
        <v>643</v>
      </c>
      <c r="D65">
        <f>SUM(C48:C49)</f>
        <v>206</v>
      </c>
      <c r="E65" s="7">
        <f t="shared" si="0"/>
        <v>0.75736160188457013</v>
      </c>
    </row>
    <row r="66" spans="1:5" x14ac:dyDescent="0.4">
      <c r="A66" t="s">
        <v>66</v>
      </c>
      <c r="B66" t="s">
        <v>94</v>
      </c>
      <c r="C66">
        <f>B50</f>
        <v>63879</v>
      </c>
      <c r="D66">
        <f>C50</f>
        <v>42688</v>
      </c>
      <c r="E66" s="7">
        <f t="shared" si="0"/>
        <v>0.59942571340095907</v>
      </c>
    </row>
    <row r="67" spans="1:5" x14ac:dyDescent="0.4">
      <c r="A67" t="s">
        <v>68</v>
      </c>
      <c r="B67" t="s">
        <v>93</v>
      </c>
      <c r="C67">
        <f>SUM(B52:B53)</f>
        <v>1794</v>
      </c>
      <c r="D67">
        <f>SUM(C52:C53)</f>
        <v>611</v>
      </c>
      <c r="E67" s="7">
        <f t="shared" si="0"/>
        <v>0.74594594594594599</v>
      </c>
    </row>
    <row r="68" spans="1:5" x14ac:dyDescent="0.4">
      <c r="A68" t="s">
        <v>68</v>
      </c>
      <c r="B68" t="s">
        <v>94</v>
      </c>
      <c r="C68">
        <f>B54</f>
        <v>57172</v>
      </c>
      <c r="D68">
        <f>C54</f>
        <v>43872</v>
      </c>
      <c r="E68" s="7">
        <f t="shared" si="0"/>
        <v>0.56581291318633464</v>
      </c>
    </row>
    <row r="69" spans="1:5" x14ac:dyDescent="0.4">
      <c r="A69" t="s">
        <v>70</v>
      </c>
      <c r="B69" t="s">
        <v>93</v>
      </c>
      <c r="C69">
        <f>SUM(B56:B57)</f>
        <v>3038</v>
      </c>
      <c r="D69">
        <f>SUM(C56:C57)</f>
        <v>887</v>
      </c>
      <c r="E69" s="7">
        <f t="shared" si="0"/>
        <v>0.77401273885350319</v>
      </c>
    </row>
    <row r="70" spans="1:5" x14ac:dyDescent="0.4">
      <c r="A70" t="s">
        <v>70</v>
      </c>
      <c r="B70" t="s">
        <v>94</v>
      </c>
      <c r="C70">
        <f>B58</f>
        <v>56446</v>
      </c>
      <c r="D70">
        <f>C58</f>
        <v>41383</v>
      </c>
      <c r="E70" s="7">
        <f t="shared" si="0"/>
        <v>0.57698637418352428</v>
      </c>
    </row>
    <row r="71" spans="1:5" x14ac:dyDescent="0.4">
      <c r="A71" s="6"/>
    </row>
    <row r="72" spans="1:5" x14ac:dyDescent="0.4">
      <c r="A72" s="6"/>
    </row>
    <row r="73" spans="1:5" x14ac:dyDescent="0.4">
      <c r="A73" s="6"/>
    </row>
    <row r="74" spans="1:5" x14ac:dyDescent="0.4">
      <c r="A74" s="6"/>
    </row>
    <row r="75" spans="1:5" x14ac:dyDescent="0.4">
      <c r="A75" s="6"/>
    </row>
    <row r="76" spans="1:5" x14ac:dyDescent="0.4">
      <c r="A76" s="6"/>
    </row>
    <row r="78" spans="1:5" x14ac:dyDescent="0.4">
      <c r="A78" s="2" t="s">
        <v>157</v>
      </c>
    </row>
    <row r="79" spans="1:5" x14ac:dyDescent="0.4">
      <c r="A79" t="s">
        <v>153</v>
      </c>
    </row>
    <row r="80" spans="1:5" x14ac:dyDescent="0.4">
      <c r="A80" s="2"/>
    </row>
    <row r="81" spans="1:21" x14ac:dyDescent="0.4">
      <c r="B81" s="5" t="s">
        <v>74</v>
      </c>
    </row>
    <row r="82" spans="1:21" x14ac:dyDescent="0.4">
      <c r="B82" t="s">
        <v>65</v>
      </c>
      <c r="F82" t="s">
        <v>158</v>
      </c>
      <c r="G82" t="s">
        <v>159</v>
      </c>
      <c r="H82" t="s">
        <v>60</v>
      </c>
      <c r="L82" t="s">
        <v>160</v>
      </c>
      <c r="M82" t="s">
        <v>161</v>
      </c>
      <c r="N82" t="s">
        <v>64</v>
      </c>
      <c r="R82" t="s">
        <v>162</v>
      </c>
      <c r="S82" t="s">
        <v>163</v>
      </c>
      <c r="T82" t="s">
        <v>140</v>
      </c>
      <c r="U82" t="s">
        <v>141</v>
      </c>
    </row>
    <row r="83" spans="1:21" x14ac:dyDescent="0.4">
      <c r="B83" t="s">
        <v>150</v>
      </c>
      <c r="D83" t="s">
        <v>151</v>
      </c>
      <c r="H83" t="s">
        <v>150</v>
      </c>
      <c r="J83" t="s">
        <v>151</v>
      </c>
      <c r="N83" t="s">
        <v>150</v>
      </c>
      <c r="P83" t="s">
        <v>151</v>
      </c>
    </row>
    <row r="84" spans="1:21" x14ac:dyDescent="0.4">
      <c r="A84" s="5" t="s">
        <v>75</v>
      </c>
      <c r="B84" t="s">
        <v>142</v>
      </c>
      <c r="C84" t="s">
        <v>143</v>
      </c>
      <c r="D84" t="s">
        <v>142</v>
      </c>
      <c r="E84" t="s">
        <v>143</v>
      </c>
      <c r="H84" t="s">
        <v>142</v>
      </c>
      <c r="I84" t="s">
        <v>143</v>
      </c>
      <c r="J84" t="s">
        <v>142</v>
      </c>
      <c r="K84" t="s">
        <v>143</v>
      </c>
      <c r="N84" t="s">
        <v>142</v>
      </c>
      <c r="O84" t="s">
        <v>143</v>
      </c>
      <c r="P84" t="s">
        <v>142</v>
      </c>
      <c r="Q84" t="s">
        <v>143</v>
      </c>
    </row>
    <row r="85" spans="1:21" x14ac:dyDescent="0.4">
      <c r="A85" s="6" t="s">
        <v>61</v>
      </c>
      <c r="H85">
        <v>180</v>
      </c>
      <c r="I85">
        <v>33</v>
      </c>
      <c r="J85">
        <v>6</v>
      </c>
      <c r="K85">
        <v>62</v>
      </c>
      <c r="L85">
        <v>186</v>
      </c>
      <c r="M85">
        <v>95</v>
      </c>
      <c r="N85">
        <v>54309</v>
      </c>
      <c r="O85">
        <v>10806</v>
      </c>
      <c r="P85">
        <v>2324</v>
      </c>
      <c r="Q85">
        <v>30948</v>
      </c>
      <c r="R85">
        <v>56633</v>
      </c>
      <c r="S85">
        <v>41754</v>
      </c>
      <c r="T85">
        <v>56819</v>
      </c>
      <c r="U85">
        <v>41849</v>
      </c>
    </row>
    <row r="86" spans="1:21" x14ac:dyDescent="0.4">
      <c r="A86" s="6" t="s">
        <v>66</v>
      </c>
      <c r="B86">
        <v>79</v>
      </c>
      <c r="C86">
        <v>26</v>
      </c>
      <c r="D86">
        <v>1</v>
      </c>
      <c r="E86">
        <v>41</v>
      </c>
      <c r="F86">
        <v>80</v>
      </c>
      <c r="G86">
        <v>67</v>
      </c>
      <c r="H86">
        <v>384</v>
      </c>
      <c r="I86">
        <v>114</v>
      </c>
      <c r="J86">
        <v>8</v>
      </c>
      <c r="K86">
        <v>138</v>
      </c>
      <c r="L86">
        <v>392</v>
      </c>
      <c r="M86">
        <v>252</v>
      </c>
      <c r="N86">
        <v>45229</v>
      </c>
      <c r="O86">
        <v>12199</v>
      </c>
      <c r="P86">
        <v>1959</v>
      </c>
      <c r="Q86">
        <v>35742</v>
      </c>
      <c r="R86">
        <v>47188</v>
      </c>
      <c r="S86">
        <v>47941</v>
      </c>
      <c r="T86">
        <v>47660</v>
      </c>
      <c r="U86">
        <v>48260</v>
      </c>
    </row>
    <row r="87" spans="1:21" x14ac:dyDescent="0.4">
      <c r="A87" s="6" t="s">
        <v>68</v>
      </c>
      <c r="B87">
        <v>172</v>
      </c>
      <c r="C87">
        <v>60</v>
      </c>
      <c r="D87">
        <v>1</v>
      </c>
      <c r="E87">
        <v>92</v>
      </c>
      <c r="F87">
        <v>173</v>
      </c>
      <c r="G87">
        <v>152</v>
      </c>
      <c r="H87">
        <v>1038</v>
      </c>
      <c r="I87">
        <v>403</v>
      </c>
      <c r="J87">
        <v>32</v>
      </c>
      <c r="K87">
        <v>417</v>
      </c>
      <c r="L87">
        <v>1070</v>
      </c>
      <c r="M87">
        <v>820</v>
      </c>
      <c r="N87">
        <v>39099</v>
      </c>
      <c r="O87">
        <v>11640</v>
      </c>
      <c r="P87">
        <v>2000</v>
      </c>
      <c r="Q87">
        <v>35922</v>
      </c>
      <c r="R87">
        <v>41099</v>
      </c>
      <c r="S87">
        <v>47562</v>
      </c>
      <c r="T87">
        <v>42342</v>
      </c>
      <c r="U87">
        <v>48534</v>
      </c>
    </row>
    <row r="88" spans="1:21" x14ac:dyDescent="0.4">
      <c r="A88" s="6" t="s">
        <v>70</v>
      </c>
      <c r="B88">
        <v>339</v>
      </c>
      <c r="C88">
        <v>137</v>
      </c>
      <c r="D88">
        <v>9</v>
      </c>
      <c r="E88">
        <v>175</v>
      </c>
      <c r="F88">
        <v>348</v>
      </c>
      <c r="G88">
        <v>312</v>
      </c>
      <c r="H88">
        <v>1610</v>
      </c>
      <c r="I88">
        <v>757</v>
      </c>
      <c r="J88">
        <v>45</v>
      </c>
      <c r="K88">
        <v>578</v>
      </c>
      <c r="L88">
        <v>1655</v>
      </c>
      <c r="M88">
        <v>1335</v>
      </c>
      <c r="N88">
        <v>38701</v>
      </c>
      <c r="O88">
        <v>12985</v>
      </c>
      <c r="P88">
        <v>2190</v>
      </c>
      <c r="Q88">
        <v>35120</v>
      </c>
      <c r="R88">
        <v>40891</v>
      </c>
      <c r="S88">
        <v>48105</v>
      </c>
      <c r="T88">
        <v>42894</v>
      </c>
      <c r="U88">
        <v>49752</v>
      </c>
    </row>
    <row r="89" spans="1:21" x14ac:dyDescent="0.4">
      <c r="A89" s="6" t="s">
        <v>76</v>
      </c>
      <c r="B89">
        <v>590</v>
      </c>
      <c r="C89">
        <v>223</v>
      </c>
      <c r="D89">
        <v>11</v>
      </c>
      <c r="E89">
        <v>308</v>
      </c>
      <c r="F89">
        <v>601</v>
      </c>
      <c r="G89">
        <v>531</v>
      </c>
      <c r="H89">
        <v>3212</v>
      </c>
      <c r="I89">
        <v>1307</v>
      </c>
      <c r="J89">
        <v>91</v>
      </c>
      <c r="K89">
        <v>1195</v>
      </c>
      <c r="L89">
        <v>3303</v>
      </c>
      <c r="M89">
        <v>2502</v>
      </c>
      <c r="N89">
        <v>177338</v>
      </c>
      <c r="O89">
        <v>47630</v>
      </c>
      <c r="P89">
        <v>8473</v>
      </c>
      <c r="Q89">
        <v>137732</v>
      </c>
      <c r="R89">
        <v>185811</v>
      </c>
      <c r="S89">
        <v>185362</v>
      </c>
      <c r="T89">
        <v>189715</v>
      </c>
      <c r="U89">
        <v>188395</v>
      </c>
    </row>
    <row r="93" spans="1:21" x14ac:dyDescent="0.4">
      <c r="C93" s="13" t="s">
        <v>154</v>
      </c>
      <c r="D93" s="13"/>
      <c r="E93" s="13"/>
      <c r="F93" s="13" t="s">
        <v>155</v>
      </c>
      <c r="G93" s="13"/>
      <c r="H93" s="13"/>
    </row>
    <row r="94" spans="1:21" x14ac:dyDescent="0.4">
      <c r="A94" t="s">
        <v>56</v>
      </c>
      <c r="B94" t="s">
        <v>77</v>
      </c>
      <c r="C94" t="s">
        <v>144</v>
      </c>
      <c r="D94" t="s">
        <v>145</v>
      </c>
      <c r="E94" t="s">
        <v>146</v>
      </c>
      <c r="F94" t="s">
        <v>144</v>
      </c>
      <c r="G94" t="s">
        <v>145</v>
      </c>
      <c r="H94" t="s">
        <v>146</v>
      </c>
    </row>
    <row r="95" spans="1:21" x14ac:dyDescent="0.4">
      <c r="A95" t="s">
        <v>61</v>
      </c>
      <c r="B95" t="s">
        <v>93</v>
      </c>
      <c r="C95">
        <f>B85+H85</f>
        <v>180</v>
      </c>
      <c r="D95">
        <f>C85+I85</f>
        <v>33</v>
      </c>
      <c r="E95" s="7">
        <f>C95/(C95+D95)</f>
        <v>0.84507042253521125</v>
      </c>
      <c r="F95">
        <f>D85+J85</f>
        <v>6</v>
      </c>
      <c r="G95">
        <f>E85+K85</f>
        <v>62</v>
      </c>
      <c r="H95" s="7">
        <f>F95/(F95+G95)</f>
        <v>8.8235294117647065E-2</v>
      </c>
    </row>
    <row r="96" spans="1:21" x14ac:dyDescent="0.4">
      <c r="A96" t="s">
        <v>61</v>
      </c>
      <c r="B96" t="s">
        <v>94</v>
      </c>
      <c r="C96">
        <f>N85</f>
        <v>54309</v>
      </c>
      <c r="D96">
        <f>O85</f>
        <v>10806</v>
      </c>
      <c r="E96" s="7">
        <f t="shared" ref="E96:E102" si="1">C96/(C96+D96)</f>
        <v>0.83404745450357065</v>
      </c>
      <c r="F96">
        <f>P85</f>
        <v>2324</v>
      </c>
      <c r="G96">
        <f>Q85</f>
        <v>30948</v>
      </c>
      <c r="H96" s="7">
        <f t="shared" ref="H96:H102" si="2">F96/(F96+G96)</f>
        <v>6.9848521279153641E-2</v>
      </c>
    </row>
    <row r="97" spans="1:8" x14ac:dyDescent="0.4">
      <c r="A97" t="s">
        <v>66</v>
      </c>
      <c r="B97" t="s">
        <v>93</v>
      </c>
      <c r="C97">
        <f>B86+H86</f>
        <v>463</v>
      </c>
      <c r="D97">
        <f>C86+I86</f>
        <v>140</v>
      </c>
      <c r="E97" s="7">
        <f t="shared" si="1"/>
        <v>0.76782752902155882</v>
      </c>
      <c r="F97">
        <f>D86+J86</f>
        <v>9</v>
      </c>
      <c r="G97">
        <f>E86+K86</f>
        <v>179</v>
      </c>
      <c r="H97" s="7">
        <f t="shared" si="2"/>
        <v>4.7872340425531915E-2</v>
      </c>
    </row>
    <row r="98" spans="1:8" x14ac:dyDescent="0.4">
      <c r="A98" t="s">
        <v>66</v>
      </c>
      <c r="B98" t="s">
        <v>94</v>
      </c>
      <c r="C98">
        <f>N86</f>
        <v>45229</v>
      </c>
      <c r="D98">
        <f>O86</f>
        <v>12199</v>
      </c>
      <c r="E98" s="7">
        <f t="shared" si="1"/>
        <v>0.78757748833321728</v>
      </c>
      <c r="F98">
        <f>P86</f>
        <v>1959</v>
      </c>
      <c r="G98">
        <f>Q86</f>
        <v>35742</v>
      </c>
      <c r="H98" s="7">
        <f t="shared" si="2"/>
        <v>5.1961486432720617E-2</v>
      </c>
    </row>
    <row r="99" spans="1:8" x14ac:dyDescent="0.4">
      <c r="A99" t="s">
        <v>68</v>
      </c>
      <c r="B99" t="s">
        <v>93</v>
      </c>
      <c r="C99">
        <f>B87+H87</f>
        <v>1210</v>
      </c>
      <c r="D99">
        <f>C87+I87</f>
        <v>463</v>
      </c>
      <c r="E99" s="7">
        <f t="shared" si="1"/>
        <v>0.72325164375373585</v>
      </c>
      <c r="F99">
        <f>D87+J87</f>
        <v>33</v>
      </c>
      <c r="G99">
        <f>E87+K87</f>
        <v>509</v>
      </c>
      <c r="H99" s="7">
        <f t="shared" si="2"/>
        <v>6.0885608856088562E-2</v>
      </c>
    </row>
    <row r="100" spans="1:8" x14ac:dyDescent="0.4">
      <c r="A100" t="s">
        <v>68</v>
      </c>
      <c r="B100" t="s">
        <v>94</v>
      </c>
      <c r="C100">
        <f>N87</f>
        <v>39099</v>
      </c>
      <c r="D100">
        <f>O87</f>
        <v>11640</v>
      </c>
      <c r="E100" s="7">
        <f t="shared" si="1"/>
        <v>0.77059066989889435</v>
      </c>
      <c r="F100">
        <f>P87</f>
        <v>2000</v>
      </c>
      <c r="G100">
        <f>Q87</f>
        <v>35922</v>
      </c>
      <c r="H100" s="7">
        <f t="shared" si="2"/>
        <v>5.2739834396919996E-2</v>
      </c>
    </row>
    <row r="101" spans="1:8" x14ac:dyDescent="0.4">
      <c r="A101" t="s">
        <v>70</v>
      </c>
      <c r="B101" t="s">
        <v>93</v>
      </c>
      <c r="C101">
        <f>B88+H88</f>
        <v>1949</v>
      </c>
      <c r="D101">
        <f>C88+I88</f>
        <v>894</v>
      </c>
      <c r="E101" s="7">
        <f t="shared" si="1"/>
        <v>0.68554344002813927</v>
      </c>
      <c r="F101">
        <f>D88+J88</f>
        <v>54</v>
      </c>
      <c r="G101">
        <f>E88+K88</f>
        <v>753</v>
      </c>
      <c r="H101" s="7">
        <f t="shared" si="2"/>
        <v>6.6914498141263934E-2</v>
      </c>
    </row>
    <row r="102" spans="1:8" x14ac:dyDescent="0.4">
      <c r="A102" t="s">
        <v>70</v>
      </c>
      <c r="B102" t="s">
        <v>94</v>
      </c>
      <c r="C102">
        <f>N88</f>
        <v>38701</v>
      </c>
      <c r="D102">
        <f>O88</f>
        <v>12985</v>
      </c>
      <c r="E102" s="7">
        <f t="shared" si="1"/>
        <v>0.74877142746585146</v>
      </c>
      <c r="F102">
        <f>P88</f>
        <v>2190</v>
      </c>
      <c r="G102">
        <f>Q88</f>
        <v>35120</v>
      </c>
      <c r="H102" s="7">
        <f t="shared" si="2"/>
        <v>5.8697400160814796E-2</v>
      </c>
    </row>
  </sheetData>
  <autoFilter ref="A5:N37" xr:uid="{2EEF98AD-268E-4178-8CA1-1786E529EFC0}"/>
  <mergeCells count="2">
    <mergeCell ref="C93:E93"/>
    <mergeCell ref="F93:H93"/>
  </mergeCell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887B6-C504-4B9A-9046-0002D82369AD}">
  <dimension ref="A1:B66"/>
  <sheetViews>
    <sheetView workbookViewId="0">
      <selection activeCell="A2" sqref="A2"/>
    </sheetView>
  </sheetViews>
  <sheetFormatPr defaultRowHeight="14.6" x14ac:dyDescent="0.4"/>
  <cols>
    <col min="1" max="1" width="60.23046875" bestFit="1" customWidth="1"/>
    <col min="2" max="2" width="18.23046875" bestFit="1" customWidth="1"/>
  </cols>
  <sheetData>
    <row r="1" spans="1:2" x14ac:dyDescent="0.4">
      <c r="A1" t="s">
        <v>164</v>
      </c>
    </row>
    <row r="2" spans="1:2" x14ac:dyDescent="0.4">
      <c r="A2" t="s">
        <v>165</v>
      </c>
    </row>
    <row r="4" spans="1:2" x14ac:dyDescent="0.4">
      <c r="A4" s="2" t="s">
        <v>166</v>
      </c>
      <c r="B4" s="2" t="s">
        <v>167</v>
      </c>
    </row>
    <row r="5" spans="1:2" x14ac:dyDescent="0.4">
      <c r="A5" t="s">
        <v>168</v>
      </c>
      <c r="B5">
        <v>182</v>
      </c>
    </row>
    <row r="6" spans="1:2" x14ac:dyDescent="0.4">
      <c r="A6" t="s">
        <v>169</v>
      </c>
      <c r="B6">
        <v>111</v>
      </c>
    </row>
    <row r="7" spans="1:2" x14ac:dyDescent="0.4">
      <c r="A7" t="s">
        <v>170</v>
      </c>
      <c r="B7">
        <v>106</v>
      </c>
    </row>
    <row r="8" spans="1:2" x14ac:dyDescent="0.4">
      <c r="A8" t="s">
        <v>171</v>
      </c>
      <c r="B8">
        <v>86</v>
      </c>
    </row>
    <row r="9" spans="1:2" x14ac:dyDescent="0.4">
      <c r="A9" t="s">
        <v>172</v>
      </c>
      <c r="B9">
        <v>83</v>
      </c>
    </row>
    <row r="10" spans="1:2" x14ac:dyDescent="0.4">
      <c r="A10" t="s">
        <v>173</v>
      </c>
      <c r="B10">
        <v>70</v>
      </c>
    </row>
    <row r="11" spans="1:2" x14ac:dyDescent="0.4">
      <c r="A11" t="s">
        <v>174</v>
      </c>
      <c r="B11">
        <v>69</v>
      </c>
    </row>
    <row r="12" spans="1:2" x14ac:dyDescent="0.4">
      <c r="A12" t="s">
        <v>175</v>
      </c>
      <c r="B12">
        <v>67</v>
      </c>
    </row>
    <row r="13" spans="1:2" x14ac:dyDescent="0.4">
      <c r="A13" t="s">
        <v>176</v>
      </c>
      <c r="B13">
        <v>50</v>
      </c>
    </row>
    <row r="14" spans="1:2" x14ac:dyDescent="0.4">
      <c r="A14" t="s">
        <v>177</v>
      </c>
      <c r="B14">
        <v>48</v>
      </c>
    </row>
    <row r="15" spans="1:2" x14ac:dyDescent="0.4">
      <c r="A15" t="s">
        <v>178</v>
      </c>
      <c r="B15">
        <v>40</v>
      </c>
    </row>
    <row r="16" spans="1:2" x14ac:dyDescent="0.4">
      <c r="A16" t="s">
        <v>179</v>
      </c>
      <c r="B16">
        <v>37</v>
      </c>
    </row>
    <row r="17" spans="1:2" x14ac:dyDescent="0.4">
      <c r="A17" t="s">
        <v>180</v>
      </c>
      <c r="B17">
        <v>37</v>
      </c>
    </row>
    <row r="18" spans="1:2" x14ac:dyDescent="0.4">
      <c r="A18" t="s">
        <v>181</v>
      </c>
      <c r="B18">
        <v>33</v>
      </c>
    </row>
    <row r="19" spans="1:2" x14ac:dyDescent="0.4">
      <c r="A19" t="s">
        <v>182</v>
      </c>
      <c r="B19">
        <v>32</v>
      </c>
    </row>
    <row r="20" spans="1:2" x14ac:dyDescent="0.4">
      <c r="A20" t="s">
        <v>183</v>
      </c>
      <c r="B20">
        <v>22</v>
      </c>
    </row>
    <row r="21" spans="1:2" x14ac:dyDescent="0.4">
      <c r="A21" t="s">
        <v>184</v>
      </c>
      <c r="B21">
        <v>22</v>
      </c>
    </row>
    <row r="22" spans="1:2" x14ac:dyDescent="0.4">
      <c r="A22" t="s">
        <v>185</v>
      </c>
      <c r="B22">
        <v>21</v>
      </c>
    </row>
    <row r="23" spans="1:2" x14ac:dyDescent="0.4">
      <c r="A23" t="s">
        <v>186</v>
      </c>
      <c r="B23">
        <v>19</v>
      </c>
    </row>
    <row r="24" spans="1:2" x14ac:dyDescent="0.4">
      <c r="A24" t="s">
        <v>187</v>
      </c>
      <c r="B24">
        <v>18</v>
      </c>
    </row>
    <row r="25" spans="1:2" x14ac:dyDescent="0.4">
      <c r="A25" t="s">
        <v>188</v>
      </c>
      <c r="B25">
        <v>16</v>
      </c>
    </row>
    <row r="26" spans="1:2" x14ac:dyDescent="0.4">
      <c r="A26" t="s">
        <v>189</v>
      </c>
      <c r="B26">
        <v>16</v>
      </c>
    </row>
    <row r="27" spans="1:2" x14ac:dyDescent="0.4">
      <c r="A27" t="s">
        <v>190</v>
      </c>
      <c r="B27">
        <v>12</v>
      </c>
    </row>
    <row r="28" spans="1:2" x14ac:dyDescent="0.4">
      <c r="A28" t="s">
        <v>191</v>
      </c>
      <c r="B28">
        <v>11</v>
      </c>
    </row>
    <row r="29" spans="1:2" x14ac:dyDescent="0.4">
      <c r="A29" t="s">
        <v>192</v>
      </c>
      <c r="B29">
        <v>11</v>
      </c>
    </row>
    <row r="30" spans="1:2" x14ac:dyDescent="0.4">
      <c r="A30" t="s">
        <v>193</v>
      </c>
      <c r="B30">
        <v>10</v>
      </c>
    </row>
    <row r="31" spans="1:2" x14ac:dyDescent="0.4">
      <c r="A31" t="s">
        <v>194</v>
      </c>
      <c r="B31">
        <v>9</v>
      </c>
    </row>
    <row r="32" spans="1:2" x14ac:dyDescent="0.4">
      <c r="A32" t="s">
        <v>195</v>
      </c>
      <c r="B32">
        <v>9</v>
      </c>
    </row>
    <row r="33" spans="1:2" x14ac:dyDescent="0.4">
      <c r="A33" t="s">
        <v>196</v>
      </c>
      <c r="B33">
        <v>7</v>
      </c>
    </row>
    <row r="34" spans="1:2" x14ac:dyDescent="0.4">
      <c r="A34" t="s">
        <v>197</v>
      </c>
      <c r="B34">
        <v>7</v>
      </c>
    </row>
    <row r="35" spans="1:2" x14ac:dyDescent="0.4">
      <c r="A35" t="s">
        <v>198</v>
      </c>
      <c r="B35">
        <v>6</v>
      </c>
    </row>
    <row r="36" spans="1:2" x14ac:dyDescent="0.4">
      <c r="A36" t="s">
        <v>199</v>
      </c>
      <c r="B36">
        <v>6</v>
      </c>
    </row>
    <row r="37" spans="1:2" x14ac:dyDescent="0.4">
      <c r="A37" t="s">
        <v>200</v>
      </c>
      <c r="B37">
        <v>6</v>
      </c>
    </row>
    <row r="38" spans="1:2" x14ac:dyDescent="0.4">
      <c r="A38" t="s">
        <v>201</v>
      </c>
      <c r="B38">
        <v>5</v>
      </c>
    </row>
    <row r="39" spans="1:2" x14ac:dyDescent="0.4">
      <c r="A39" t="s">
        <v>202</v>
      </c>
      <c r="B39">
        <v>5</v>
      </c>
    </row>
    <row r="40" spans="1:2" x14ac:dyDescent="0.4">
      <c r="A40" t="s">
        <v>203</v>
      </c>
      <c r="B40">
        <v>4</v>
      </c>
    </row>
    <row r="41" spans="1:2" x14ac:dyDescent="0.4">
      <c r="A41" t="s">
        <v>204</v>
      </c>
      <c r="B41">
        <v>3</v>
      </c>
    </row>
    <row r="42" spans="1:2" x14ac:dyDescent="0.4">
      <c r="A42" t="s">
        <v>205</v>
      </c>
      <c r="B42">
        <v>3</v>
      </c>
    </row>
    <row r="43" spans="1:2" x14ac:dyDescent="0.4">
      <c r="A43" t="s">
        <v>206</v>
      </c>
      <c r="B43">
        <v>2</v>
      </c>
    </row>
    <row r="44" spans="1:2" x14ac:dyDescent="0.4">
      <c r="A44" t="s">
        <v>207</v>
      </c>
      <c r="B44">
        <v>2</v>
      </c>
    </row>
    <row r="45" spans="1:2" x14ac:dyDescent="0.4">
      <c r="A45" t="s">
        <v>208</v>
      </c>
      <c r="B45">
        <v>2</v>
      </c>
    </row>
    <row r="46" spans="1:2" x14ac:dyDescent="0.4">
      <c r="A46" t="s">
        <v>209</v>
      </c>
      <c r="B46">
        <v>2</v>
      </c>
    </row>
    <row r="47" spans="1:2" x14ac:dyDescent="0.4">
      <c r="A47" t="s">
        <v>210</v>
      </c>
      <c r="B47">
        <v>1</v>
      </c>
    </row>
    <row r="48" spans="1:2" x14ac:dyDescent="0.4">
      <c r="A48" t="s">
        <v>211</v>
      </c>
      <c r="B48">
        <v>1</v>
      </c>
    </row>
    <row r="49" spans="1:2" x14ac:dyDescent="0.4">
      <c r="A49" t="s">
        <v>212</v>
      </c>
      <c r="B49">
        <v>1</v>
      </c>
    </row>
    <row r="50" spans="1:2" x14ac:dyDescent="0.4">
      <c r="A50" t="s">
        <v>213</v>
      </c>
      <c r="B50">
        <v>1</v>
      </c>
    </row>
    <row r="51" spans="1:2" x14ac:dyDescent="0.4">
      <c r="A51" t="s">
        <v>214</v>
      </c>
      <c r="B51">
        <v>1</v>
      </c>
    </row>
    <row r="52" spans="1:2" x14ac:dyDescent="0.4">
      <c r="A52" t="s">
        <v>215</v>
      </c>
      <c r="B52">
        <v>1</v>
      </c>
    </row>
    <row r="53" spans="1:2" x14ac:dyDescent="0.4">
      <c r="A53" t="s">
        <v>216</v>
      </c>
      <c r="B53">
        <v>1</v>
      </c>
    </row>
    <row r="54" spans="1:2" x14ac:dyDescent="0.4">
      <c r="A54" t="s">
        <v>217</v>
      </c>
      <c r="B54">
        <v>1</v>
      </c>
    </row>
    <row r="55" spans="1:2" x14ac:dyDescent="0.4">
      <c r="A55" t="s">
        <v>218</v>
      </c>
      <c r="B55">
        <v>1</v>
      </c>
    </row>
    <row r="56" spans="1:2" x14ac:dyDescent="0.4">
      <c r="A56" t="s">
        <v>219</v>
      </c>
      <c r="B56">
        <v>1</v>
      </c>
    </row>
    <row r="57" spans="1:2" x14ac:dyDescent="0.4">
      <c r="A57" t="s">
        <v>220</v>
      </c>
      <c r="B57">
        <v>1</v>
      </c>
    </row>
    <row r="58" spans="1:2" x14ac:dyDescent="0.4">
      <c r="A58" t="s">
        <v>221</v>
      </c>
      <c r="B58">
        <v>1</v>
      </c>
    </row>
    <row r="59" spans="1:2" x14ac:dyDescent="0.4">
      <c r="A59" t="s">
        <v>222</v>
      </c>
      <c r="B59">
        <v>1</v>
      </c>
    </row>
    <row r="60" spans="1:2" x14ac:dyDescent="0.4">
      <c r="A60" t="s">
        <v>223</v>
      </c>
      <c r="B60">
        <v>1</v>
      </c>
    </row>
    <row r="61" spans="1:2" x14ac:dyDescent="0.4">
      <c r="A61" t="s">
        <v>224</v>
      </c>
      <c r="B61">
        <v>1</v>
      </c>
    </row>
    <row r="62" spans="1:2" x14ac:dyDescent="0.4">
      <c r="A62" t="s">
        <v>225</v>
      </c>
      <c r="B62">
        <v>1</v>
      </c>
    </row>
    <row r="63" spans="1:2" x14ac:dyDescent="0.4">
      <c r="A63" t="s">
        <v>226</v>
      </c>
      <c r="B63">
        <v>1</v>
      </c>
    </row>
    <row r="64" spans="1:2" x14ac:dyDescent="0.4">
      <c r="A64" t="s">
        <v>227</v>
      </c>
      <c r="B64">
        <v>1</v>
      </c>
    </row>
    <row r="65" spans="1:2" x14ac:dyDescent="0.4">
      <c r="A65" t="s">
        <v>228</v>
      </c>
      <c r="B65">
        <v>1</v>
      </c>
    </row>
    <row r="66" spans="1:2" x14ac:dyDescent="0.4">
      <c r="A66" t="s">
        <v>229</v>
      </c>
      <c r="B66">
        <v>768</v>
      </c>
    </row>
  </sheetData>
  <autoFilter ref="A4:B66" xr:uid="{A61887B6-C504-4B9A-9046-0002D82369AD}"/>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31EE7D10EC477479266699233C2D14E" ma:contentTypeVersion="4" ma:contentTypeDescription="Create a new document." ma:contentTypeScope="" ma:versionID="09a303569b5dfe4b3811ef1360516d98">
  <xsd:schema xmlns:xsd="http://www.w3.org/2001/XMLSchema" xmlns:xs="http://www.w3.org/2001/XMLSchema" xmlns:p="http://schemas.microsoft.com/office/2006/metadata/properties" xmlns:ns2="009a40fa-f15c-4a8d-9b78-7c8f472b78e2" targetNamespace="http://schemas.microsoft.com/office/2006/metadata/properties" ma:root="true" ma:fieldsID="f2025b846af0db91682f7ae401027639" ns2:_="">
    <xsd:import namespace="009a40fa-f15c-4a8d-9b78-7c8f472b78e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9a40fa-f15c-4a8d-9b78-7c8f472b78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91204C-0070-4B65-98CC-CC180E1E01EC}">
  <ds:schemaRefs>
    <ds:schemaRef ds:uri="http://schemas.microsoft.com/office/2006/documentManagement/types"/>
    <ds:schemaRef ds:uri="009a40fa-f15c-4a8d-9b78-7c8f472b78e2"/>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7831B9A4-A8FA-4081-87B5-01963F3FE960}">
  <ds:schemaRefs>
    <ds:schemaRef ds:uri="http://schemas.microsoft.com/sharepoint/v3/contenttype/forms"/>
  </ds:schemaRefs>
</ds:datastoreItem>
</file>

<file path=customXml/itemProps3.xml><?xml version="1.0" encoding="utf-8"?>
<ds:datastoreItem xmlns:ds="http://schemas.openxmlformats.org/officeDocument/2006/customXml" ds:itemID="{7ABD8D37-D8FD-40E3-AD54-DD706A3AFD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9a40fa-f15c-4a8d-9b78-7c8f472b7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(DHSC) Jamie Crummy</dc:creator>
  <cp:keywords/>
  <dc:description/>
  <cp:lastModifiedBy>Knight, Sandy</cp:lastModifiedBy>
  <cp:revision/>
  <dcterms:created xsi:type="dcterms:W3CDTF">2024-08-13T09:05:00Z</dcterms:created>
  <dcterms:modified xsi:type="dcterms:W3CDTF">2025-02-06T10:07:19Z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0x010100931EE7D10EC477479266699233C2D14E</vt:lpwstr>
  </property>
</Properties>
</file>