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epswal\PycharmProjects\EquityModelling\Main\DriverObject\Trading\Data\"/>
    </mc:Choice>
  </mc:AlternateContent>
  <xr:revisionPtr revIDLastSave="0" documentId="8_{87298B49-1BC8-453B-8A77-01C09FD105DA}" xr6:coauthVersionLast="46" xr6:coauthVersionMax="46" xr10:uidLastSave="{00000000-0000-0000-0000-000000000000}"/>
  <bookViews>
    <workbookView xWindow="20370" yWindow="-120" windowWidth="19440" windowHeight="15000" xr2:uid="{00000000-000D-0000-FFFF-FFFF00000000}"/>
  </bookViews>
  <sheets>
    <sheet name="Option Pain" sheetId="1" r:id="rId1"/>
    <sheet name="PCR" sheetId="2" r:id="rId2"/>
    <sheet name="Sheet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B19" i="2"/>
  <c r="E14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F18" i="1" s="1"/>
  <c r="D17" i="1"/>
  <c r="D16" i="1"/>
  <c r="D15" i="1"/>
  <c r="F15" i="1" s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7" i="2" l="1"/>
  <c r="F2" i="1"/>
  <c r="F17" i="1"/>
  <c r="F16" i="1"/>
  <c r="F13" i="1"/>
  <c r="F4" i="1"/>
  <c r="F8" i="1"/>
  <c r="F12" i="1"/>
  <c r="F3" i="1"/>
  <c r="F7" i="1"/>
  <c r="F11" i="1"/>
  <c r="F10" i="1"/>
  <c r="F14" i="1"/>
  <c r="F5" i="1"/>
  <c r="F9" i="1"/>
  <c r="F6" i="1"/>
</calcChain>
</file>

<file path=xl/sharedStrings.xml><?xml version="1.0" encoding="utf-8"?>
<sst xmlns="http://schemas.openxmlformats.org/spreadsheetml/2006/main" count="355" uniqueCount="50">
  <si>
    <t>Strike</t>
  </si>
  <si>
    <t>Put OI</t>
  </si>
  <si>
    <t>Call OI</t>
  </si>
  <si>
    <t xml:space="preserve">Cumulative Call </t>
  </si>
  <si>
    <t xml:space="preserve">Cumulative Put </t>
  </si>
  <si>
    <t>Total Value</t>
  </si>
  <si>
    <t>Helper Column</t>
  </si>
  <si>
    <t>Total</t>
  </si>
  <si>
    <t>PCR</t>
  </si>
  <si>
    <t>OI</t>
  </si>
  <si>
    <t>CHNG IN OI</t>
  </si>
  <si>
    <t>VOLUME</t>
  </si>
  <si>
    <t>IV</t>
  </si>
  <si>
    <t>LTP</t>
  </si>
  <si>
    <t>CHNG</t>
  </si>
  <si>
    <t>BID QTY</t>
  </si>
  <si>
    <t>BID PRICE</t>
  </si>
  <si>
    <t>ASK PRICE</t>
  </si>
  <si>
    <t>ASK QTY</t>
  </si>
  <si>
    <t>STRIKE PRICE</t>
  </si>
  <si>
    <t>-</t>
  </si>
  <si>
    <t>1,40,586</t>
  </si>
  <si>
    <t>2,58,619</t>
  </si>
  <si>
    <t>1,29,250</t>
  </si>
  <si>
    <t>3,19,044</t>
  </si>
  <si>
    <t>1,81,701</t>
  </si>
  <si>
    <t>5,21,962</t>
  </si>
  <si>
    <t>2,52,040</t>
  </si>
  <si>
    <t>7,85,523</t>
  </si>
  <si>
    <t>2,60,216</t>
  </si>
  <si>
    <t>2,77,846</t>
  </si>
  <si>
    <t>7,66,957</t>
  </si>
  <si>
    <t>1,88,912</t>
  </si>
  <si>
    <t>3,02,387</t>
  </si>
  <si>
    <t>8,98,319</t>
  </si>
  <si>
    <t>7,31,731</t>
  </si>
  <si>
    <t>2,46,749</t>
  </si>
  <si>
    <t>6,59,753</t>
  </si>
  <si>
    <t>1,57,235</t>
  </si>
  <si>
    <t>2,30,183</t>
  </si>
  <si>
    <t>6,87,112</t>
  </si>
  <si>
    <t>2,35,160</t>
  </si>
  <si>
    <t>4,35,089</t>
  </si>
  <si>
    <t>1,19,954</t>
  </si>
  <si>
    <t>2,84,966</t>
  </si>
  <si>
    <t>2,75,004</t>
  </si>
  <si>
    <t>1,92,830</t>
  </si>
  <si>
    <t>2,17,637</t>
  </si>
  <si>
    <t>1,12,756</t>
  </si>
  <si>
    <t>1,38,360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</si>
</sst>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Roboto"/>
    </font>
    <font>
      <sz val="11"/>
      <color rgb="FF333333"/>
      <name val="Roboto"/>
    </font>
    <font>
      <sz val="11"/>
      <color rgb="FF3E85C5"/>
      <name val="Roboto"/>
    </font>
    <font>
      <sz val="11"/>
      <color rgb="FFCB0505"/>
      <name val="Roboto"/>
    </font>
    <font>
      <sz val="11"/>
      <color rgb="FF009900"/>
      <name val="Roboto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A2D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/>
      <right style="medium">
        <color rgb="FFE3E3E3"/>
      </right>
      <top/>
      <bottom/>
      <diagonal/>
    </border>
    <border>
      <left/>
      <right style="medium">
        <color rgb="FFE3E3E3"/>
      </right>
      <top style="medium">
        <color rgb="FFE3E3E3"/>
      </top>
      <bottom/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/>
      <right/>
      <top style="medium">
        <color rgb="FFE3E3E3"/>
      </top>
      <bottom/>
      <diagonal/>
    </border>
    <border>
      <left style="medium">
        <color rgb="FFE3E3E3"/>
      </left>
      <right/>
      <top/>
      <bottom style="medium">
        <color rgb="FFE3E3E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7" fillId="3" borderId="5" xfId="1" applyFill="1" applyBorder="1" applyAlignment="1">
      <alignment horizontal="center" vertical="top" wrapText="1"/>
    </xf>
    <xf numFmtId="3" fontId="3" fillId="3" borderId="5" xfId="0" applyNumberFormat="1" applyFont="1" applyFill="1" applyBorder="1" applyAlignment="1">
      <alignment horizontal="center" vertical="top" wrapText="1"/>
    </xf>
    <xf numFmtId="4" fontId="3" fillId="3" borderId="5" xfId="0" applyNumberFormat="1" applyFont="1" applyFill="1" applyBorder="1" applyAlignment="1">
      <alignment horizontal="center" vertical="top" wrapText="1"/>
    </xf>
    <xf numFmtId="4" fontId="7" fillId="3" borderId="5" xfId="1" applyNumberForma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0" fillId="3" borderId="7" xfId="0" applyFill="1" applyBorder="1"/>
    <xf numFmtId="0" fontId="4" fillId="3" borderId="8" xfId="0" applyFont="1" applyFill="1" applyBorder="1" applyAlignment="1">
      <alignment horizontal="center" vertical="top" wrapText="1"/>
    </xf>
    <xf numFmtId="0" fontId="0" fillId="3" borderId="5" xfId="0" applyFill="1" applyBorder="1"/>
    <xf numFmtId="16" fontId="0" fillId="0" borderId="0" xfId="0" applyNumberFormat="1"/>
    <xf numFmtId="0" fontId="0" fillId="3" borderId="9" xfId="0" applyFill="1" applyBorder="1"/>
    <xf numFmtId="0" fontId="0" fillId="3" borderId="10" xfId="0" applyFill="1" applyBorder="1"/>
    <xf numFmtId="0" fontId="2" fillId="4" borderId="11" xfId="0" applyFont="1" applyFill="1" applyBorder="1" applyAlignment="1">
      <alignment horizontal="center" vertical="center" wrapText="1"/>
    </xf>
    <xf numFmtId="0" fontId="0" fillId="3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Max Pain</a:t>
            </a:r>
          </a:p>
        </c:rich>
      </c:tx>
      <c:overlay val="0"/>
      <c:spPr>
        <a:solidFill>
          <a:schemeClr val="bg1">
            <a:lumMod val="95000"/>
          </a:schemeClr>
        </a:soli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'Option Pain'!$A$2:$A$18</c:f>
              <c:numCache>
                <c:formatCode>#,##0.00</c:formatCode>
                <c:ptCount val="17"/>
                <c:pt idx="0">
                  <c:v>14500</c:v>
                </c:pt>
                <c:pt idx="1">
                  <c:v>14550</c:v>
                </c:pt>
                <c:pt idx="2">
                  <c:v>14600</c:v>
                </c:pt>
                <c:pt idx="3">
                  <c:v>14650</c:v>
                </c:pt>
                <c:pt idx="4">
                  <c:v>14700</c:v>
                </c:pt>
                <c:pt idx="5">
                  <c:v>14750</c:v>
                </c:pt>
                <c:pt idx="6">
                  <c:v>14800</c:v>
                </c:pt>
                <c:pt idx="7">
                  <c:v>14850</c:v>
                </c:pt>
                <c:pt idx="8">
                  <c:v>14900</c:v>
                </c:pt>
                <c:pt idx="9">
                  <c:v>14950</c:v>
                </c:pt>
                <c:pt idx="10">
                  <c:v>15000</c:v>
                </c:pt>
                <c:pt idx="11">
                  <c:v>15050</c:v>
                </c:pt>
                <c:pt idx="12">
                  <c:v>15100</c:v>
                </c:pt>
                <c:pt idx="13">
                  <c:v>15150</c:v>
                </c:pt>
                <c:pt idx="14">
                  <c:v>15200</c:v>
                </c:pt>
                <c:pt idx="15">
                  <c:v>15250</c:v>
                </c:pt>
                <c:pt idx="16">
                  <c:v>15300</c:v>
                </c:pt>
              </c:numCache>
            </c:numRef>
          </c:cat>
          <c:val>
            <c:numRef>
              <c:f>'Option Pain'!$F$2:$F$18</c:f>
              <c:numCache>
                <c:formatCode>General</c:formatCode>
                <c:ptCount val="17"/>
                <c:pt idx="0">
                  <c:v>57126550</c:v>
                </c:pt>
                <c:pt idx="1">
                  <c:v>49030450</c:v>
                </c:pt>
                <c:pt idx="2">
                  <c:v>41338850</c:v>
                </c:pt>
                <c:pt idx="3">
                  <c:v>34593900</c:v>
                </c:pt>
                <c:pt idx="4">
                  <c:v>28175400</c:v>
                </c:pt>
                <c:pt idx="5">
                  <c:v>22769350</c:v>
                </c:pt>
                <c:pt idx="6">
                  <c:v>17971450</c:v>
                </c:pt>
                <c:pt idx="7">
                  <c:v>14492750</c:v>
                </c:pt>
                <c:pt idx="8">
                  <c:v>11376850</c:v>
                </c:pt>
                <c:pt idx="9">
                  <c:v>9992750</c:v>
                </c:pt>
                <c:pt idx="10">
                  <c:v>9144150</c:v>
                </c:pt>
                <c:pt idx="11">
                  <c:v>11716700</c:v>
                </c:pt>
                <c:pt idx="12">
                  <c:v>14948700</c:v>
                </c:pt>
                <c:pt idx="13">
                  <c:v>20528750</c:v>
                </c:pt>
                <c:pt idx="14">
                  <c:v>26769450</c:v>
                </c:pt>
                <c:pt idx="15">
                  <c:v>35853400</c:v>
                </c:pt>
                <c:pt idx="16">
                  <c:v>45986450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A05-9076-7E3C1DEB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9936"/>
        <c:axId val="111301760"/>
      </c:barChart>
      <c:catAx>
        <c:axId val="8347993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txPr>
          <a:bodyPr rot="-5400000"/>
          <a:lstStyle/>
          <a:p>
            <a:pPr>
              <a:defRPr/>
            </a:pPr>
            <a:endParaRPr lang="en-US"/>
          </a:p>
        </c:txPr>
        <c:crossAx val="111301760"/>
        <c:crosses val="autoZero"/>
        <c:auto val="1"/>
        <c:lblAlgn val="ctr"/>
        <c:lblOffset val="100"/>
        <c:noMultiLvlLbl val="0"/>
      </c:catAx>
      <c:valAx>
        <c:axId val="111301760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8347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123825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133350</xdr:colOff>
      <xdr:row>1</xdr:row>
      <xdr:rowOff>123825</xdr:rowOff>
    </xdr:to>
    <xdr:pic>
      <xdr:nvPicPr>
        <xdr:cNvPr id="2" name="Picture 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FE576-5A5C-434B-BDC3-14BBD6D3C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22</xdr:col>
      <xdr:colOff>133350</xdr:colOff>
      <xdr:row>1</xdr:row>
      <xdr:rowOff>123825</xdr:rowOff>
    </xdr:to>
    <xdr:pic>
      <xdr:nvPicPr>
        <xdr:cNvPr id="3" name="Picture 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3DAF5-2EBE-4BFB-971C-4E9EC382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1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133350</xdr:colOff>
      <xdr:row>2</xdr:row>
      <xdr:rowOff>123825</xdr:rowOff>
    </xdr:to>
    <xdr:pic>
      <xdr:nvPicPr>
        <xdr:cNvPr id="4" name="Picture 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B4D35-7611-4F19-8CB8-E697650CC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133350</xdr:colOff>
      <xdr:row>2</xdr:row>
      <xdr:rowOff>123825</xdr:rowOff>
    </xdr:to>
    <xdr:pic>
      <xdr:nvPicPr>
        <xdr:cNvPr id="5" name="Picture 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F2B92-F37F-4B41-A067-1BD12890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1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133350</xdr:colOff>
      <xdr:row>3</xdr:row>
      <xdr:rowOff>123825</xdr:rowOff>
    </xdr:to>
    <xdr:pic>
      <xdr:nvPicPr>
        <xdr:cNvPr id="6" name="Picture 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79538-1DD1-4A31-A6C4-8B122B520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133350</xdr:colOff>
      <xdr:row>3</xdr:row>
      <xdr:rowOff>123825</xdr:rowOff>
    </xdr:to>
    <xdr:pic>
      <xdr:nvPicPr>
        <xdr:cNvPr id="7" name="Picture 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EDA2C-CFEA-4065-8165-A6137AFFF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71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8" name="Picture 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4863E-A917-440F-8C89-576C6101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133350</xdr:colOff>
      <xdr:row>4</xdr:row>
      <xdr:rowOff>123825</xdr:rowOff>
    </xdr:to>
    <xdr:pic>
      <xdr:nvPicPr>
        <xdr:cNvPr id="9" name="Picture 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4B688-6F47-4217-8DD9-0C333FB3A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1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10" name="Picture 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48F54-F61C-4A38-A760-E31801CE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133350</xdr:colOff>
      <xdr:row>5</xdr:row>
      <xdr:rowOff>123825</xdr:rowOff>
    </xdr:to>
    <xdr:pic>
      <xdr:nvPicPr>
        <xdr:cNvPr id="11" name="Picture 1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7E2A9-1AAF-451C-BAC8-BF299086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71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12" name="Picture 1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259BC-F4E0-4821-A902-3D4A4DDE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133350</xdr:colOff>
      <xdr:row>6</xdr:row>
      <xdr:rowOff>123825</xdr:rowOff>
    </xdr:to>
    <xdr:pic>
      <xdr:nvPicPr>
        <xdr:cNvPr id="13" name="Picture 1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EC0D2-BCED-48D1-883B-29F95A81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71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4" name="Picture 1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D247F-9F7E-45F7-A41D-80488AC75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133350</xdr:colOff>
      <xdr:row>7</xdr:row>
      <xdr:rowOff>123825</xdr:rowOff>
    </xdr:to>
    <xdr:pic>
      <xdr:nvPicPr>
        <xdr:cNvPr id="15" name="Picture 1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81CABD-D457-43D8-950B-648F09B9B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71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16" name="Picture 1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90202-6B12-4D3B-9C28-4AF5F27C9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22</xdr:col>
      <xdr:colOff>133350</xdr:colOff>
      <xdr:row>8</xdr:row>
      <xdr:rowOff>123825</xdr:rowOff>
    </xdr:to>
    <xdr:pic>
      <xdr:nvPicPr>
        <xdr:cNvPr id="17" name="Picture 1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FDE581-FD1B-4F7B-A21B-4E6301EE3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71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18" name="Picture 1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E6588-4420-42FF-AC44-FE87E4D03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133350</xdr:colOff>
      <xdr:row>9</xdr:row>
      <xdr:rowOff>123825</xdr:rowOff>
    </xdr:to>
    <xdr:pic>
      <xdr:nvPicPr>
        <xdr:cNvPr id="19" name="Picture 1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5EEA3-3264-4E71-80D5-5CD290A3D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71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20" name="Picture 1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5A7210-C51A-4B6E-B2D4-606F0902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133350</xdr:colOff>
      <xdr:row>10</xdr:row>
      <xdr:rowOff>123825</xdr:rowOff>
    </xdr:to>
    <xdr:pic>
      <xdr:nvPicPr>
        <xdr:cNvPr id="21" name="Picture 2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8749C-1368-4879-92C5-5CC4EF13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71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22" name="Picture 2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9347C-FD14-4B61-AE8B-70857E74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133350</xdr:colOff>
      <xdr:row>11</xdr:row>
      <xdr:rowOff>123825</xdr:rowOff>
    </xdr:to>
    <xdr:pic>
      <xdr:nvPicPr>
        <xdr:cNvPr id="23" name="Picture 2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D007AE-F8C8-4E9F-B05C-F951D76C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71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4" name="Picture 2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43ECAB-0C57-417B-9F69-B4C49B9F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133350</xdr:colOff>
      <xdr:row>12</xdr:row>
      <xdr:rowOff>123825</xdr:rowOff>
    </xdr:to>
    <xdr:pic>
      <xdr:nvPicPr>
        <xdr:cNvPr id="25" name="Picture 2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4E927-8D4C-46E9-B1CB-006737F9E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71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6" name="Picture 2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7DAB5-3981-4457-AA59-B66CFB7C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133350</xdr:colOff>
      <xdr:row>13</xdr:row>
      <xdr:rowOff>123825</xdr:rowOff>
    </xdr:to>
    <xdr:pic>
      <xdr:nvPicPr>
        <xdr:cNvPr id="27" name="Picture 2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620EF0-581E-41B2-8F58-68099F16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71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8" name="Picture 2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7F4E9-F208-4D76-A39A-A2AF0D77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133350</xdr:colOff>
      <xdr:row>14</xdr:row>
      <xdr:rowOff>123825</xdr:rowOff>
    </xdr:to>
    <xdr:pic>
      <xdr:nvPicPr>
        <xdr:cNvPr id="29" name="Picture 2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01A2E-F5E1-41E9-9D07-BD803E830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71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30" name="Picture 2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92D82-0904-43D0-A031-928C644D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133350</xdr:colOff>
      <xdr:row>15</xdr:row>
      <xdr:rowOff>123825</xdr:rowOff>
    </xdr:to>
    <xdr:pic>
      <xdr:nvPicPr>
        <xdr:cNvPr id="31" name="Picture 3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731194-F17F-4E89-BDD4-0AC6D3E4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71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32" name="Picture 3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5571E-D525-42B4-B4BB-51BD5F3F3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133350</xdr:colOff>
      <xdr:row>16</xdr:row>
      <xdr:rowOff>123825</xdr:rowOff>
    </xdr:to>
    <xdr:pic>
      <xdr:nvPicPr>
        <xdr:cNvPr id="33" name="Picture 3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5CF3D2-91D4-4BF3-ADBE-1A8F01DD1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71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34" name="Picture 3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8BCC72-9024-4791-8057-84F5E8FE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133350</xdr:colOff>
      <xdr:row>17</xdr:row>
      <xdr:rowOff>123825</xdr:rowOff>
    </xdr:to>
    <xdr:pic>
      <xdr:nvPicPr>
        <xdr:cNvPr id="35" name="Picture 3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35EF4-915F-4550-963B-FCA2B6B20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71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36" name="Picture 3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0FA8B-AD6B-4A58-A00E-6089E9DA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22</xdr:col>
      <xdr:colOff>133350</xdr:colOff>
      <xdr:row>18</xdr:row>
      <xdr:rowOff>123825</xdr:rowOff>
    </xdr:to>
    <xdr:pic>
      <xdr:nvPicPr>
        <xdr:cNvPr id="37" name="Picture 3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35F9B-E2F4-4156-BA52-89D675A89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71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38" name="Picture 3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3F4B46-8352-458F-8B52-18FD832C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133350</xdr:colOff>
      <xdr:row>19</xdr:row>
      <xdr:rowOff>123825</xdr:rowOff>
    </xdr:to>
    <xdr:pic>
      <xdr:nvPicPr>
        <xdr:cNvPr id="39" name="Picture 3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93FA6-E226-48F8-9920-A389E0CEE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71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40" name="Picture 3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8EBA02-C15A-41C8-A09E-A9B6D7F11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133350</xdr:colOff>
      <xdr:row>20</xdr:row>
      <xdr:rowOff>123825</xdr:rowOff>
    </xdr:to>
    <xdr:pic>
      <xdr:nvPicPr>
        <xdr:cNvPr id="41" name="Picture 4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1672B1-091F-4D92-A941-ABB6A0120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71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42" name="Picture 4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C9CE17-466D-492D-96AC-1167C735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133350</xdr:colOff>
      <xdr:row>21</xdr:row>
      <xdr:rowOff>123825</xdr:rowOff>
    </xdr:to>
    <xdr:pic>
      <xdr:nvPicPr>
        <xdr:cNvPr id="43" name="Picture 4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AC841-B55F-482B-B91A-E1B33EF93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7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44" name="Picture 4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E51367-40AC-4E0E-9239-8BFA0761C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133350</xdr:colOff>
      <xdr:row>22</xdr:row>
      <xdr:rowOff>123825</xdr:rowOff>
    </xdr:to>
    <xdr:pic>
      <xdr:nvPicPr>
        <xdr:cNvPr id="45" name="Picture 4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21FA10-1CB3-4B2A-A402-37B7520A3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7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46" name="Picture 4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E85ADA-34A7-40C3-A1F4-7EE440AB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133350</xdr:colOff>
      <xdr:row>23</xdr:row>
      <xdr:rowOff>123825</xdr:rowOff>
    </xdr:to>
    <xdr:pic>
      <xdr:nvPicPr>
        <xdr:cNvPr id="47" name="Picture 4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4E7EAC-DA35-43F2-B8E3-9326D835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7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48" name="Picture 4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870DC-4706-4FA2-AF19-9849B32E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133350</xdr:colOff>
      <xdr:row>24</xdr:row>
      <xdr:rowOff>123825</xdr:rowOff>
    </xdr:to>
    <xdr:pic>
      <xdr:nvPicPr>
        <xdr:cNvPr id="49" name="Picture 4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DB86B-3097-4CD6-A009-0790D2B64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7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50" name="Picture 4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1D82A4-3F50-4003-B93B-FEC013A01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133350</xdr:colOff>
      <xdr:row>25</xdr:row>
      <xdr:rowOff>123825</xdr:rowOff>
    </xdr:to>
    <xdr:pic>
      <xdr:nvPicPr>
        <xdr:cNvPr id="51" name="Picture 5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61415-B8D4-4F9F-AE3E-DDD813244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7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52" name="Picture 5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CF98CE-81D6-4AE3-B9AF-FA4B74D0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133350</xdr:colOff>
      <xdr:row>26</xdr:row>
      <xdr:rowOff>123825</xdr:rowOff>
    </xdr:to>
    <xdr:pic>
      <xdr:nvPicPr>
        <xdr:cNvPr id="53" name="Picture 5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47902-892F-4F09-BC1B-793C31F4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37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54" name="Picture 5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CE1FB9-7CE5-4107-A435-2D9DD63F1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22</xdr:col>
      <xdr:colOff>133350</xdr:colOff>
      <xdr:row>27</xdr:row>
      <xdr:rowOff>123825</xdr:rowOff>
    </xdr:to>
    <xdr:pic>
      <xdr:nvPicPr>
        <xdr:cNvPr id="55" name="Picture 5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19DBE-8A80-4887-8DB1-0A3CF181E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57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56" name="Picture 5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680B1-DF79-4AF6-B89B-F9ED7A34F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28</xdr:row>
      <xdr:rowOff>0</xdr:rowOff>
    </xdr:from>
    <xdr:to>
      <xdr:col>22</xdr:col>
      <xdr:colOff>133350</xdr:colOff>
      <xdr:row>28</xdr:row>
      <xdr:rowOff>123825</xdr:rowOff>
    </xdr:to>
    <xdr:pic>
      <xdr:nvPicPr>
        <xdr:cNvPr id="57" name="Picture 5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49225-53AA-460E-A68C-A88B67AA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7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58" name="Picture 5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4F00E-6E94-41A1-BC14-4FD92E6B5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133350</xdr:colOff>
      <xdr:row>29</xdr:row>
      <xdr:rowOff>123825</xdr:rowOff>
    </xdr:to>
    <xdr:pic>
      <xdr:nvPicPr>
        <xdr:cNvPr id="59" name="Picture 5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264641-3E1A-478A-BD1C-F792FFD41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7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60" name="Picture 5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F7B9-EBFE-4CCE-9AC7-B18EC3B3A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133350</xdr:colOff>
      <xdr:row>30</xdr:row>
      <xdr:rowOff>123825</xdr:rowOff>
    </xdr:to>
    <xdr:pic>
      <xdr:nvPicPr>
        <xdr:cNvPr id="61" name="Picture 6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D73F5-9926-444D-B5F6-921A6A497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7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62" name="Picture 6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9DE36-5B4F-4FC6-9D08-374CE046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22</xdr:col>
      <xdr:colOff>133350</xdr:colOff>
      <xdr:row>31</xdr:row>
      <xdr:rowOff>123825</xdr:rowOff>
    </xdr:to>
    <xdr:pic>
      <xdr:nvPicPr>
        <xdr:cNvPr id="63" name="Picture 6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437A8-5768-4BA1-9455-E4C7A0EA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37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64" name="Picture 6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CED252-3BBE-49F1-9ED0-F3A7A82A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32</xdr:row>
      <xdr:rowOff>0</xdr:rowOff>
    </xdr:from>
    <xdr:to>
      <xdr:col>22</xdr:col>
      <xdr:colOff>133350</xdr:colOff>
      <xdr:row>32</xdr:row>
      <xdr:rowOff>123825</xdr:rowOff>
    </xdr:to>
    <xdr:pic>
      <xdr:nvPicPr>
        <xdr:cNvPr id="65" name="Picture 6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C829B-3245-45EA-A625-8B9A3096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57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66" name="Picture 6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58190-2B88-4030-AE5B-C33D8E9E6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33</xdr:row>
      <xdr:rowOff>0</xdr:rowOff>
    </xdr:from>
    <xdr:to>
      <xdr:col>22</xdr:col>
      <xdr:colOff>133350</xdr:colOff>
      <xdr:row>33</xdr:row>
      <xdr:rowOff>123825</xdr:rowOff>
    </xdr:to>
    <xdr:pic>
      <xdr:nvPicPr>
        <xdr:cNvPr id="67" name="Picture 6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85088-8AE0-479F-B046-1EEC740BA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77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68" name="Picture 6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43952E-0141-4FB9-B433-C7891259A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34</xdr:row>
      <xdr:rowOff>0</xdr:rowOff>
    </xdr:from>
    <xdr:to>
      <xdr:col>22</xdr:col>
      <xdr:colOff>133350</xdr:colOff>
      <xdr:row>34</xdr:row>
      <xdr:rowOff>123825</xdr:rowOff>
    </xdr:to>
    <xdr:pic>
      <xdr:nvPicPr>
        <xdr:cNvPr id="69" name="Picture 6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21E664-02B5-48A8-81C6-D2BB65842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97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70" name="Picture 6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68AB08-4E83-4582-91FF-A587508B0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22</xdr:col>
      <xdr:colOff>133350</xdr:colOff>
      <xdr:row>35</xdr:row>
      <xdr:rowOff>123825</xdr:rowOff>
    </xdr:to>
    <xdr:pic>
      <xdr:nvPicPr>
        <xdr:cNvPr id="71" name="Picture 7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59103-E2DF-41FA-A4E5-23C62CCBB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17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72" name="Picture 7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C6BF21-9AF9-417D-9CBE-1EA55261D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36</xdr:row>
      <xdr:rowOff>0</xdr:rowOff>
    </xdr:from>
    <xdr:to>
      <xdr:col>22</xdr:col>
      <xdr:colOff>133350</xdr:colOff>
      <xdr:row>36</xdr:row>
      <xdr:rowOff>123825</xdr:rowOff>
    </xdr:to>
    <xdr:pic>
      <xdr:nvPicPr>
        <xdr:cNvPr id="73" name="Picture 7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E0096-8DE1-49A2-A89D-0D789627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37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74" name="Picture 7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8BCAE-3108-4F77-8279-7FD5D5FD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37</xdr:row>
      <xdr:rowOff>0</xdr:rowOff>
    </xdr:from>
    <xdr:to>
      <xdr:col>22</xdr:col>
      <xdr:colOff>133350</xdr:colOff>
      <xdr:row>37</xdr:row>
      <xdr:rowOff>123825</xdr:rowOff>
    </xdr:to>
    <xdr:pic>
      <xdr:nvPicPr>
        <xdr:cNvPr id="75" name="Picture 7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6760-C24A-4DA8-A47F-F27C8768D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57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76" name="Picture 7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3A194-8BBD-4E43-8943-7A9AA8D3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22</xdr:col>
      <xdr:colOff>133350</xdr:colOff>
      <xdr:row>38</xdr:row>
      <xdr:rowOff>123825</xdr:rowOff>
    </xdr:to>
    <xdr:pic>
      <xdr:nvPicPr>
        <xdr:cNvPr id="77" name="Picture 7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8D228-439C-46BF-8C3E-2306A183D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77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78" name="Picture 7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AE22D1-FA88-4DBB-A618-2D15C284C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39</xdr:row>
      <xdr:rowOff>0</xdr:rowOff>
    </xdr:from>
    <xdr:to>
      <xdr:col>22</xdr:col>
      <xdr:colOff>133350</xdr:colOff>
      <xdr:row>39</xdr:row>
      <xdr:rowOff>123825</xdr:rowOff>
    </xdr:to>
    <xdr:pic>
      <xdr:nvPicPr>
        <xdr:cNvPr id="79" name="Picture 7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AD17F9-6E56-4CA4-A5A7-3239B4601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97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80" name="Picture 7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D8402-93BA-417A-AC99-1AEA21C2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40</xdr:row>
      <xdr:rowOff>0</xdr:rowOff>
    </xdr:from>
    <xdr:to>
      <xdr:col>22</xdr:col>
      <xdr:colOff>133350</xdr:colOff>
      <xdr:row>40</xdr:row>
      <xdr:rowOff>123825</xdr:rowOff>
    </xdr:to>
    <xdr:pic>
      <xdr:nvPicPr>
        <xdr:cNvPr id="81" name="Picture 8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998E74-0EE7-4849-9816-ABDE61E25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17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82" name="Picture 8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AB640-BC43-4F92-912D-95B65D06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41</xdr:row>
      <xdr:rowOff>0</xdr:rowOff>
    </xdr:from>
    <xdr:to>
      <xdr:col>22</xdr:col>
      <xdr:colOff>133350</xdr:colOff>
      <xdr:row>41</xdr:row>
      <xdr:rowOff>123825</xdr:rowOff>
    </xdr:to>
    <xdr:pic>
      <xdr:nvPicPr>
        <xdr:cNvPr id="83" name="Picture 8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0B4659-75E8-422C-B474-5877B9BE6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37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84" name="Picture 8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C7FD-07EF-4027-B133-073FB9CC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42</xdr:row>
      <xdr:rowOff>0</xdr:rowOff>
    </xdr:from>
    <xdr:to>
      <xdr:col>22</xdr:col>
      <xdr:colOff>133350</xdr:colOff>
      <xdr:row>42</xdr:row>
      <xdr:rowOff>123825</xdr:rowOff>
    </xdr:to>
    <xdr:pic>
      <xdr:nvPicPr>
        <xdr:cNvPr id="85" name="Picture 8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6B252A-F6B8-4870-9285-747A212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7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86" name="Picture 8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B8B48A-0F1C-4D76-AEF1-FBB11256C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43</xdr:row>
      <xdr:rowOff>0</xdr:rowOff>
    </xdr:from>
    <xdr:to>
      <xdr:col>22</xdr:col>
      <xdr:colOff>133350</xdr:colOff>
      <xdr:row>43</xdr:row>
      <xdr:rowOff>123825</xdr:rowOff>
    </xdr:to>
    <xdr:pic>
      <xdr:nvPicPr>
        <xdr:cNvPr id="87" name="Picture 8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294528-760F-488D-A5C6-6D3ED244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7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88" name="Picture 8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C0D084-8B97-4CBB-9B3B-B84DA1649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44</xdr:row>
      <xdr:rowOff>0</xdr:rowOff>
    </xdr:from>
    <xdr:to>
      <xdr:col>22</xdr:col>
      <xdr:colOff>133350</xdr:colOff>
      <xdr:row>44</xdr:row>
      <xdr:rowOff>123825</xdr:rowOff>
    </xdr:to>
    <xdr:pic>
      <xdr:nvPicPr>
        <xdr:cNvPr id="89" name="Picture 8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FE355-CE90-4467-BF2D-E2CA7982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97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90" name="Picture 8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FDAFF-378D-45B6-BEE7-55A250E25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45</xdr:row>
      <xdr:rowOff>0</xdr:rowOff>
    </xdr:from>
    <xdr:to>
      <xdr:col>22</xdr:col>
      <xdr:colOff>133350</xdr:colOff>
      <xdr:row>45</xdr:row>
      <xdr:rowOff>123825</xdr:rowOff>
    </xdr:to>
    <xdr:pic>
      <xdr:nvPicPr>
        <xdr:cNvPr id="91" name="Picture 9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BF2A2-39F6-411A-A47E-2A51C96F8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17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92" name="Picture 9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05A75-C3AA-4477-ACBE-6AB5A8BE2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22</xdr:col>
      <xdr:colOff>133350</xdr:colOff>
      <xdr:row>46</xdr:row>
      <xdr:rowOff>123825</xdr:rowOff>
    </xdr:to>
    <xdr:pic>
      <xdr:nvPicPr>
        <xdr:cNvPr id="93" name="Picture 9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DC5A4-95DC-4734-AF8D-1D7868402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37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94" name="Picture 9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8DB1F9-27F1-400E-93AD-76F0D422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47</xdr:row>
      <xdr:rowOff>0</xdr:rowOff>
    </xdr:from>
    <xdr:to>
      <xdr:col>22</xdr:col>
      <xdr:colOff>133350</xdr:colOff>
      <xdr:row>47</xdr:row>
      <xdr:rowOff>123825</xdr:rowOff>
    </xdr:to>
    <xdr:pic>
      <xdr:nvPicPr>
        <xdr:cNvPr id="95" name="Picture 9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938854-BF26-4007-AB47-7303358CF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7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96" name="Picture 9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DA7CB-BA29-4BFC-9828-064142C4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22</xdr:col>
      <xdr:colOff>133350</xdr:colOff>
      <xdr:row>48</xdr:row>
      <xdr:rowOff>123825</xdr:rowOff>
    </xdr:to>
    <xdr:pic>
      <xdr:nvPicPr>
        <xdr:cNvPr id="97" name="Picture 9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E5456-4082-4FD8-BE3E-450209045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7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98" name="Picture 9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299A0-E17D-444C-BF50-A6D82EA7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22</xdr:col>
      <xdr:colOff>133350</xdr:colOff>
      <xdr:row>49</xdr:row>
      <xdr:rowOff>123825</xdr:rowOff>
    </xdr:to>
    <xdr:pic>
      <xdr:nvPicPr>
        <xdr:cNvPr id="99" name="Picture 9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444B8-A6E2-44C4-B3AB-40AF450C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7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100" name="Picture 9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A3F1E-AAC9-475E-9A34-6F317A04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50</xdr:row>
      <xdr:rowOff>0</xdr:rowOff>
    </xdr:from>
    <xdr:to>
      <xdr:col>22</xdr:col>
      <xdr:colOff>133350</xdr:colOff>
      <xdr:row>50</xdr:row>
      <xdr:rowOff>123825</xdr:rowOff>
    </xdr:to>
    <xdr:pic>
      <xdr:nvPicPr>
        <xdr:cNvPr id="101" name="Picture 10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4DBF4-5C01-4798-807F-DF77D31E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7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102" name="Picture 10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B18AF-71CB-4252-ADBC-1A6A487BE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51</xdr:row>
      <xdr:rowOff>0</xdr:rowOff>
    </xdr:from>
    <xdr:to>
      <xdr:col>22</xdr:col>
      <xdr:colOff>133350</xdr:colOff>
      <xdr:row>51</xdr:row>
      <xdr:rowOff>123825</xdr:rowOff>
    </xdr:to>
    <xdr:pic>
      <xdr:nvPicPr>
        <xdr:cNvPr id="103" name="Picture 10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7FDAB-4A85-4639-880D-3279CA0C9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37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133350</xdr:colOff>
      <xdr:row>52</xdr:row>
      <xdr:rowOff>123825</xdr:rowOff>
    </xdr:to>
    <xdr:pic>
      <xdr:nvPicPr>
        <xdr:cNvPr id="104" name="Picture 10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81420-B843-45F4-A1B3-F97AFBE1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22</xdr:col>
      <xdr:colOff>133350</xdr:colOff>
      <xdr:row>52</xdr:row>
      <xdr:rowOff>123825</xdr:rowOff>
    </xdr:to>
    <xdr:pic>
      <xdr:nvPicPr>
        <xdr:cNvPr id="105" name="Picture 10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BB77B8-6B64-4A23-A6C0-3C5EC9FD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57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133350</xdr:colOff>
      <xdr:row>53</xdr:row>
      <xdr:rowOff>123825</xdr:rowOff>
    </xdr:to>
    <xdr:pic>
      <xdr:nvPicPr>
        <xdr:cNvPr id="106" name="Picture 10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EE539-1544-4125-AD09-2F29F017D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53</xdr:row>
      <xdr:rowOff>0</xdr:rowOff>
    </xdr:from>
    <xdr:to>
      <xdr:col>22</xdr:col>
      <xdr:colOff>133350</xdr:colOff>
      <xdr:row>53</xdr:row>
      <xdr:rowOff>123825</xdr:rowOff>
    </xdr:to>
    <xdr:pic>
      <xdr:nvPicPr>
        <xdr:cNvPr id="107" name="Picture 10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2AC23-EC1E-4EA4-8570-D23DC46E1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77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133350</xdr:colOff>
      <xdr:row>54</xdr:row>
      <xdr:rowOff>123825</xdr:rowOff>
    </xdr:to>
    <xdr:pic>
      <xdr:nvPicPr>
        <xdr:cNvPr id="108" name="Picture 10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BD645F-4623-43F4-B54D-82A921BE2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54</xdr:row>
      <xdr:rowOff>0</xdr:rowOff>
    </xdr:from>
    <xdr:to>
      <xdr:col>22</xdr:col>
      <xdr:colOff>133350</xdr:colOff>
      <xdr:row>54</xdr:row>
      <xdr:rowOff>123825</xdr:rowOff>
    </xdr:to>
    <xdr:pic>
      <xdr:nvPicPr>
        <xdr:cNvPr id="109" name="Picture 10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41411D-FEA3-46AF-8A9E-361323BAD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972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133350</xdr:colOff>
      <xdr:row>55</xdr:row>
      <xdr:rowOff>123825</xdr:rowOff>
    </xdr:to>
    <xdr:pic>
      <xdr:nvPicPr>
        <xdr:cNvPr id="110" name="Picture 10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287285-5540-492D-B005-8EC735458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2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133350</xdr:colOff>
      <xdr:row>55</xdr:row>
      <xdr:rowOff>123825</xdr:rowOff>
    </xdr:to>
    <xdr:pic>
      <xdr:nvPicPr>
        <xdr:cNvPr id="111" name="Picture 11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52A40-D10F-49D9-A1AB-57321AE66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172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133350</xdr:colOff>
      <xdr:row>56</xdr:row>
      <xdr:rowOff>123825</xdr:rowOff>
    </xdr:to>
    <xdr:pic>
      <xdr:nvPicPr>
        <xdr:cNvPr id="112" name="Picture 11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4733A4-51EA-4180-8990-487184D84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2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56</xdr:row>
      <xdr:rowOff>0</xdr:rowOff>
    </xdr:from>
    <xdr:to>
      <xdr:col>22</xdr:col>
      <xdr:colOff>133350</xdr:colOff>
      <xdr:row>56</xdr:row>
      <xdr:rowOff>123825</xdr:rowOff>
    </xdr:to>
    <xdr:pic>
      <xdr:nvPicPr>
        <xdr:cNvPr id="113" name="Picture 11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9AA7E-148B-449C-B41A-219F078D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372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133350</xdr:colOff>
      <xdr:row>57</xdr:row>
      <xdr:rowOff>123825</xdr:rowOff>
    </xdr:to>
    <xdr:pic>
      <xdr:nvPicPr>
        <xdr:cNvPr id="114" name="Picture 11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CA9-8333-446C-B29E-DE15033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72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57</xdr:row>
      <xdr:rowOff>0</xdr:rowOff>
    </xdr:from>
    <xdr:to>
      <xdr:col>22</xdr:col>
      <xdr:colOff>133350</xdr:colOff>
      <xdr:row>57</xdr:row>
      <xdr:rowOff>123825</xdr:rowOff>
    </xdr:to>
    <xdr:pic>
      <xdr:nvPicPr>
        <xdr:cNvPr id="115" name="Picture 11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247071-15ED-420F-8170-DB07954DC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72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133350</xdr:colOff>
      <xdr:row>58</xdr:row>
      <xdr:rowOff>123825</xdr:rowOff>
    </xdr:to>
    <xdr:pic>
      <xdr:nvPicPr>
        <xdr:cNvPr id="116" name="Picture 11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1B81FF-3025-4CE6-B1E1-BFFE1B68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58</xdr:row>
      <xdr:rowOff>0</xdr:rowOff>
    </xdr:from>
    <xdr:to>
      <xdr:col>22</xdr:col>
      <xdr:colOff>133350</xdr:colOff>
      <xdr:row>58</xdr:row>
      <xdr:rowOff>123825</xdr:rowOff>
    </xdr:to>
    <xdr:pic>
      <xdr:nvPicPr>
        <xdr:cNvPr id="117" name="Picture 11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65CBCF-D675-4168-A276-C3487482C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772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133350</xdr:colOff>
      <xdr:row>59</xdr:row>
      <xdr:rowOff>123825</xdr:rowOff>
    </xdr:to>
    <xdr:pic>
      <xdr:nvPicPr>
        <xdr:cNvPr id="118" name="Picture 11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2D2650-FABF-46AA-B4E5-4FF07DA61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59</xdr:row>
      <xdr:rowOff>0</xdr:rowOff>
    </xdr:from>
    <xdr:to>
      <xdr:col>22</xdr:col>
      <xdr:colOff>133350</xdr:colOff>
      <xdr:row>59</xdr:row>
      <xdr:rowOff>123825</xdr:rowOff>
    </xdr:to>
    <xdr:pic>
      <xdr:nvPicPr>
        <xdr:cNvPr id="119" name="Picture 11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84412-7422-4916-85E1-0BAED8F29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972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133350</xdr:colOff>
      <xdr:row>60</xdr:row>
      <xdr:rowOff>123825</xdr:rowOff>
    </xdr:to>
    <xdr:pic>
      <xdr:nvPicPr>
        <xdr:cNvPr id="120" name="Picture 11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FEA55-43B0-46CA-A483-EBC5A2A4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2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60</xdr:row>
      <xdr:rowOff>0</xdr:rowOff>
    </xdr:from>
    <xdr:to>
      <xdr:col>22</xdr:col>
      <xdr:colOff>133350</xdr:colOff>
      <xdr:row>60</xdr:row>
      <xdr:rowOff>123825</xdr:rowOff>
    </xdr:to>
    <xdr:pic>
      <xdr:nvPicPr>
        <xdr:cNvPr id="121" name="Picture 12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B34858-887C-4351-98AA-1007F2DD8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172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122" name="Picture 12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334F1-9288-4359-9BB9-3BB629A3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61</xdr:row>
      <xdr:rowOff>0</xdr:rowOff>
    </xdr:from>
    <xdr:to>
      <xdr:col>22</xdr:col>
      <xdr:colOff>133350</xdr:colOff>
      <xdr:row>61</xdr:row>
      <xdr:rowOff>123825</xdr:rowOff>
    </xdr:to>
    <xdr:pic>
      <xdr:nvPicPr>
        <xdr:cNvPr id="123" name="Picture 12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1BE6B-DF04-4118-B157-0A80CA7D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7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133350</xdr:colOff>
      <xdr:row>62</xdr:row>
      <xdr:rowOff>123825</xdr:rowOff>
    </xdr:to>
    <xdr:pic>
      <xdr:nvPicPr>
        <xdr:cNvPr id="124" name="Picture 12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394B3-6867-430E-B3A7-55789D7D2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62</xdr:row>
      <xdr:rowOff>0</xdr:rowOff>
    </xdr:from>
    <xdr:to>
      <xdr:col>22</xdr:col>
      <xdr:colOff>133350</xdr:colOff>
      <xdr:row>62</xdr:row>
      <xdr:rowOff>123825</xdr:rowOff>
    </xdr:to>
    <xdr:pic>
      <xdr:nvPicPr>
        <xdr:cNvPr id="125" name="Picture 12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BF747-02F3-4B90-A611-0DEF4DC3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57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133350</xdr:colOff>
      <xdr:row>63</xdr:row>
      <xdr:rowOff>123825</xdr:rowOff>
    </xdr:to>
    <xdr:pic>
      <xdr:nvPicPr>
        <xdr:cNvPr id="126" name="Picture 12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4EDF5-AB8D-48BF-BB73-0AA5CD2BD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3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63</xdr:row>
      <xdr:rowOff>0</xdr:rowOff>
    </xdr:from>
    <xdr:to>
      <xdr:col>22</xdr:col>
      <xdr:colOff>133350</xdr:colOff>
      <xdr:row>63</xdr:row>
      <xdr:rowOff>123825</xdr:rowOff>
    </xdr:to>
    <xdr:pic>
      <xdr:nvPicPr>
        <xdr:cNvPr id="127" name="Picture 12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7F30C-3AE6-4E5D-BF71-3C0D883D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773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133350</xdr:colOff>
      <xdr:row>64</xdr:row>
      <xdr:rowOff>123825</xdr:rowOff>
    </xdr:to>
    <xdr:pic>
      <xdr:nvPicPr>
        <xdr:cNvPr id="128" name="Picture 12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D4799D-AFDC-46D4-B7B1-92ABD1333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3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64</xdr:row>
      <xdr:rowOff>0</xdr:rowOff>
    </xdr:from>
    <xdr:to>
      <xdr:col>22</xdr:col>
      <xdr:colOff>133350</xdr:colOff>
      <xdr:row>64</xdr:row>
      <xdr:rowOff>123825</xdr:rowOff>
    </xdr:to>
    <xdr:pic>
      <xdr:nvPicPr>
        <xdr:cNvPr id="129" name="Picture 12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5986A-3F49-4ECB-A235-CA87C9439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973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133350</xdr:colOff>
      <xdr:row>65</xdr:row>
      <xdr:rowOff>123825</xdr:rowOff>
    </xdr:to>
    <xdr:pic>
      <xdr:nvPicPr>
        <xdr:cNvPr id="130" name="Picture 12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183C3-BB3B-4BE4-B7F8-AF2609BD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73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65</xdr:row>
      <xdr:rowOff>0</xdr:rowOff>
    </xdr:from>
    <xdr:to>
      <xdr:col>22</xdr:col>
      <xdr:colOff>133350</xdr:colOff>
      <xdr:row>65</xdr:row>
      <xdr:rowOff>123825</xdr:rowOff>
    </xdr:to>
    <xdr:pic>
      <xdr:nvPicPr>
        <xdr:cNvPr id="131" name="Picture 13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3D624B-EF8F-4E55-B724-A781D2EC0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173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133350</xdr:colOff>
      <xdr:row>66</xdr:row>
      <xdr:rowOff>123825</xdr:rowOff>
    </xdr:to>
    <xdr:pic>
      <xdr:nvPicPr>
        <xdr:cNvPr id="132" name="Picture 13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E412E-7508-44E0-8575-5F21C3884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66</xdr:row>
      <xdr:rowOff>0</xdr:rowOff>
    </xdr:from>
    <xdr:to>
      <xdr:col>22</xdr:col>
      <xdr:colOff>133350</xdr:colOff>
      <xdr:row>66</xdr:row>
      <xdr:rowOff>123825</xdr:rowOff>
    </xdr:to>
    <xdr:pic>
      <xdr:nvPicPr>
        <xdr:cNvPr id="133" name="Picture 13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0A9975-67BA-45D8-832E-DD5C3D39C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373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133350</xdr:colOff>
      <xdr:row>67</xdr:row>
      <xdr:rowOff>123825</xdr:rowOff>
    </xdr:to>
    <xdr:pic>
      <xdr:nvPicPr>
        <xdr:cNvPr id="134" name="Picture 13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2BBC5-68B1-4986-9DE6-DE9141729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67</xdr:row>
      <xdr:rowOff>0</xdr:rowOff>
    </xdr:from>
    <xdr:to>
      <xdr:col>22</xdr:col>
      <xdr:colOff>133350</xdr:colOff>
      <xdr:row>67</xdr:row>
      <xdr:rowOff>123825</xdr:rowOff>
    </xdr:to>
    <xdr:pic>
      <xdr:nvPicPr>
        <xdr:cNvPr id="135" name="Picture 13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4390DD-EE70-4117-8442-36AE0B846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573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123825</xdr:rowOff>
    </xdr:to>
    <xdr:pic>
      <xdr:nvPicPr>
        <xdr:cNvPr id="136" name="Picture 13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2370FB-6AA7-48E9-B1C4-5182C655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3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68</xdr:row>
      <xdr:rowOff>0</xdr:rowOff>
    </xdr:from>
    <xdr:to>
      <xdr:col>22</xdr:col>
      <xdr:colOff>133350</xdr:colOff>
      <xdr:row>68</xdr:row>
      <xdr:rowOff>123825</xdr:rowOff>
    </xdr:to>
    <xdr:pic>
      <xdr:nvPicPr>
        <xdr:cNvPr id="137" name="Picture 13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F6CCB8-B302-4A3E-9DE5-3B758A3D4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773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133350</xdr:colOff>
      <xdr:row>69</xdr:row>
      <xdr:rowOff>123825</xdr:rowOff>
    </xdr:to>
    <xdr:pic>
      <xdr:nvPicPr>
        <xdr:cNvPr id="138" name="Picture 13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562F1-731C-4DBF-B754-45C24816C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69</xdr:row>
      <xdr:rowOff>0</xdr:rowOff>
    </xdr:from>
    <xdr:to>
      <xdr:col>22</xdr:col>
      <xdr:colOff>133350</xdr:colOff>
      <xdr:row>69</xdr:row>
      <xdr:rowOff>123825</xdr:rowOff>
    </xdr:to>
    <xdr:pic>
      <xdr:nvPicPr>
        <xdr:cNvPr id="139" name="Picture 13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69FCA-0754-4B9D-9C26-937A0612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97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133350</xdr:colOff>
      <xdr:row>70</xdr:row>
      <xdr:rowOff>123825</xdr:rowOff>
    </xdr:to>
    <xdr:pic>
      <xdr:nvPicPr>
        <xdr:cNvPr id="140" name="Picture 13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AFE93-D1AC-455A-8DE5-52F9788B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3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70</xdr:row>
      <xdr:rowOff>0</xdr:rowOff>
    </xdr:from>
    <xdr:to>
      <xdr:col>22</xdr:col>
      <xdr:colOff>133350</xdr:colOff>
      <xdr:row>70</xdr:row>
      <xdr:rowOff>123825</xdr:rowOff>
    </xdr:to>
    <xdr:pic>
      <xdr:nvPicPr>
        <xdr:cNvPr id="141" name="Picture 14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5CB97-DA0A-46F9-ADF5-61D4196A5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173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133350</xdr:colOff>
      <xdr:row>71</xdr:row>
      <xdr:rowOff>123825</xdr:rowOff>
    </xdr:to>
    <xdr:pic>
      <xdr:nvPicPr>
        <xdr:cNvPr id="142" name="Picture 14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17E4AB-5F19-4472-83E9-12384F663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3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71</xdr:row>
      <xdr:rowOff>0</xdr:rowOff>
    </xdr:from>
    <xdr:to>
      <xdr:col>22</xdr:col>
      <xdr:colOff>133350</xdr:colOff>
      <xdr:row>71</xdr:row>
      <xdr:rowOff>123825</xdr:rowOff>
    </xdr:to>
    <xdr:pic>
      <xdr:nvPicPr>
        <xdr:cNvPr id="143" name="Picture 14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3EB11-ECF7-462A-B8E0-95ABE313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373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133350</xdr:colOff>
      <xdr:row>72</xdr:row>
      <xdr:rowOff>123825</xdr:rowOff>
    </xdr:to>
    <xdr:pic>
      <xdr:nvPicPr>
        <xdr:cNvPr id="144" name="Picture 14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296DD7-33E2-4848-A2C9-199EE039E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72</xdr:row>
      <xdr:rowOff>0</xdr:rowOff>
    </xdr:from>
    <xdr:to>
      <xdr:col>22</xdr:col>
      <xdr:colOff>133350</xdr:colOff>
      <xdr:row>72</xdr:row>
      <xdr:rowOff>123825</xdr:rowOff>
    </xdr:to>
    <xdr:pic>
      <xdr:nvPicPr>
        <xdr:cNvPr id="145" name="Picture 14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A2F8D-6546-46B3-BA3A-F5C0BF61D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573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133350</xdr:colOff>
      <xdr:row>73</xdr:row>
      <xdr:rowOff>123825</xdr:rowOff>
    </xdr:to>
    <xdr:pic>
      <xdr:nvPicPr>
        <xdr:cNvPr id="146" name="Picture 14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4A905-92B0-4A6D-809D-0B060B6C3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73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73</xdr:row>
      <xdr:rowOff>0</xdr:rowOff>
    </xdr:from>
    <xdr:to>
      <xdr:col>22</xdr:col>
      <xdr:colOff>133350</xdr:colOff>
      <xdr:row>73</xdr:row>
      <xdr:rowOff>123825</xdr:rowOff>
    </xdr:to>
    <xdr:pic>
      <xdr:nvPicPr>
        <xdr:cNvPr id="147" name="Picture 14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DA02C-C456-4DAD-A2E3-906743C0C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773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133350</xdr:colOff>
      <xdr:row>74</xdr:row>
      <xdr:rowOff>123825</xdr:rowOff>
    </xdr:to>
    <xdr:pic>
      <xdr:nvPicPr>
        <xdr:cNvPr id="148" name="Picture 14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D510DF-5083-4112-9518-6424695E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74</xdr:row>
      <xdr:rowOff>0</xdr:rowOff>
    </xdr:from>
    <xdr:to>
      <xdr:col>22</xdr:col>
      <xdr:colOff>133350</xdr:colOff>
      <xdr:row>74</xdr:row>
      <xdr:rowOff>123825</xdr:rowOff>
    </xdr:to>
    <xdr:pic>
      <xdr:nvPicPr>
        <xdr:cNvPr id="149" name="Picture 14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C17F3-F2F5-446C-A999-965C65D28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97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133350</xdr:colOff>
      <xdr:row>75</xdr:row>
      <xdr:rowOff>123825</xdr:rowOff>
    </xdr:to>
    <xdr:pic>
      <xdr:nvPicPr>
        <xdr:cNvPr id="150" name="Picture 14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8BEAD1-F166-4DC9-9740-1A8261D4C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3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75</xdr:row>
      <xdr:rowOff>0</xdr:rowOff>
    </xdr:from>
    <xdr:to>
      <xdr:col>22</xdr:col>
      <xdr:colOff>133350</xdr:colOff>
      <xdr:row>75</xdr:row>
      <xdr:rowOff>123825</xdr:rowOff>
    </xdr:to>
    <xdr:pic>
      <xdr:nvPicPr>
        <xdr:cNvPr id="151" name="Picture 15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C5303-91FE-42F0-AF40-10D20834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173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133350</xdr:colOff>
      <xdr:row>76</xdr:row>
      <xdr:rowOff>123825</xdr:rowOff>
    </xdr:to>
    <xdr:pic>
      <xdr:nvPicPr>
        <xdr:cNvPr id="152" name="Picture 15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C6280-92B7-447C-A9BE-FDA7F6827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3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76</xdr:row>
      <xdr:rowOff>0</xdr:rowOff>
    </xdr:from>
    <xdr:to>
      <xdr:col>22</xdr:col>
      <xdr:colOff>133350</xdr:colOff>
      <xdr:row>76</xdr:row>
      <xdr:rowOff>123825</xdr:rowOff>
    </xdr:to>
    <xdr:pic>
      <xdr:nvPicPr>
        <xdr:cNvPr id="153" name="Picture 15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64D673-5D40-42CD-B845-EDB6D0DE0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373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133350</xdr:colOff>
      <xdr:row>77</xdr:row>
      <xdr:rowOff>123825</xdr:rowOff>
    </xdr:to>
    <xdr:pic>
      <xdr:nvPicPr>
        <xdr:cNvPr id="154" name="Picture 15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B362D-BBED-476F-A0C4-2D9AAE238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73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77</xdr:row>
      <xdr:rowOff>0</xdr:rowOff>
    </xdr:from>
    <xdr:to>
      <xdr:col>22</xdr:col>
      <xdr:colOff>133350</xdr:colOff>
      <xdr:row>77</xdr:row>
      <xdr:rowOff>123825</xdr:rowOff>
    </xdr:to>
    <xdr:pic>
      <xdr:nvPicPr>
        <xdr:cNvPr id="155" name="Picture 15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26D24-8465-4069-A5F1-A790E86B6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573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133350</xdr:colOff>
      <xdr:row>78</xdr:row>
      <xdr:rowOff>123825</xdr:rowOff>
    </xdr:to>
    <xdr:pic>
      <xdr:nvPicPr>
        <xdr:cNvPr id="156" name="Picture 15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AFFAB-C573-4AE4-B1D4-ED1F89E02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78</xdr:row>
      <xdr:rowOff>0</xdr:rowOff>
    </xdr:from>
    <xdr:to>
      <xdr:col>22</xdr:col>
      <xdr:colOff>133350</xdr:colOff>
      <xdr:row>78</xdr:row>
      <xdr:rowOff>123825</xdr:rowOff>
    </xdr:to>
    <xdr:pic>
      <xdr:nvPicPr>
        <xdr:cNvPr id="157" name="Picture 15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F31AE-DE4C-44D0-9A4F-95795DD91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773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133350</xdr:colOff>
      <xdr:row>79</xdr:row>
      <xdr:rowOff>123825</xdr:rowOff>
    </xdr:to>
    <xdr:pic>
      <xdr:nvPicPr>
        <xdr:cNvPr id="158" name="Picture 15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9D658B-C2B4-4F12-967F-56215646B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3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79</xdr:row>
      <xdr:rowOff>0</xdr:rowOff>
    </xdr:from>
    <xdr:to>
      <xdr:col>22</xdr:col>
      <xdr:colOff>133350</xdr:colOff>
      <xdr:row>79</xdr:row>
      <xdr:rowOff>123825</xdr:rowOff>
    </xdr:to>
    <xdr:pic>
      <xdr:nvPicPr>
        <xdr:cNvPr id="159" name="Picture 15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73D3D-0700-4CED-B825-623B34A03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973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160" name="Picture 15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A28AD-1904-4BF0-ADE5-68802D0F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3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80</xdr:row>
      <xdr:rowOff>0</xdr:rowOff>
    </xdr:from>
    <xdr:to>
      <xdr:col>22</xdr:col>
      <xdr:colOff>133350</xdr:colOff>
      <xdr:row>80</xdr:row>
      <xdr:rowOff>123825</xdr:rowOff>
    </xdr:to>
    <xdr:pic>
      <xdr:nvPicPr>
        <xdr:cNvPr id="161" name="Picture 16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83FE6-3103-4F37-B391-41781AF2B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173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133350</xdr:colOff>
      <xdr:row>81</xdr:row>
      <xdr:rowOff>123825</xdr:rowOff>
    </xdr:to>
    <xdr:pic>
      <xdr:nvPicPr>
        <xdr:cNvPr id="162" name="Picture 16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12356-98EB-474F-8914-05E4478C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3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81</xdr:row>
      <xdr:rowOff>0</xdr:rowOff>
    </xdr:from>
    <xdr:to>
      <xdr:col>22</xdr:col>
      <xdr:colOff>133350</xdr:colOff>
      <xdr:row>81</xdr:row>
      <xdr:rowOff>123825</xdr:rowOff>
    </xdr:to>
    <xdr:pic>
      <xdr:nvPicPr>
        <xdr:cNvPr id="163" name="Picture 16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8E3BB-9B9E-4B6D-8D0D-F59976005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373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133350</xdr:colOff>
      <xdr:row>82</xdr:row>
      <xdr:rowOff>123825</xdr:rowOff>
    </xdr:to>
    <xdr:pic>
      <xdr:nvPicPr>
        <xdr:cNvPr id="164" name="Picture 16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73EEEB-2A61-468D-B12E-ED494C005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82</xdr:row>
      <xdr:rowOff>0</xdr:rowOff>
    </xdr:from>
    <xdr:to>
      <xdr:col>22</xdr:col>
      <xdr:colOff>133350</xdr:colOff>
      <xdr:row>82</xdr:row>
      <xdr:rowOff>123825</xdr:rowOff>
    </xdr:to>
    <xdr:pic>
      <xdr:nvPicPr>
        <xdr:cNvPr id="165" name="Picture 16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E739C-D289-4194-B8D8-04DA62167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73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133350</xdr:colOff>
      <xdr:row>83</xdr:row>
      <xdr:rowOff>123825</xdr:rowOff>
    </xdr:to>
    <xdr:pic>
      <xdr:nvPicPr>
        <xdr:cNvPr id="166" name="Picture 16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47C57D-6BB4-4E4A-9467-0FA4BAD1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73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83</xdr:row>
      <xdr:rowOff>0</xdr:rowOff>
    </xdr:from>
    <xdr:to>
      <xdr:col>22</xdr:col>
      <xdr:colOff>133350</xdr:colOff>
      <xdr:row>83</xdr:row>
      <xdr:rowOff>123825</xdr:rowOff>
    </xdr:to>
    <xdr:pic>
      <xdr:nvPicPr>
        <xdr:cNvPr id="167" name="Picture 16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F10FC8-8123-4213-AD42-D144271A7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773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133350</xdr:colOff>
      <xdr:row>84</xdr:row>
      <xdr:rowOff>123825</xdr:rowOff>
    </xdr:to>
    <xdr:pic>
      <xdr:nvPicPr>
        <xdr:cNvPr id="168" name="Picture 16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B2014-88EF-4AF0-BCFA-BECB99A8D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3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84</xdr:row>
      <xdr:rowOff>0</xdr:rowOff>
    </xdr:from>
    <xdr:to>
      <xdr:col>22</xdr:col>
      <xdr:colOff>133350</xdr:colOff>
      <xdr:row>84</xdr:row>
      <xdr:rowOff>123825</xdr:rowOff>
    </xdr:to>
    <xdr:pic>
      <xdr:nvPicPr>
        <xdr:cNvPr id="169" name="Picture 16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C9A54E-CF03-45C7-A47C-08D990B83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973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133350</xdr:colOff>
      <xdr:row>85</xdr:row>
      <xdr:rowOff>123825</xdr:rowOff>
    </xdr:to>
    <xdr:pic>
      <xdr:nvPicPr>
        <xdr:cNvPr id="170" name="Picture 16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B6FF05-819C-4F7B-AD3C-A4447BB82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73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85</xdr:row>
      <xdr:rowOff>0</xdr:rowOff>
    </xdr:from>
    <xdr:to>
      <xdr:col>22</xdr:col>
      <xdr:colOff>133350</xdr:colOff>
      <xdr:row>85</xdr:row>
      <xdr:rowOff>123825</xdr:rowOff>
    </xdr:to>
    <xdr:pic>
      <xdr:nvPicPr>
        <xdr:cNvPr id="171" name="Picture 17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495A22-A893-40FE-9E62-226A0A60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173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133350</xdr:colOff>
      <xdr:row>86</xdr:row>
      <xdr:rowOff>123825</xdr:rowOff>
    </xdr:to>
    <xdr:pic>
      <xdr:nvPicPr>
        <xdr:cNvPr id="172" name="Picture 17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E6A6F4-F9BE-4D90-B298-3519F836B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86</xdr:row>
      <xdr:rowOff>0</xdr:rowOff>
    </xdr:from>
    <xdr:to>
      <xdr:col>22</xdr:col>
      <xdr:colOff>133350</xdr:colOff>
      <xdr:row>86</xdr:row>
      <xdr:rowOff>123825</xdr:rowOff>
    </xdr:to>
    <xdr:pic>
      <xdr:nvPicPr>
        <xdr:cNvPr id="173" name="Picture 17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6B0EA3-8293-466A-A443-5972AC50C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37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133350</xdr:colOff>
      <xdr:row>87</xdr:row>
      <xdr:rowOff>123825</xdr:rowOff>
    </xdr:to>
    <xdr:pic>
      <xdr:nvPicPr>
        <xdr:cNvPr id="174" name="Picture 17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AE414-A639-4816-876B-63DEF8ED1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7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87</xdr:row>
      <xdr:rowOff>0</xdr:rowOff>
    </xdr:from>
    <xdr:to>
      <xdr:col>22</xdr:col>
      <xdr:colOff>133350</xdr:colOff>
      <xdr:row>87</xdr:row>
      <xdr:rowOff>123825</xdr:rowOff>
    </xdr:to>
    <xdr:pic>
      <xdr:nvPicPr>
        <xdr:cNvPr id="175" name="Picture 17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6F9A2-2205-43BA-8E59-9F2F5529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57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133350</xdr:colOff>
      <xdr:row>88</xdr:row>
      <xdr:rowOff>123825</xdr:rowOff>
    </xdr:to>
    <xdr:pic>
      <xdr:nvPicPr>
        <xdr:cNvPr id="176" name="Picture 17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792BD6-84F8-4031-AF92-7957E8A55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3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88</xdr:row>
      <xdr:rowOff>0</xdr:rowOff>
    </xdr:from>
    <xdr:to>
      <xdr:col>22</xdr:col>
      <xdr:colOff>133350</xdr:colOff>
      <xdr:row>88</xdr:row>
      <xdr:rowOff>123825</xdr:rowOff>
    </xdr:to>
    <xdr:pic>
      <xdr:nvPicPr>
        <xdr:cNvPr id="177" name="Picture 17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B78B14-45D6-4DAF-AF92-8335642C0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773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133350</xdr:colOff>
      <xdr:row>89</xdr:row>
      <xdr:rowOff>123825</xdr:rowOff>
    </xdr:to>
    <xdr:pic>
      <xdr:nvPicPr>
        <xdr:cNvPr id="178" name="Picture 17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993B-E358-4A52-88E6-B8681092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89</xdr:row>
      <xdr:rowOff>0</xdr:rowOff>
    </xdr:from>
    <xdr:to>
      <xdr:col>22</xdr:col>
      <xdr:colOff>133350</xdr:colOff>
      <xdr:row>89</xdr:row>
      <xdr:rowOff>123825</xdr:rowOff>
    </xdr:to>
    <xdr:pic>
      <xdr:nvPicPr>
        <xdr:cNvPr id="179" name="Picture 17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BAA561-4E93-4ECA-86D3-DFF2B833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973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133350</xdr:colOff>
      <xdr:row>90</xdr:row>
      <xdr:rowOff>123825</xdr:rowOff>
    </xdr:to>
    <xdr:pic>
      <xdr:nvPicPr>
        <xdr:cNvPr id="180" name="Picture 17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8BED63-641E-4B27-811D-955F33B5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73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90</xdr:row>
      <xdr:rowOff>0</xdr:rowOff>
    </xdr:from>
    <xdr:to>
      <xdr:col>22</xdr:col>
      <xdr:colOff>133350</xdr:colOff>
      <xdr:row>90</xdr:row>
      <xdr:rowOff>123825</xdr:rowOff>
    </xdr:to>
    <xdr:pic>
      <xdr:nvPicPr>
        <xdr:cNvPr id="181" name="Picture 18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E0602C-0434-4C28-86E7-07CB264DA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73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133350</xdr:colOff>
      <xdr:row>91</xdr:row>
      <xdr:rowOff>123825</xdr:rowOff>
    </xdr:to>
    <xdr:pic>
      <xdr:nvPicPr>
        <xdr:cNvPr id="182" name="Picture 18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67339B-3DEA-43A5-BBC1-25FE8BD0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73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91</xdr:row>
      <xdr:rowOff>0</xdr:rowOff>
    </xdr:from>
    <xdr:to>
      <xdr:col>22</xdr:col>
      <xdr:colOff>133350</xdr:colOff>
      <xdr:row>91</xdr:row>
      <xdr:rowOff>123825</xdr:rowOff>
    </xdr:to>
    <xdr:pic>
      <xdr:nvPicPr>
        <xdr:cNvPr id="183" name="Picture 18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B4E97C-1D32-4813-AEDD-2E9F5EBFD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373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133350</xdr:colOff>
      <xdr:row>92</xdr:row>
      <xdr:rowOff>123825</xdr:rowOff>
    </xdr:to>
    <xdr:pic>
      <xdr:nvPicPr>
        <xdr:cNvPr id="184" name="Picture 18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D7FE0-C756-43E7-AF62-CCC6D9D48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92</xdr:row>
      <xdr:rowOff>0</xdr:rowOff>
    </xdr:from>
    <xdr:to>
      <xdr:col>22</xdr:col>
      <xdr:colOff>133350</xdr:colOff>
      <xdr:row>92</xdr:row>
      <xdr:rowOff>123825</xdr:rowOff>
    </xdr:to>
    <xdr:pic>
      <xdr:nvPicPr>
        <xdr:cNvPr id="185" name="Picture 18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3EB2B-CC91-4C8E-9202-3F680B8B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573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133350</xdr:colOff>
      <xdr:row>93</xdr:row>
      <xdr:rowOff>123825</xdr:rowOff>
    </xdr:to>
    <xdr:pic>
      <xdr:nvPicPr>
        <xdr:cNvPr id="186" name="Picture 18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AFEBC-258E-42C2-9BB6-DA3F5F101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3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93</xdr:row>
      <xdr:rowOff>0</xdr:rowOff>
    </xdr:from>
    <xdr:to>
      <xdr:col>22</xdr:col>
      <xdr:colOff>133350</xdr:colOff>
      <xdr:row>93</xdr:row>
      <xdr:rowOff>123825</xdr:rowOff>
    </xdr:to>
    <xdr:pic>
      <xdr:nvPicPr>
        <xdr:cNvPr id="187" name="Picture 18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A3E0C-0F2F-4758-BCC6-8F5E8A82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773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133350</xdr:colOff>
      <xdr:row>94</xdr:row>
      <xdr:rowOff>123825</xdr:rowOff>
    </xdr:to>
    <xdr:pic>
      <xdr:nvPicPr>
        <xdr:cNvPr id="188" name="Picture 18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F1312B-45A1-4388-9182-1885F579F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73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133350</xdr:colOff>
      <xdr:row>2</xdr:row>
      <xdr:rowOff>123825</xdr:rowOff>
    </xdr:to>
    <xdr:pic>
      <xdr:nvPicPr>
        <xdr:cNvPr id="189" name="Picture 18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87C8E0-4807-4486-B733-98838F6FF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22</xdr:col>
      <xdr:colOff>133350</xdr:colOff>
      <xdr:row>2</xdr:row>
      <xdr:rowOff>123825</xdr:rowOff>
    </xdr:to>
    <xdr:pic>
      <xdr:nvPicPr>
        <xdr:cNvPr id="190" name="Picture 18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88CD17-5360-4503-B3EC-4D6DA96F4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61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133350</xdr:colOff>
      <xdr:row>3</xdr:row>
      <xdr:rowOff>123825</xdr:rowOff>
    </xdr:to>
    <xdr:pic>
      <xdr:nvPicPr>
        <xdr:cNvPr id="191" name="Picture 19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F6E533-9317-41C0-BACE-055C3072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133350</xdr:colOff>
      <xdr:row>3</xdr:row>
      <xdr:rowOff>123825</xdr:rowOff>
    </xdr:to>
    <xdr:pic>
      <xdr:nvPicPr>
        <xdr:cNvPr id="192" name="Picture 19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55AB6-8C86-412D-BE58-DCA049BA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62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133350</xdr:colOff>
      <xdr:row>4</xdr:row>
      <xdr:rowOff>123825</xdr:rowOff>
    </xdr:to>
    <xdr:pic>
      <xdr:nvPicPr>
        <xdr:cNvPr id="193" name="Picture 19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9D4620-49B2-4E9F-A2E0-2E4B5F55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133350</xdr:colOff>
      <xdr:row>4</xdr:row>
      <xdr:rowOff>123825</xdr:rowOff>
    </xdr:to>
    <xdr:pic>
      <xdr:nvPicPr>
        <xdr:cNvPr id="194" name="Picture 19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5FD851-6DB8-4996-8C26-924F8789F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62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133350</xdr:colOff>
      <xdr:row>5</xdr:row>
      <xdr:rowOff>123825</xdr:rowOff>
    </xdr:to>
    <xdr:pic>
      <xdr:nvPicPr>
        <xdr:cNvPr id="195" name="Picture 19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B0AEA-3415-43A0-A9E8-22ED64074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133350</xdr:colOff>
      <xdr:row>5</xdr:row>
      <xdr:rowOff>123825</xdr:rowOff>
    </xdr:to>
    <xdr:pic>
      <xdr:nvPicPr>
        <xdr:cNvPr id="196" name="Picture 19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98287-9522-4AC5-803E-898A5F3D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62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133350</xdr:colOff>
      <xdr:row>6</xdr:row>
      <xdr:rowOff>123825</xdr:rowOff>
    </xdr:to>
    <xdr:pic>
      <xdr:nvPicPr>
        <xdr:cNvPr id="197" name="Picture 19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5AA2B-32EB-4CC7-9913-B2318E777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133350</xdr:colOff>
      <xdr:row>6</xdr:row>
      <xdr:rowOff>123825</xdr:rowOff>
    </xdr:to>
    <xdr:pic>
      <xdr:nvPicPr>
        <xdr:cNvPr id="198" name="Picture 19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D205BB-C5F9-4E8B-941C-DFC3F8618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62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133350</xdr:colOff>
      <xdr:row>7</xdr:row>
      <xdr:rowOff>123825</xdr:rowOff>
    </xdr:to>
    <xdr:pic>
      <xdr:nvPicPr>
        <xdr:cNvPr id="199" name="Picture 19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78F76-1944-4ED7-A790-4C2A0995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</xdr:row>
      <xdr:rowOff>0</xdr:rowOff>
    </xdr:from>
    <xdr:to>
      <xdr:col>22</xdr:col>
      <xdr:colOff>133350</xdr:colOff>
      <xdr:row>7</xdr:row>
      <xdr:rowOff>123825</xdr:rowOff>
    </xdr:to>
    <xdr:pic>
      <xdr:nvPicPr>
        <xdr:cNvPr id="200" name="Picture 19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AC839-19A9-4AAB-BBD6-A7657E424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62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133350</xdr:colOff>
      <xdr:row>8</xdr:row>
      <xdr:rowOff>123825</xdr:rowOff>
    </xdr:to>
    <xdr:pic>
      <xdr:nvPicPr>
        <xdr:cNvPr id="201" name="Picture 20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2169F-4A9E-4747-A22E-652CD1320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</xdr:row>
      <xdr:rowOff>0</xdr:rowOff>
    </xdr:from>
    <xdr:to>
      <xdr:col>22</xdr:col>
      <xdr:colOff>133350</xdr:colOff>
      <xdr:row>8</xdr:row>
      <xdr:rowOff>123825</xdr:rowOff>
    </xdr:to>
    <xdr:pic>
      <xdr:nvPicPr>
        <xdr:cNvPr id="202" name="Picture 20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BCDC1D-C704-404B-89E8-1FFB86AE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62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133350</xdr:colOff>
      <xdr:row>9</xdr:row>
      <xdr:rowOff>123825</xdr:rowOff>
    </xdr:to>
    <xdr:pic>
      <xdr:nvPicPr>
        <xdr:cNvPr id="203" name="Picture 20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AB997-B8E2-4C91-AC73-48355547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133350</xdr:colOff>
      <xdr:row>9</xdr:row>
      <xdr:rowOff>123825</xdr:rowOff>
    </xdr:to>
    <xdr:pic>
      <xdr:nvPicPr>
        <xdr:cNvPr id="204" name="Picture 20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691579-F34A-4865-9BE2-C8DDD35A6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62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133350</xdr:colOff>
      <xdr:row>10</xdr:row>
      <xdr:rowOff>123825</xdr:rowOff>
    </xdr:to>
    <xdr:pic>
      <xdr:nvPicPr>
        <xdr:cNvPr id="205" name="Picture 20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25BEC-2E95-4475-B2C9-8215564B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22</xdr:col>
      <xdr:colOff>133350</xdr:colOff>
      <xdr:row>10</xdr:row>
      <xdr:rowOff>123825</xdr:rowOff>
    </xdr:to>
    <xdr:pic>
      <xdr:nvPicPr>
        <xdr:cNvPr id="206" name="Picture 20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C9E14-284B-4A9C-838D-B2E45F8A1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162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133350</xdr:colOff>
      <xdr:row>11</xdr:row>
      <xdr:rowOff>123825</xdr:rowOff>
    </xdr:to>
    <xdr:pic>
      <xdr:nvPicPr>
        <xdr:cNvPr id="207" name="Picture 20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7357-4CD7-4341-8AC3-B5347A789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133350</xdr:colOff>
      <xdr:row>11</xdr:row>
      <xdr:rowOff>123825</xdr:rowOff>
    </xdr:to>
    <xdr:pic>
      <xdr:nvPicPr>
        <xdr:cNvPr id="208" name="Picture 20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7D078-EE99-4BF2-94B6-B0BA1E191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362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133350</xdr:colOff>
      <xdr:row>12</xdr:row>
      <xdr:rowOff>123825</xdr:rowOff>
    </xdr:to>
    <xdr:pic>
      <xdr:nvPicPr>
        <xdr:cNvPr id="209" name="Picture 20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8102DE-6DFE-4356-9932-A351C1BF1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133350</xdr:colOff>
      <xdr:row>12</xdr:row>
      <xdr:rowOff>123825</xdr:rowOff>
    </xdr:to>
    <xdr:pic>
      <xdr:nvPicPr>
        <xdr:cNvPr id="210" name="Picture 20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F7407-BD2C-4F37-980E-FD4208152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562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133350</xdr:colOff>
      <xdr:row>13</xdr:row>
      <xdr:rowOff>123825</xdr:rowOff>
    </xdr:to>
    <xdr:pic>
      <xdr:nvPicPr>
        <xdr:cNvPr id="211" name="Picture 21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EA158E-AB45-48A5-82AC-F0D976B2B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13</xdr:row>
      <xdr:rowOff>0</xdr:rowOff>
    </xdr:from>
    <xdr:to>
      <xdr:col>22</xdr:col>
      <xdr:colOff>133350</xdr:colOff>
      <xdr:row>13</xdr:row>
      <xdr:rowOff>123825</xdr:rowOff>
    </xdr:to>
    <xdr:pic>
      <xdr:nvPicPr>
        <xdr:cNvPr id="212" name="Picture 21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81F9F-9C72-4E4F-BE26-9A991875C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762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133350</xdr:colOff>
      <xdr:row>14</xdr:row>
      <xdr:rowOff>123825</xdr:rowOff>
    </xdr:to>
    <xdr:pic>
      <xdr:nvPicPr>
        <xdr:cNvPr id="213" name="Picture 21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B8630-AFED-4630-8097-0F86C02BF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133350</xdr:colOff>
      <xdr:row>14</xdr:row>
      <xdr:rowOff>123825</xdr:rowOff>
    </xdr:to>
    <xdr:pic>
      <xdr:nvPicPr>
        <xdr:cNvPr id="214" name="Picture 21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7A122-3A4E-437B-B99A-51123072E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962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133350</xdr:colOff>
      <xdr:row>15</xdr:row>
      <xdr:rowOff>123825</xdr:rowOff>
    </xdr:to>
    <xdr:pic>
      <xdr:nvPicPr>
        <xdr:cNvPr id="215" name="Picture 21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31380-10C9-4B7F-A3F6-17C6D0710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133350</xdr:colOff>
      <xdr:row>15</xdr:row>
      <xdr:rowOff>123825</xdr:rowOff>
    </xdr:to>
    <xdr:pic>
      <xdr:nvPicPr>
        <xdr:cNvPr id="216" name="Picture 21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D32B08-62B0-4002-8E87-792819499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162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133350</xdr:colOff>
      <xdr:row>16</xdr:row>
      <xdr:rowOff>123825</xdr:rowOff>
    </xdr:to>
    <xdr:pic>
      <xdr:nvPicPr>
        <xdr:cNvPr id="217" name="Picture 21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8D971-AF36-4D12-9BC8-CAF030939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16</xdr:row>
      <xdr:rowOff>0</xdr:rowOff>
    </xdr:from>
    <xdr:to>
      <xdr:col>22</xdr:col>
      <xdr:colOff>133350</xdr:colOff>
      <xdr:row>16</xdr:row>
      <xdr:rowOff>123825</xdr:rowOff>
    </xdr:to>
    <xdr:pic>
      <xdr:nvPicPr>
        <xdr:cNvPr id="218" name="Picture 21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3934BC-6B9E-48B7-802E-7043FC06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362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133350</xdr:colOff>
      <xdr:row>17</xdr:row>
      <xdr:rowOff>123825</xdr:rowOff>
    </xdr:to>
    <xdr:pic>
      <xdr:nvPicPr>
        <xdr:cNvPr id="219" name="Picture 21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F6DC1-0AD0-47A3-AA7B-8086B930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17</xdr:row>
      <xdr:rowOff>0</xdr:rowOff>
    </xdr:from>
    <xdr:to>
      <xdr:col>22</xdr:col>
      <xdr:colOff>133350</xdr:colOff>
      <xdr:row>17</xdr:row>
      <xdr:rowOff>123825</xdr:rowOff>
    </xdr:to>
    <xdr:pic>
      <xdr:nvPicPr>
        <xdr:cNvPr id="220" name="Picture 21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E3040-9718-42F6-AB4B-4E8D03804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562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133350</xdr:colOff>
      <xdr:row>18</xdr:row>
      <xdr:rowOff>123825</xdr:rowOff>
    </xdr:to>
    <xdr:pic>
      <xdr:nvPicPr>
        <xdr:cNvPr id="221" name="Picture 22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85A36-AE58-4F06-BCCA-E7EF2C1B6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18</xdr:row>
      <xdr:rowOff>0</xdr:rowOff>
    </xdr:from>
    <xdr:to>
      <xdr:col>22</xdr:col>
      <xdr:colOff>133350</xdr:colOff>
      <xdr:row>18</xdr:row>
      <xdr:rowOff>123825</xdr:rowOff>
    </xdr:to>
    <xdr:pic>
      <xdr:nvPicPr>
        <xdr:cNvPr id="222" name="Picture 22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2D6B3-A0B4-42C0-AA24-B0A2DF409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762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133350</xdr:colOff>
      <xdr:row>19</xdr:row>
      <xdr:rowOff>123825</xdr:rowOff>
    </xdr:to>
    <xdr:pic>
      <xdr:nvPicPr>
        <xdr:cNvPr id="223" name="Picture 22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DD24A-5AD9-413F-BBD0-3C7ECED85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19</xdr:row>
      <xdr:rowOff>0</xdr:rowOff>
    </xdr:from>
    <xdr:to>
      <xdr:col>22</xdr:col>
      <xdr:colOff>133350</xdr:colOff>
      <xdr:row>19</xdr:row>
      <xdr:rowOff>123825</xdr:rowOff>
    </xdr:to>
    <xdr:pic>
      <xdr:nvPicPr>
        <xdr:cNvPr id="224" name="Picture 22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26B9A-84D8-4D5A-9688-B6614C61E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3962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133350</xdr:colOff>
      <xdr:row>20</xdr:row>
      <xdr:rowOff>123825</xdr:rowOff>
    </xdr:to>
    <xdr:pic>
      <xdr:nvPicPr>
        <xdr:cNvPr id="225" name="Picture 22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0BD64-567C-47D3-8985-4383BC29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133350</xdr:colOff>
      <xdr:row>20</xdr:row>
      <xdr:rowOff>123825</xdr:rowOff>
    </xdr:to>
    <xdr:pic>
      <xdr:nvPicPr>
        <xdr:cNvPr id="226" name="Picture 22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7181F-D39D-4A27-A508-4D5E33123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62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133350</xdr:colOff>
      <xdr:row>21</xdr:row>
      <xdr:rowOff>123825</xdr:rowOff>
    </xdr:to>
    <xdr:pic>
      <xdr:nvPicPr>
        <xdr:cNvPr id="227" name="Picture 22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F9AE9-7014-4C11-AD6C-4E1CF280B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0</xdr:rowOff>
    </xdr:from>
    <xdr:to>
      <xdr:col>22</xdr:col>
      <xdr:colOff>133350</xdr:colOff>
      <xdr:row>21</xdr:row>
      <xdr:rowOff>123825</xdr:rowOff>
    </xdr:to>
    <xdr:pic>
      <xdr:nvPicPr>
        <xdr:cNvPr id="228" name="Picture 22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A23E51-F061-4FF4-B099-45F36E99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362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133350</xdr:colOff>
      <xdr:row>22</xdr:row>
      <xdr:rowOff>123825</xdr:rowOff>
    </xdr:to>
    <xdr:pic>
      <xdr:nvPicPr>
        <xdr:cNvPr id="229" name="Picture 22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8AAC5-E963-46F8-95C6-D729203BF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22</xdr:row>
      <xdr:rowOff>0</xdr:rowOff>
    </xdr:from>
    <xdr:to>
      <xdr:col>22</xdr:col>
      <xdr:colOff>133350</xdr:colOff>
      <xdr:row>22</xdr:row>
      <xdr:rowOff>123825</xdr:rowOff>
    </xdr:to>
    <xdr:pic>
      <xdr:nvPicPr>
        <xdr:cNvPr id="230" name="Picture 22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E9B760-00F4-4A6C-977C-9D0918EE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562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133350</xdr:colOff>
      <xdr:row>23</xdr:row>
      <xdr:rowOff>123825</xdr:rowOff>
    </xdr:to>
    <xdr:pic>
      <xdr:nvPicPr>
        <xdr:cNvPr id="231" name="Picture 23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537C43-C90D-42B7-A10A-D875ACC1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23</xdr:row>
      <xdr:rowOff>0</xdr:rowOff>
    </xdr:from>
    <xdr:to>
      <xdr:col>22</xdr:col>
      <xdr:colOff>133350</xdr:colOff>
      <xdr:row>23</xdr:row>
      <xdr:rowOff>123825</xdr:rowOff>
    </xdr:to>
    <xdr:pic>
      <xdr:nvPicPr>
        <xdr:cNvPr id="232" name="Picture 23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61046-1436-4900-A67A-A5781C59C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762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133350</xdr:colOff>
      <xdr:row>24</xdr:row>
      <xdr:rowOff>123825</xdr:rowOff>
    </xdr:to>
    <xdr:pic>
      <xdr:nvPicPr>
        <xdr:cNvPr id="233" name="Picture 23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15040-9F07-4F21-B07E-38A72A874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22</xdr:col>
      <xdr:colOff>133350</xdr:colOff>
      <xdr:row>24</xdr:row>
      <xdr:rowOff>123825</xdr:rowOff>
    </xdr:to>
    <xdr:pic>
      <xdr:nvPicPr>
        <xdr:cNvPr id="234" name="Picture 23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C9D609-C75C-4637-A76B-0C11D259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962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133350</xdr:colOff>
      <xdr:row>25</xdr:row>
      <xdr:rowOff>123825</xdr:rowOff>
    </xdr:to>
    <xdr:pic>
      <xdr:nvPicPr>
        <xdr:cNvPr id="235" name="Picture 23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2237C1-77B2-4D24-A8C2-4D2C9C870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25</xdr:row>
      <xdr:rowOff>0</xdr:rowOff>
    </xdr:from>
    <xdr:to>
      <xdr:col>22</xdr:col>
      <xdr:colOff>133350</xdr:colOff>
      <xdr:row>25</xdr:row>
      <xdr:rowOff>123825</xdr:rowOff>
    </xdr:to>
    <xdr:pic>
      <xdr:nvPicPr>
        <xdr:cNvPr id="236" name="Picture 23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7EC8A-A90A-4A9D-BFA5-346551098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162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123825</xdr:rowOff>
    </xdr:to>
    <xdr:pic>
      <xdr:nvPicPr>
        <xdr:cNvPr id="237" name="Picture 23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F0D343-6C9C-4C13-B6D3-DE360BE0A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26</xdr:row>
      <xdr:rowOff>0</xdr:rowOff>
    </xdr:from>
    <xdr:to>
      <xdr:col>22</xdr:col>
      <xdr:colOff>133350</xdr:colOff>
      <xdr:row>26</xdr:row>
      <xdr:rowOff>123825</xdr:rowOff>
    </xdr:to>
    <xdr:pic>
      <xdr:nvPicPr>
        <xdr:cNvPr id="238" name="Picture 23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83193-ABA5-4CA7-8F5A-1E12E016A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362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133350</xdr:colOff>
      <xdr:row>27</xdr:row>
      <xdr:rowOff>123825</xdr:rowOff>
    </xdr:to>
    <xdr:pic>
      <xdr:nvPicPr>
        <xdr:cNvPr id="239" name="Picture 23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ACA113-B223-4052-90C5-0562E3F60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22</xdr:col>
      <xdr:colOff>133350</xdr:colOff>
      <xdr:row>27</xdr:row>
      <xdr:rowOff>123825</xdr:rowOff>
    </xdr:to>
    <xdr:pic>
      <xdr:nvPicPr>
        <xdr:cNvPr id="240" name="Picture 23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2A04D-F4D8-40DC-B349-15D30D05B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562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133350</xdr:colOff>
      <xdr:row>28</xdr:row>
      <xdr:rowOff>123825</xdr:rowOff>
    </xdr:to>
    <xdr:pic>
      <xdr:nvPicPr>
        <xdr:cNvPr id="241" name="Picture 24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A0BAE-1EA9-411B-95D5-DB4FA81FB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28</xdr:row>
      <xdr:rowOff>0</xdr:rowOff>
    </xdr:from>
    <xdr:to>
      <xdr:col>22</xdr:col>
      <xdr:colOff>133350</xdr:colOff>
      <xdr:row>28</xdr:row>
      <xdr:rowOff>123825</xdr:rowOff>
    </xdr:to>
    <xdr:pic>
      <xdr:nvPicPr>
        <xdr:cNvPr id="242" name="Picture 24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CDD59B-694A-4687-BFDA-7EB0DE570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62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133350</xdr:colOff>
      <xdr:row>29</xdr:row>
      <xdr:rowOff>123825</xdr:rowOff>
    </xdr:to>
    <xdr:pic>
      <xdr:nvPicPr>
        <xdr:cNvPr id="243" name="Picture 24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7D1F4C-B473-4460-845A-487468D30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133350</xdr:colOff>
      <xdr:row>29</xdr:row>
      <xdr:rowOff>123825</xdr:rowOff>
    </xdr:to>
    <xdr:pic>
      <xdr:nvPicPr>
        <xdr:cNvPr id="244" name="Picture 24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30669-9DF3-4433-A963-5E6666AC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962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133350</xdr:colOff>
      <xdr:row>30</xdr:row>
      <xdr:rowOff>123825</xdr:rowOff>
    </xdr:to>
    <xdr:pic>
      <xdr:nvPicPr>
        <xdr:cNvPr id="245" name="Picture 24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7CF28-6AF1-48FB-9AB5-7DC878651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22</xdr:col>
      <xdr:colOff>133350</xdr:colOff>
      <xdr:row>30</xdr:row>
      <xdr:rowOff>123825</xdr:rowOff>
    </xdr:to>
    <xdr:pic>
      <xdr:nvPicPr>
        <xdr:cNvPr id="246" name="Picture 24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2598C3-1E2F-426A-AF7E-71191BC2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162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133350</xdr:colOff>
      <xdr:row>31</xdr:row>
      <xdr:rowOff>123825</xdr:rowOff>
    </xdr:to>
    <xdr:pic>
      <xdr:nvPicPr>
        <xdr:cNvPr id="247" name="Picture 24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3D017A-1495-4276-A5F8-448346580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31</xdr:row>
      <xdr:rowOff>0</xdr:rowOff>
    </xdr:from>
    <xdr:to>
      <xdr:col>22</xdr:col>
      <xdr:colOff>133350</xdr:colOff>
      <xdr:row>31</xdr:row>
      <xdr:rowOff>123825</xdr:rowOff>
    </xdr:to>
    <xdr:pic>
      <xdr:nvPicPr>
        <xdr:cNvPr id="248" name="Picture 24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FC662-50DA-4D59-891A-D7D5318C7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362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133350</xdr:colOff>
      <xdr:row>32</xdr:row>
      <xdr:rowOff>123825</xdr:rowOff>
    </xdr:to>
    <xdr:pic>
      <xdr:nvPicPr>
        <xdr:cNvPr id="249" name="Picture 24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3C331-FFDE-4D7D-AF6D-1247C96F6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32</xdr:row>
      <xdr:rowOff>0</xdr:rowOff>
    </xdr:from>
    <xdr:to>
      <xdr:col>22</xdr:col>
      <xdr:colOff>133350</xdr:colOff>
      <xdr:row>32</xdr:row>
      <xdr:rowOff>123825</xdr:rowOff>
    </xdr:to>
    <xdr:pic>
      <xdr:nvPicPr>
        <xdr:cNvPr id="250" name="Picture 24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35FCDB-E913-411D-9890-D06F19346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562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133350</xdr:colOff>
      <xdr:row>33</xdr:row>
      <xdr:rowOff>123825</xdr:rowOff>
    </xdr:to>
    <xdr:pic>
      <xdr:nvPicPr>
        <xdr:cNvPr id="251" name="Picture 25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CA773-E828-46A2-B9B5-02DB49669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33</xdr:row>
      <xdr:rowOff>0</xdr:rowOff>
    </xdr:from>
    <xdr:to>
      <xdr:col>22</xdr:col>
      <xdr:colOff>133350</xdr:colOff>
      <xdr:row>33</xdr:row>
      <xdr:rowOff>123825</xdr:rowOff>
    </xdr:to>
    <xdr:pic>
      <xdr:nvPicPr>
        <xdr:cNvPr id="252" name="Picture 25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F7420-4437-40EC-84FB-A3DA50076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762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133350</xdr:colOff>
      <xdr:row>34</xdr:row>
      <xdr:rowOff>123825</xdr:rowOff>
    </xdr:to>
    <xdr:pic>
      <xdr:nvPicPr>
        <xdr:cNvPr id="253" name="Picture 25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B4A940-7DA0-4C76-BFE1-FB823B660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34</xdr:row>
      <xdr:rowOff>0</xdr:rowOff>
    </xdr:from>
    <xdr:to>
      <xdr:col>22</xdr:col>
      <xdr:colOff>133350</xdr:colOff>
      <xdr:row>34</xdr:row>
      <xdr:rowOff>123825</xdr:rowOff>
    </xdr:to>
    <xdr:pic>
      <xdr:nvPicPr>
        <xdr:cNvPr id="254" name="Picture 25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386AB-AEE9-432A-87A1-A1B09393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6962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133350</xdr:colOff>
      <xdr:row>35</xdr:row>
      <xdr:rowOff>123825</xdr:rowOff>
    </xdr:to>
    <xdr:pic>
      <xdr:nvPicPr>
        <xdr:cNvPr id="255" name="Picture 25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B3176-78A6-4C5A-BABA-433AA5A15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22</xdr:col>
      <xdr:colOff>133350</xdr:colOff>
      <xdr:row>35</xdr:row>
      <xdr:rowOff>123825</xdr:rowOff>
    </xdr:to>
    <xdr:pic>
      <xdr:nvPicPr>
        <xdr:cNvPr id="256" name="Picture 25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01A77-5B31-4384-A664-3E1288A12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162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133350</xdr:colOff>
      <xdr:row>36</xdr:row>
      <xdr:rowOff>123825</xdr:rowOff>
    </xdr:to>
    <xdr:pic>
      <xdr:nvPicPr>
        <xdr:cNvPr id="257" name="Picture 25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328100-2B27-4703-B0E2-DF4916A6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2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36</xdr:row>
      <xdr:rowOff>0</xdr:rowOff>
    </xdr:from>
    <xdr:to>
      <xdr:col>22</xdr:col>
      <xdr:colOff>133350</xdr:colOff>
      <xdr:row>36</xdr:row>
      <xdr:rowOff>123825</xdr:rowOff>
    </xdr:to>
    <xdr:pic>
      <xdr:nvPicPr>
        <xdr:cNvPr id="258" name="Picture 25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DBB36E-C902-408B-99DD-391DBDB3F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362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133350</xdr:colOff>
      <xdr:row>37</xdr:row>
      <xdr:rowOff>123825</xdr:rowOff>
    </xdr:to>
    <xdr:pic>
      <xdr:nvPicPr>
        <xdr:cNvPr id="259" name="Picture 25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8D056-B7D4-41E9-8FBD-32CE14276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37</xdr:row>
      <xdr:rowOff>0</xdr:rowOff>
    </xdr:from>
    <xdr:to>
      <xdr:col>22</xdr:col>
      <xdr:colOff>133350</xdr:colOff>
      <xdr:row>37</xdr:row>
      <xdr:rowOff>123825</xdr:rowOff>
    </xdr:to>
    <xdr:pic>
      <xdr:nvPicPr>
        <xdr:cNvPr id="260" name="Picture 25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00E396-2AA0-42A7-99A6-C1DAB485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562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133350</xdr:colOff>
      <xdr:row>38</xdr:row>
      <xdr:rowOff>123825</xdr:rowOff>
    </xdr:to>
    <xdr:pic>
      <xdr:nvPicPr>
        <xdr:cNvPr id="261" name="Picture 26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1E017-B9AF-40CB-A6D8-A05013D50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2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22</xdr:col>
      <xdr:colOff>133350</xdr:colOff>
      <xdr:row>38</xdr:row>
      <xdr:rowOff>123825</xdr:rowOff>
    </xdr:to>
    <xdr:pic>
      <xdr:nvPicPr>
        <xdr:cNvPr id="262" name="Picture 26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4843A-CACF-4A2D-8D52-BAF0750D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762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133350</xdr:colOff>
      <xdr:row>39</xdr:row>
      <xdr:rowOff>123825</xdr:rowOff>
    </xdr:to>
    <xdr:pic>
      <xdr:nvPicPr>
        <xdr:cNvPr id="263" name="Picture 26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436B2D-8B2D-486F-A49F-6EF5611B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2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39</xdr:row>
      <xdr:rowOff>0</xdr:rowOff>
    </xdr:from>
    <xdr:to>
      <xdr:col>22</xdr:col>
      <xdr:colOff>133350</xdr:colOff>
      <xdr:row>39</xdr:row>
      <xdr:rowOff>123825</xdr:rowOff>
    </xdr:to>
    <xdr:pic>
      <xdr:nvPicPr>
        <xdr:cNvPr id="264" name="Picture 26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18DDE0-534E-4717-A574-AF326FEB6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7962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133350</xdr:colOff>
      <xdr:row>40</xdr:row>
      <xdr:rowOff>123825</xdr:rowOff>
    </xdr:to>
    <xdr:pic>
      <xdr:nvPicPr>
        <xdr:cNvPr id="265" name="Picture 26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F1D53F-C61F-45E9-B5BA-982E33494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2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40</xdr:row>
      <xdr:rowOff>0</xdr:rowOff>
    </xdr:from>
    <xdr:to>
      <xdr:col>22</xdr:col>
      <xdr:colOff>133350</xdr:colOff>
      <xdr:row>40</xdr:row>
      <xdr:rowOff>123825</xdr:rowOff>
    </xdr:to>
    <xdr:pic>
      <xdr:nvPicPr>
        <xdr:cNvPr id="266" name="Picture 26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2A3E6-6319-419D-8C24-EB51E1CB4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162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133350</xdr:colOff>
      <xdr:row>41</xdr:row>
      <xdr:rowOff>123825</xdr:rowOff>
    </xdr:to>
    <xdr:pic>
      <xdr:nvPicPr>
        <xdr:cNvPr id="267" name="Picture 26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85F35-148F-4121-94D8-1247F0987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2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41</xdr:row>
      <xdr:rowOff>0</xdr:rowOff>
    </xdr:from>
    <xdr:to>
      <xdr:col>22</xdr:col>
      <xdr:colOff>133350</xdr:colOff>
      <xdr:row>41</xdr:row>
      <xdr:rowOff>123825</xdr:rowOff>
    </xdr:to>
    <xdr:pic>
      <xdr:nvPicPr>
        <xdr:cNvPr id="268" name="Picture 26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25B1FF-3A8F-4E59-AA32-CC1E660C4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362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133350</xdr:colOff>
      <xdr:row>42</xdr:row>
      <xdr:rowOff>123825</xdr:rowOff>
    </xdr:to>
    <xdr:pic>
      <xdr:nvPicPr>
        <xdr:cNvPr id="269" name="Picture 26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D64946-A1DD-4677-980C-75CD9459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42</xdr:row>
      <xdr:rowOff>0</xdr:rowOff>
    </xdr:from>
    <xdr:to>
      <xdr:col>22</xdr:col>
      <xdr:colOff>133350</xdr:colOff>
      <xdr:row>42</xdr:row>
      <xdr:rowOff>123825</xdr:rowOff>
    </xdr:to>
    <xdr:pic>
      <xdr:nvPicPr>
        <xdr:cNvPr id="270" name="Picture 26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76B34-9B12-449D-AD55-11DD736F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562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133350</xdr:colOff>
      <xdr:row>43</xdr:row>
      <xdr:rowOff>123825</xdr:rowOff>
    </xdr:to>
    <xdr:pic>
      <xdr:nvPicPr>
        <xdr:cNvPr id="271" name="Picture 27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65F1F-1EEB-4090-B45A-19DF333C6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43</xdr:row>
      <xdr:rowOff>0</xdr:rowOff>
    </xdr:from>
    <xdr:to>
      <xdr:col>22</xdr:col>
      <xdr:colOff>133350</xdr:colOff>
      <xdr:row>43</xdr:row>
      <xdr:rowOff>123825</xdr:rowOff>
    </xdr:to>
    <xdr:pic>
      <xdr:nvPicPr>
        <xdr:cNvPr id="272" name="Picture 27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A6D17-B85A-4A81-B92E-CF87A6EB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763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133350</xdr:colOff>
      <xdr:row>44</xdr:row>
      <xdr:rowOff>123825</xdr:rowOff>
    </xdr:to>
    <xdr:pic>
      <xdr:nvPicPr>
        <xdr:cNvPr id="273" name="Picture 27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6F2D7-C9B9-4295-B749-297B08A3A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3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44</xdr:row>
      <xdr:rowOff>0</xdr:rowOff>
    </xdr:from>
    <xdr:to>
      <xdr:col>22</xdr:col>
      <xdr:colOff>133350</xdr:colOff>
      <xdr:row>44</xdr:row>
      <xdr:rowOff>123825</xdr:rowOff>
    </xdr:to>
    <xdr:pic>
      <xdr:nvPicPr>
        <xdr:cNvPr id="274" name="Picture 27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EB62A-4272-4A9E-97C8-34CF2EC0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963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133350</xdr:colOff>
      <xdr:row>45</xdr:row>
      <xdr:rowOff>123825</xdr:rowOff>
    </xdr:to>
    <xdr:pic>
      <xdr:nvPicPr>
        <xdr:cNvPr id="275" name="Picture 27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06240-712E-4E38-8B8E-419DC24C6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45</xdr:row>
      <xdr:rowOff>0</xdr:rowOff>
    </xdr:from>
    <xdr:to>
      <xdr:col>22</xdr:col>
      <xdr:colOff>133350</xdr:colOff>
      <xdr:row>45</xdr:row>
      <xdr:rowOff>123825</xdr:rowOff>
    </xdr:to>
    <xdr:pic>
      <xdr:nvPicPr>
        <xdr:cNvPr id="276" name="Picture 27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BA6373-B10B-49A4-8A0E-4F0C2BA28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163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133350</xdr:colOff>
      <xdr:row>46</xdr:row>
      <xdr:rowOff>123825</xdr:rowOff>
    </xdr:to>
    <xdr:pic>
      <xdr:nvPicPr>
        <xdr:cNvPr id="277" name="Picture 27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3B5A95-63A0-4C48-9416-19F61957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3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46</xdr:row>
      <xdr:rowOff>0</xdr:rowOff>
    </xdr:from>
    <xdr:to>
      <xdr:col>22</xdr:col>
      <xdr:colOff>133350</xdr:colOff>
      <xdr:row>46</xdr:row>
      <xdr:rowOff>123825</xdr:rowOff>
    </xdr:to>
    <xdr:pic>
      <xdr:nvPicPr>
        <xdr:cNvPr id="278" name="Picture 27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5B29C3-BF40-46EC-A474-1AD7D09B8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363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133350</xdr:colOff>
      <xdr:row>47</xdr:row>
      <xdr:rowOff>123825</xdr:rowOff>
    </xdr:to>
    <xdr:pic>
      <xdr:nvPicPr>
        <xdr:cNvPr id="279" name="Picture 27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7D5E1-F49D-4C18-B401-3164D076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3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47</xdr:row>
      <xdr:rowOff>0</xdr:rowOff>
    </xdr:from>
    <xdr:to>
      <xdr:col>22</xdr:col>
      <xdr:colOff>133350</xdr:colOff>
      <xdr:row>47</xdr:row>
      <xdr:rowOff>123825</xdr:rowOff>
    </xdr:to>
    <xdr:pic>
      <xdr:nvPicPr>
        <xdr:cNvPr id="280" name="Picture 27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AA0C00-6AD6-47D5-A501-2972E0AB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563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133350</xdr:colOff>
      <xdr:row>48</xdr:row>
      <xdr:rowOff>123825</xdr:rowOff>
    </xdr:to>
    <xdr:pic>
      <xdr:nvPicPr>
        <xdr:cNvPr id="281" name="Picture 28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A9952D-2609-4BA6-B608-3FF96632B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22</xdr:col>
      <xdr:colOff>133350</xdr:colOff>
      <xdr:row>48</xdr:row>
      <xdr:rowOff>123825</xdr:rowOff>
    </xdr:to>
    <xdr:pic>
      <xdr:nvPicPr>
        <xdr:cNvPr id="282" name="Picture 28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046A5-DD71-4DE6-851B-D8E86701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763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133350</xdr:colOff>
      <xdr:row>49</xdr:row>
      <xdr:rowOff>123825</xdr:rowOff>
    </xdr:to>
    <xdr:pic>
      <xdr:nvPicPr>
        <xdr:cNvPr id="283" name="Picture 28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9CCF-5BD2-46D1-A3D4-2EE440846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63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49</xdr:row>
      <xdr:rowOff>0</xdr:rowOff>
    </xdr:from>
    <xdr:to>
      <xdr:col>22</xdr:col>
      <xdr:colOff>133350</xdr:colOff>
      <xdr:row>49</xdr:row>
      <xdr:rowOff>123825</xdr:rowOff>
    </xdr:to>
    <xdr:pic>
      <xdr:nvPicPr>
        <xdr:cNvPr id="284" name="Picture 28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A8BF0-CBAD-4E89-9DA6-C2E50D742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9963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133350</xdr:colOff>
      <xdr:row>50</xdr:row>
      <xdr:rowOff>123825</xdr:rowOff>
    </xdr:to>
    <xdr:pic>
      <xdr:nvPicPr>
        <xdr:cNvPr id="285" name="Picture 28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C4249-69C8-49C4-AD0C-AC6EBC0CA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50</xdr:row>
      <xdr:rowOff>0</xdr:rowOff>
    </xdr:from>
    <xdr:to>
      <xdr:col>22</xdr:col>
      <xdr:colOff>133350</xdr:colOff>
      <xdr:row>50</xdr:row>
      <xdr:rowOff>123825</xdr:rowOff>
    </xdr:to>
    <xdr:pic>
      <xdr:nvPicPr>
        <xdr:cNvPr id="286" name="Picture 28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400EA-E2AB-42FD-81D0-BE0CB94CD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163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133350</xdr:colOff>
      <xdr:row>51</xdr:row>
      <xdr:rowOff>123825</xdr:rowOff>
    </xdr:to>
    <xdr:pic>
      <xdr:nvPicPr>
        <xdr:cNvPr id="287" name="Picture 28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AF0E0-D3E6-4094-837F-D4A9D7CFF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51</xdr:row>
      <xdr:rowOff>0</xdr:rowOff>
    </xdr:from>
    <xdr:to>
      <xdr:col>22</xdr:col>
      <xdr:colOff>133350</xdr:colOff>
      <xdr:row>51</xdr:row>
      <xdr:rowOff>123825</xdr:rowOff>
    </xdr:to>
    <xdr:pic>
      <xdr:nvPicPr>
        <xdr:cNvPr id="288" name="Picture 28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32CF3-246E-4103-B6B6-BE44A9F80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363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133350</xdr:colOff>
      <xdr:row>52</xdr:row>
      <xdr:rowOff>123825</xdr:rowOff>
    </xdr:to>
    <xdr:pic>
      <xdr:nvPicPr>
        <xdr:cNvPr id="289" name="Picture 28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E8F8E-8207-439F-8833-4279B534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3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22</xdr:col>
      <xdr:colOff>133350</xdr:colOff>
      <xdr:row>52</xdr:row>
      <xdr:rowOff>123825</xdr:rowOff>
    </xdr:to>
    <xdr:pic>
      <xdr:nvPicPr>
        <xdr:cNvPr id="290" name="Picture 28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EF37E-AD74-4174-B72A-AD667E92E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563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133350</xdr:colOff>
      <xdr:row>53</xdr:row>
      <xdr:rowOff>123825</xdr:rowOff>
    </xdr:to>
    <xdr:pic>
      <xdr:nvPicPr>
        <xdr:cNvPr id="291" name="Picture 29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48F75-AFED-43C2-88F5-4DCF22B8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3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53</xdr:row>
      <xdr:rowOff>0</xdr:rowOff>
    </xdr:from>
    <xdr:to>
      <xdr:col>22</xdr:col>
      <xdr:colOff>133350</xdr:colOff>
      <xdr:row>53</xdr:row>
      <xdr:rowOff>123825</xdr:rowOff>
    </xdr:to>
    <xdr:pic>
      <xdr:nvPicPr>
        <xdr:cNvPr id="292" name="Picture 29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3D2E41-D6F8-4BCC-A458-9078B09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763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133350</xdr:colOff>
      <xdr:row>54</xdr:row>
      <xdr:rowOff>123825</xdr:rowOff>
    </xdr:to>
    <xdr:pic>
      <xdr:nvPicPr>
        <xdr:cNvPr id="293" name="Picture 29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FF0B75-36EC-4543-8B7F-E4C51468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3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54</xdr:row>
      <xdr:rowOff>0</xdr:rowOff>
    </xdr:from>
    <xdr:to>
      <xdr:col>22</xdr:col>
      <xdr:colOff>133350</xdr:colOff>
      <xdr:row>54</xdr:row>
      <xdr:rowOff>123825</xdr:rowOff>
    </xdr:to>
    <xdr:pic>
      <xdr:nvPicPr>
        <xdr:cNvPr id="294" name="Picture 29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8361A1-52FA-4C5F-A0F9-3E2D3628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963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133350</xdr:colOff>
      <xdr:row>55</xdr:row>
      <xdr:rowOff>123825</xdr:rowOff>
    </xdr:to>
    <xdr:pic>
      <xdr:nvPicPr>
        <xdr:cNvPr id="295" name="Picture 29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2ABAD-C568-48D6-B2E9-3E5B6FC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133350</xdr:colOff>
      <xdr:row>55</xdr:row>
      <xdr:rowOff>123825</xdr:rowOff>
    </xdr:to>
    <xdr:pic>
      <xdr:nvPicPr>
        <xdr:cNvPr id="296" name="Picture 29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F07FE0-7876-40DE-A776-05F03CB0E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163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133350</xdr:colOff>
      <xdr:row>56</xdr:row>
      <xdr:rowOff>123825</xdr:rowOff>
    </xdr:to>
    <xdr:pic>
      <xdr:nvPicPr>
        <xdr:cNvPr id="297" name="Picture 29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5AB1-7FF9-4779-A862-C8069656B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63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56</xdr:row>
      <xdr:rowOff>0</xdr:rowOff>
    </xdr:from>
    <xdr:to>
      <xdr:col>22</xdr:col>
      <xdr:colOff>133350</xdr:colOff>
      <xdr:row>56</xdr:row>
      <xdr:rowOff>123825</xdr:rowOff>
    </xdr:to>
    <xdr:pic>
      <xdr:nvPicPr>
        <xdr:cNvPr id="298" name="Picture 29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803D4-5539-48E6-9913-7B72217B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3633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133350</xdr:colOff>
      <xdr:row>57</xdr:row>
      <xdr:rowOff>123825</xdr:rowOff>
    </xdr:to>
    <xdr:pic>
      <xdr:nvPicPr>
        <xdr:cNvPr id="299" name="Picture 29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A45C0-EBEF-47A9-BA0B-C234B9FB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3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57</xdr:row>
      <xdr:rowOff>0</xdr:rowOff>
    </xdr:from>
    <xdr:to>
      <xdr:col>22</xdr:col>
      <xdr:colOff>133350</xdr:colOff>
      <xdr:row>57</xdr:row>
      <xdr:rowOff>123825</xdr:rowOff>
    </xdr:to>
    <xdr:pic>
      <xdr:nvPicPr>
        <xdr:cNvPr id="300" name="Picture 29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02AAF5-1FBC-4B32-BA7B-A82851189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5633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133350</xdr:colOff>
      <xdr:row>58</xdr:row>
      <xdr:rowOff>123825</xdr:rowOff>
    </xdr:to>
    <xdr:pic>
      <xdr:nvPicPr>
        <xdr:cNvPr id="301" name="Picture 30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496E9-455D-4C0F-B0E7-FCA9BB19F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3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58</xdr:row>
      <xdr:rowOff>0</xdr:rowOff>
    </xdr:from>
    <xdr:to>
      <xdr:col>22</xdr:col>
      <xdr:colOff>133350</xdr:colOff>
      <xdr:row>58</xdr:row>
      <xdr:rowOff>123825</xdr:rowOff>
    </xdr:to>
    <xdr:pic>
      <xdr:nvPicPr>
        <xdr:cNvPr id="302" name="Picture 30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F1E5B-314F-4F5B-962B-4151DE5FE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7633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133350</xdr:colOff>
      <xdr:row>59</xdr:row>
      <xdr:rowOff>123825</xdr:rowOff>
    </xdr:to>
    <xdr:pic>
      <xdr:nvPicPr>
        <xdr:cNvPr id="303" name="Picture 30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F4753B-C52B-442D-B12E-593452755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3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59</xdr:row>
      <xdr:rowOff>0</xdr:rowOff>
    </xdr:from>
    <xdr:to>
      <xdr:col>22</xdr:col>
      <xdr:colOff>133350</xdr:colOff>
      <xdr:row>59</xdr:row>
      <xdr:rowOff>123825</xdr:rowOff>
    </xdr:to>
    <xdr:pic>
      <xdr:nvPicPr>
        <xdr:cNvPr id="304" name="Picture 30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613EF-27E4-4AC8-8990-72FFAD2CD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19634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133350</xdr:colOff>
      <xdr:row>60</xdr:row>
      <xdr:rowOff>123825</xdr:rowOff>
    </xdr:to>
    <xdr:pic>
      <xdr:nvPicPr>
        <xdr:cNvPr id="305" name="Picture 30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7217E-68E0-4F6D-BEFA-04683B2DA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3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60</xdr:row>
      <xdr:rowOff>0</xdr:rowOff>
    </xdr:from>
    <xdr:to>
      <xdr:col>22</xdr:col>
      <xdr:colOff>133350</xdr:colOff>
      <xdr:row>60</xdr:row>
      <xdr:rowOff>123825</xdr:rowOff>
    </xdr:to>
    <xdr:pic>
      <xdr:nvPicPr>
        <xdr:cNvPr id="306" name="Picture 30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66C57-605A-4FE6-8978-0F72403D4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1634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133350</xdr:colOff>
      <xdr:row>61</xdr:row>
      <xdr:rowOff>123825</xdr:rowOff>
    </xdr:to>
    <xdr:pic>
      <xdr:nvPicPr>
        <xdr:cNvPr id="307" name="Picture 30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ADF7A-AE99-48AE-A552-26EC7B192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61</xdr:row>
      <xdr:rowOff>0</xdr:rowOff>
    </xdr:from>
    <xdr:to>
      <xdr:col>22</xdr:col>
      <xdr:colOff>133350</xdr:colOff>
      <xdr:row>61</xdr:row>
      <xdr:rowOff>123825</xdr:rowOff>
    </xdr:to>
    <xdr:pic>
      <xdr:nvPicPr>
        <xdr:cNvPr id="308" name="Picture 30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521E8D-40C3-4B12-948E-5B0FB90C8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3634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133350</xdr:colOff>
      <xdr:row>62</xdr:row>
      <xdr:rowOff>123825</xdr:rowOff>
    </xdr:to>
    <xdr:pic>
      <xdr:nvPicPr>
        <xdr:cNvPr id="309" name="Picture 30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028CF-E64A-4D2F-A0BA-E01F813AB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63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62</xdr:row>
      <xdr:rowOff>0</xdr:rowOff>
    </xdr:from>
    <xdr:to>
      <xdr:col>22</xdr:col>
      <xdr:colOff>133350</xdr:colOff>
      <xdr:row>62</xdr:row>
      <xdr:rowOff>123825</xdr:rowOff>
    </xdr:to>
    <xdr:pic>
      <xdr:nvPicPr>
        <xdr:cNvPr id="310" name="Picture 30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24A52-3295-4689-A5AC-2CF180E3A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563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133350</xdr:colOff>
      <xdr:row>63</xdr:row>
      <xdr:rowOff>123825</xdr:rowOff>
    </xdr:to>
    <xdr:pic>
      <xdr:nvPicPr>
        <xdr:cNvPr id="311" name="Picture 31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54DC0-48B7-4B36-BCD4-BA0151B9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63</xdr:row>
      <xdr:rowOff>0</xdr:rowOff>
    </xdr:from>
    <xdr:to>
      <xdr:col>22</xdr:col>
      <xdr:colOff>133350</xdr:colOff>
      <xdr:row>63</xdr:row>
      <xdr:rowOff>123825</xdr:rowOff>
    </xdr:to>
    <xdr:pic>
      <xdr:nvPicPr>
        <xdr:cNvPr id="312" name="Picture 31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86AC8-B2A3-4F2C-BC36-17A1B643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7635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133350</xdr:colOff>
      <xdr:row>64</xdr:row>
      <xdr:rowOff>123825</xdr:rowOff>
    </xdr:to>
    <xdr:pic>
      <xdr:nvPicPr>
        <xdr:cNvPr id="313" name="Picture 31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7DFC6-1DAA-4170-B16F-8270100A7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64</xdr:row>
      <xdr:rowOff>0</xdr:rowOff>
    </xdr:from>
    <xdr:to>
      <xdr:col>22</xdr:col>
      <xdr:colOff>133350</xdr:colOff>
      <xdr:row>64</xdr:row>
      <xdr:rowOff>123825</xdr:rowOff>
    </xdr:to>
    <xdr:pic>
      <xdr:nvPicPr>
        <xdr:cNvPr id="314" name="Picture 31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FA59A-0D77-4535-AE02-D29FF3498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29635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133350</xdr:colOff>
      <xdr:row>65</xdr:row>
      <xdr:rowOff>123825</xdr:rowOff>
    </xdr:to>
    <xdr:pic>
      <xdr:nvPicPr>
        <xdr:cNvPr id="315" name="Picture 31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FD135-F426-4423-9697-8135E63A8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3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65</xdr:row>
      <xdr:rowOff>0</xdr:rowOff>
    </xdr:from>
    <xdr:to>
      <xdr:col>22</xdr:col>
      <xdr:colOff>133350</xdr:colOff>
      <xdr:row>65</xdr:row>
      <xdr:rowOff>123825</xdr:rowOff>
    </xdr:to>
    <xdr:pic>
      <xdr:nvPicPr>
        <xdr:cNvPr id="316" name="Picture 31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591726-F561-47CD-A9FB-12EDC87BA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1635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133350</xdr:colOff>
      <xdr:row>66</xdr:row>
      <xdr:rowOff>123825</xdr:rowOff>
    </xdr:to>
    <xdr:pic>
      <xdr:nvPicPr>
        <xdr:cNvPr id="317" name="Picture 31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E08C9-4B3D-4969-9603-C1640D4D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3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66</xdr:row>
      <xdr:rowOff>0</xdr:rowOff>
    </xdr:from>
    <xdr:to>
      <xdr:col>22</xdr:col>
      <xdr:colOff>133350</xdr:colOff>
      <xdr:row>66</xdr:row>
      <xdr:rowOff>123825</xdr:rowOff>
    </xdr:to>
    <xdr:pic>
      <xdr:nvPicPr>
        <xdr:cNvPr id="318" name="Picture 31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44D51-7CD1-4752-87B1-931D8011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3635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133350</xdr:colOff>
      <xdr:row>67</xdr:row>
      <xdr:rowOff>123825</xdr:rowOff>
    </xdr:to>
    <xdr:pic>
      <xdr:nvPicPr>
        <xdr:cNvPr id="319" name="Picture 31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621CAC-07B2-40DE-9B85-3BAA076DB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6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67</xdr:row>
      <xdr:rowOff>0</xdr:rowOff>
    </xdr:from>
    <xdr:to>
      <xdr:col>22</xdr:col>
      <xdr:colOff>133350</xdr:colOff>
      <xdr:row>67</xdr:row>
      <xdr:rowOff>123825</xdr:rowOff>
    </xdr:to>
    <xdr:pic>
      <xdr:nvPicPr>
        <xdr:cNvPr id="320" name="Picture 31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AFC4EA-106A-429F-AA65-838795AF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5636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133350</xdr:colOff>
      <xdr:row>68</xdr:row>
      <xdr:rowOff>123825</xdr:rowOff>
    </xdr:to>
    <xdr:pic>
      <xdr:nvPicPr>
        <xdr:cNvPr id="321" name="Picture 32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81A45B-817B-485F-810F-3F440B293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68</xdr:row>
      <xdr:rowOff>0</xdr:rowOff>
    </xdr:from>
    <xdr:to>
      <xdr:col>22</xdr:col>
      <xdr:colOff>133350</xdr:colOff>
      <xdr:row>68</xdr:row>
      <xdr:rowOff>123825</xdr:rowOff>
    </xdr:to>
    <xdr:pic>
      <xdr:nvPicPr>
        <xdr:cNvPr id="322" name="Picture 32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AC806-95D8-4EDC-B9DF-749BCE34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7636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133350</xdr:colOff>
      <xdr:row>69</xdr:row>
      <xdr:rowOff>123825</xdr:rowOff>
    </xdr:to>
    <xdr:pic>
      <xdr:nvPicPr>
        <xdr:cNvPr id="323" name="Picture 32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4AF79-BEC1-4115-839D-8B4DEAD28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3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69</xdr:row>
      <xdr:rowOff>0</xdr:rowOff>
    </xdr:from>
    <xdr:to>
      <xdr:col>22</xdr:col>
      <xdr:colOff>133350</xdr:colOff>
      <xdr:row>69</xdr:row>
      <xdr:rowOff>123825</xdr:rowOff>
    </xdr:to>
    <xdr:pic>
      <xdr:nvPicPr>
        <xdr:cNvPr id="324" name="Picture 32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03FDAB-98C2-4B27-AB55-5C70F0DE8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39636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133350</xdr:colOff>
      <xdr:row>70</xdr:row>
      <xdr:rowOff>123825</xdr:rowOff>
    </xdr:to>
    <xdr:pic>
      <xdr:nvPicPr>
        <xdr:cNvPr id="325" name="Picture 32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C205D-CF71-4E21-92F7-48B4397AE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3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70</xdr:row>
      <xdr:rowOff>0</xdr:rowOff>
    </xdr:from>
    <xdr:to>
      <xdr:col>22</xdr:col>
      <xdr:colOff>133350</xdr:colOff>
      <xdr:row>70</xdr:row>
      <xdr:rowOff>123825</xdr:rowOff>
    </xdr:to>
    <xdr:pic>
      <xdr:nvPicPr>
        <xdr:cNvPr id="326" name="Picture 32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63F1B-A016-4158-A63E-63904BDD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1636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133350</xdr:colOff>
      <xdr:row>71</xdr:row>
      <xdr:rowOff>123825</xdr:rowOff>
    </xdr:to>
    <xdr:pic>
      <xdr:nvPicPr>
        <xdr:cNvPr id="327" name="Picture 32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2A9ED-E001-4924-86FA-B6E4EAE9E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71</xdr:row>
      <xdr:rowOff>0</xdr:rowOff>
    </xdr:from>
    <xdr:to>
      <xdr:col>22</xdr:col>
      <xdr:colOff>133350</xdr:colOff>
      <xdr:row>71</xdr:row>
      <xdr:rowOff>123825</xdr:rowOff>
    </xdr:to>
    <xdr:pic>
      <xdr:nvPicPr>
        <xdr:cNvPr id="328" name="Picture 32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6F80D-F786-433C-B2A7-1A8114F80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3637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133350</xdr:colOff>
      <xdr:row>72</xdr:row>
      <xdr:rowOff>123825</xdr:rowOff>
    </xdr:to>
    <xdr:pic>
      <xdr:nvPicPr>
        <xdr:cNvPr id="329" name="Picture 32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7F26C-E4EE-476E-9238-B2078AA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3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72</xdr:row>
      <xdr:rowOff>0</xdr:rowOff>
    </xdr:from>
    <xdr:to>
      <xdr:col>22</xdr:col>
      <xdr:colOff>133350</xdr:colOff>
      <xdr:row>72</xdr:row>
      <xdr:rowOff>123825</xdr:rowOff>
    </xdr:to>
    <xdr:pic>
      <xdr:nvPicPr>
        <xdr:cNvPr id="330" name="Picture 32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E4EFB2-80A0-4C58-9E2A-4DA7E224E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5637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133350</xdr:colOff>
      <xdr:row>73</xdr:row>
      <xdr:rowOff>123825</xdr:rowOff>
    </xdr:to>
    <xdr:pic>
      <xdr:nvPicPr>
        <xdr:cNvPr id="331" name="Picture 33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89692-F0A0-4513-BF46-2578C8B5F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3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73</xdr:row>
      <xdr:rowOff>0</xdr:rowOff>
    </xdr:from>
    <xdr:to>
      <xdr:col>22</xdr:col>
      <xdr:colOff>133350</xdr:colOff>
      <xdr:row>73</xdr:row>
      <xdr:rowOff>123825</xdr:rowOff>
    </xdr:to>
    <xdr:pic>
      <xdr:nvPicPr>
        <xdr:cNvPr id="332" name="Picture 33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704DAE-50C3-463F-8A36-170732A9B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7637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133350</xdr:colOff>
      <xdr:row>74</xdr:row>
      <xdr:rowOff>123825</xdr:rowOff>
    </xdr:to>
    <xdr:pic>
      <xdr:nvPicPr>
        <xdr:cNvPr id="333" name="Picture 33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2EB214-AD5D-452B-9962-F0B473B15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74</xdr:row>
      <xdr:rowOff>0</xdr:rowOff>
    </xdr:from>
    <xdr:to>
      <xdr:col>22</xdr:col>
      <xdr:colOff>133350</xdr:colOff>
      <xdr:row>74</xdr:row>
      <xdr:rowOff>123825</xdr:rowOff>
    </xdr:to>
    <xdr:pic>
      <xdr:nvPicPr>
        <xdr:cNvPr id="334" name="Picture 33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048D63-E264-45E1-A7D0-6687E3BD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49637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133350</xdr:colOff>
      <xdr:row>75</xdr:row>
      <xdr:rowOff>123825</xdr:rowOff>
    </xdr:to>
    <xdr:pic>
      <xdr:nvPicPr>
        <xdr:cNvPr id="335" name="Picture 33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A83F2-4237-4CDA-B8E1-ACAB509B5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75</xdr:row>
      <xdr:rowOff>0</xdr:rowOff>
    </xdr:from>
    <xdr:to>
      <xdr:col>22</xdr:col>
      <xdr:colOff>133350</xdr:colOff>
      <xdr:row>75</xdr:row>
      <xdr:rowOff>123825</xdr:rowOff>
    </xdr:to>
    <xdr:pic>
      <xdr:nvPicPr>
        <xdr:cNvPr id="336" name="Picture 33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66FBF-FEF7-4FD3-8171-89544E57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1638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133350</xdr:colOff>
      <xdr:row>76</xdr:row>
      <xdr:rowOff>123825</xdr:rowOff>
    </xdr:to>
    <xdr:pic>
      <xdr:nvPicPr>
        <xdr:cNvPr id="337" name="Picture 33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E36984-5C06-471B-9E24-004371DED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76</xdr:row>
      <xdr:rowOff>0</xdr:rowOff>
    </xdr:from>
    <xdr:to>
      <xdr:col>22</xdr:col>
      <xdr:colOff>133350</xdr:colOff>
      <xdr:row>76</xdr:row>
      <xdr:rowOff>123825</xdr:rowOff>
    </xdr:to>
    <xdr:pic>
      <xdr:nvPicPr>
        <xdr:cNvPr id="338" name="Picture 33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60950-73D6-4546-AEAA-73C6152F6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3638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133350</xdr:colOff>
      <xdr:row>77</xdr:row>
      <xdr:rowOff>123825</xdr:rowOff>
    </xdr:to>
    <xdr:pic>
      <xdr:nvPicPr>
        <xdr:cNvPr id="339" name="Picture 33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4C84F-8246-4AD1-A43C-EC7EB8599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3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77</xdr:row>
      <xdr:rowOff>0</xdr:rowOff>
    </xdr:from>
    <xdr:to>
      <xdr:col>22</xdr:col>
      <xdr:colOff>133350</xdr:colOff>
      <xdr:row>77</xdr:row>
      <xdr:rowOff>123825</xdr:rowOff>
    </xdr:to>
    <xdr:pic>
      <xdr:nvPicPr>
        <xdr:cNvPr id="340" name="Picture 33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05B39E-B59A-441D-B3C0-C2A1550C2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5638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133350</xdr:colOff>
      <xdr:row>78</xdr:row>
      <xdr:rowOff>123825</xdr:rowOff>
    </xdr:to>
    <xdr:pic>
      <xdr:nvPicPr>
        <xdr:cNvPr id="341" name="Picture 34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F4696-B9DD-4F01-B20F-61D8E325A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3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78</xdr:row>
      <xdr:rowOff>0</xdr:rowOff>
    </xdr:from>
    <xdr:to>
      <xdr:col>22</xdr:col>
      <xdr:colOff>133350</xdr:colOff>
      <xdr:row>78</xdr:row>
      <xdr:rowOff>123825</xdr:rowOff>
    </xdr:to>
    <xdr:pic>
      <xdr:nvPicPr>
        <xdr:cNvPr id="342" name="Picture 34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927FEF-690D-4584-90CD-6ADA6E1A2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7638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133350</xdr:colOff>
      <xdr:row>79</xdr:row>
      <xdr:rowOff>123825</xdr:rowOff>
    </xdr:to>
    <xdr:pic>
      <xdr:nvPicPr>
        <xdr:cNvPr id="343" name="Picture 34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BE826-C8C9-4EA9-9AC8-79F29DFF6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3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79</xdr:row>
      <xdr:rowOff>0</xdr:rowOff>
    </xdr:from>
    <xdr:to>
      <xdr:col>22</xdr:col>
      <xdr:colOff>133350</xdr:colOff>
      <xdr:row>79</xdr:row>
      <xdr:rowOff>123825</xdr:rowOff>
    </xdr:to>
    <xdr:pic>
      <xdr:nvPicPr>
        <xdr:cNvPr id="344" name="Picture 34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8D690-4998-4B26-A52E-B54DD2CEB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9639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133350</xdr:colOff>
      <xdr:row>80</xdr:row>
      <xdr:rowOff>123825</xdr:rowOff>
    </xdr:to>
    <xdr:pic>
      <xdr:nvPicPr>
        <xdr:cNvPr id="345" name="Picture 34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FFB03A-3200-44E9-BF67-0F6F5386C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80</xdr:row>
      <xdr:rowOff>0</xdr:rowOff>
    </xdr:from>
    <xdr:to>
      <xdr:col>22</xdr:col>
      <xdr:colOff>133350</xdr:colOff>
      <xdr:row>80</xdr:row>
      <xdr:rowOff>123825</xdr:rowOff>
    </xdr:to>
    <xdr:pic>
      <xdr:nvPicPr>
        <xdr:cNvPr id="346" name="Picture 34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07C4BE-013C-4211-B083-225D8F89E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1639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133350</xdr:colOff>
      <xdr:row>81</xdr:row>
      <xdr:rowOff>123825</xdr:rowOff>
    </xdr:to>
    <xdr:pic>
      <xdr:nvPicPr>
        <xdr:cNvPr id="347" name="Picture 34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C7453-8B39-4811-A161-C6E08715A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63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81</xdr:row>
      <xdr:rowOff>0</xdr:rowOff>
    </xdr:from>
    <xdr:to>
      <xdr:col>22</xdr:col>
      <xdr:colOff>133350</xdr:colOff>
      <xdr:row>81</xdr:row>
      <xdr:rowOff>123825</xdr:rowOff>
    </xdr:to>
    <xdr:pic>
      <xdr:nvPicPr>
        <xdr:cNvPr id="348" name="Picture 34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5DDEAE-3BC2-4CCB-B713-B6CE7139F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3639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133350</xdr:colOff>
      <xdr:row>82</xdr:row>
      <xdr:rowOff>123825</xdr:rowOff>
    </xdr:to>
    <xdr:pic>
      <xdr:nvPicPr>
        <xdr:cNvPr id="349" name="Picture 34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C3762-A572-4154-9648-7523C353F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3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82</xdr:row>
      <xdr:rowOff>0</xdr:rowOff>
    </xdr:from>
    <xdr:to>
      <xdr:col>22</xdr:col>
      <xdr:colOff>133350</xdr:colOff>
      <xdr:row>82</xdr:row>
      <xdr:rowOff>123825</xdr:rowOff>
    </xdr:to>
    <xdr:pic>
      <xdr:nvPicPr>
        <xdr:cNvPr id="350" name="Picture 34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3148C-F579-4E73-87D7-8DE659D44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5639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133350</xdr:colOff>
      <xdr:row>83</xdr:row>
      <xdr:rowOff>123825</xdr:rowOff>
    </xdr:to>
    <xdr:pic>
      <xdr:nvPicPr>
        <xdr:cNvPr id="351" name="Picture 35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3F6D64-5BD6-47B7-B6B8-DD03DA52F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83</xdr:row>
      <xdr:rowOff>0</xdr:rowOff>
    </xdr:from>
    <xdr:to>
      <xdr:col>22</xdr:col>
      <xdr:colOff>133350</xdr:colOff>
      <xdr:row>83</xdr:row>
      <xdr:rowOff>123825</xdr:rowOff>
    </xdr:to>
    <xdr:pic>
      <xdr:nvPicPr>
        <xdr:cNvPr id="352" name="Picture 35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8CAD87-061D-4B7B-A7A2-31470E4A8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7640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133350</xdr:colOff>
      <xdr:row>84</xdr:row>
      <xdr:rowOff>123825</xdr:rowOff>
    </xdr:to>
    <xdr:pic>
      <xdr:nvPicPr>
        <xdr:cNvPr id="353" name="Picture 35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C0DE7-D80A-4D89-B0D7-7880E8403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4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84</xdr:row>
      <xdr:rowOff>0</xdr:rowOff>
    </xdr:from>
    <xdr:to>
      <xdr:col>22</xdr:col>
      <xdr:colOff>133350</xdr:colOff>
      <xdr:row>84</xdr:row>
      <xdr:rowOff>123825</xdr:rowOff>
    </xdr:to>
    <xdr:pic>
      <xdr:nvPicPr>
        <xdr:cNvPr id="354" name="Picture 35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8DD21-6E75-437A-9E91-0F04C2F21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69640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133350</xdr:colOff>
      <xdr:row>85</xdr:row>
      <xdr:rowOff>123825</xdr:rowOff>
    </xdr:to>
    <xdr:pic>
      <xdr:nvPicPr>
        <xdr:cNvPr id="355" name="Picture 35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13B8F-8D11-40E0-A5C1-D5691EA4B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4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85</xdr:row>
      <xdr:rowOff>0</xdr:rowOff>
    </xdr:from>
    <xdr:to>
      <xdr:col>22</xdr:col>
      <xdr:colOff>133350</xdr:colOff>
      <xdr:row>85</xdr:row>
      <xdr:rowOff>123825</xdr:rowOff>
    </xdr:to>
    <xdr:pic>
      <xdr:nvPicPr>
        <xdr:cNvPr id="356" name="Picture 35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92E161-66CB-40B2-9626-8DB78A15E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1640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133350</xdr:colOff>
      <xdr:row>86</xdr:row>
      <xdr:rowOff>123825</xdr:rowOff>
    </xdr:to>
    <xdr:pic>
      <xdr:nvPicPr>
        <xdr:cNvPr id="357" name="Picture 35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CAEF7-CDC5-4C1F-A5D7-B1FC5D590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64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86</xdr:row>
      <xdr:rowOff>0</xdr:rowOff>
    </xdr:from>
    <xdr:to>
      <xdr:col>22</xdr:col>
      <xdr:colOff>133350</xdr:colOff>
      <xdr:row>86</xdr:row>
      <xdr:rowOff>123825</xdr:rowOff>
    </xdr:to>
    <xdr:pic>
      <xdr:nvPicPr>
        <xdr:cNvPr id="358" name="Picture 35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08B5E-B2B3-4744-A031-C515C2AC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3640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133350</xdr:colOff>
      <xdr:row>87</xdr:row>
      <xdr:rowOff>123825</xdr:rowOff>
    </xdr:to>
    <xdr:pic>
      <xdr:nvPicPr>
        <xdr:cNvPr id="359" name="Picture 35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06180-491C-4FBD-8595-70631960F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4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87</xdr:row>
      <xdr:rowOff>0</xdr:rowOff>
    </xdr:from>
    <xdr:to>
      <xdr:col>22</xdr:col>
      <xdr:colOff>133350</xdr:colOff>
      <xdr:row>87</xdr:row>
      <xdr:rowOff>123825</xdr:rowOff>
    </xdr:to>
    <xdr:pic>
      <xdr:nvPicPr>
        <xdr:cNvPr id="360" name="Picture 35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953D8-76DB-4F0B-A940-3F82F9C49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5641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133350</xdr:colOff>
      <xdr:row>88</xdr:row>
      <xdr:rowOff>123825</xdr:rowOff>
    </xdr:to>
    <xdr:pic>
      <xdr:nvPicPr>
        <xdr:cNvPr id="361" name="Picture 36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BEF9B-2E6F-4FB6-B3B8-BF276E98D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88</xdr:row>
      <xdr:rowOff>0</xdr:rowOff>
    </xdr:from>
    <xdr:to>
      <xdr:col>22</xdr:col>
      <xdr:colOff>133350</xdr:colOff>
      <xdr:row>88</xdr:row>
      <xdr:rowOff>123825</xdr:rowOff>
    </xdr:to>
    <xdr:pic>
      <xdr:nvPicPr>
        <xdr:cNvPr id="362" name="Picture 36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4AE6A-B62F-4B9F-97A4-FF660B2C9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7641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133350</xdr:colOff>
      <xdr:row>89</xdr:row>
      <xdr:rowOff>123825</xdr:rowOff>
    </xdr:to>
    <xdr:pic>
      <xdr:nvPicPr>
        <xdr:cNvPr id="363" name="Picture 36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20F32-0551-4E18-AFBA-4BF04D06A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4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89</xdr:row>
      <xdr:rowOff>0</xdr:rowOff>
    </xdr:from>
    <xdr:to>
      <xdr:col>22</xdr:col>
      <xdr:colOff>133350</xdr:colOff>
      <xdr:row>89</xdr:row>
      <xdr:rowOff>123825</xdr:rowOff>
    </xdr:to>
    <xdr:pic>
      <xdr:nvPicPr>
        <xdr:cNvPr id="364" name="Picture 36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D77098-2B1A-4C71-9FD8-77D0CE48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79641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133350</xdr:colOff>
      <xdr:row>90</xdr:row>
      <xdr:rowOff>123825</xdr:rowOff>
    </xdr:to>
    <xdr:pic>
      <xdr:nvPicPr>
        <xdr:cNvPr id="365" name="Picture 36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E13E60-DA8A-4DB2-962F-C362223E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90</xdr:row>
      <xdr:rowOff>0</xdr:rowOff>
    </xdr:from>
    <xdr:to>
      <xdr:col>22</xdr:col>
      <xdr:colOff>133350</xdr:colOff>
      <xdr:row>90</xdr:row>
      <xdr:rowOff>123825</xdr:rowOff>
    </xdr:to>
    <xdr:pic>
      <xdr:nvPicPr>
        <xdr:cNvPr id="366" name="Picture 365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9F65E-86CE-4A52-BA14-FD12A1060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1641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133350</xdr:colOff>
      <xdr:row>91</xdr:row>
      <xdr:rowOff>123825</xdr:rowOff>
    </xdr:to>
    <xdr:pic>
      <xdr:nvPicPr>
        <xdr:cNvPr id="367" name="Picture 366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F4B78-9A10-4AD0-9504-D137274AA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91</xdr:row>
      <xdr:rowOff>0</xdr:rowOff>
    </xdr:from>
    <xdr:to>
      <xdr:col>22</xdr:col>
      <xdr:colOff>133350</xdr:colOff>
      <xdr:row>91</xdr:row>
      <xdr:rowOff>123825</xdr:rowOff>
    </xdr:to>
    <xdr:pic>
      <xdr:nvPicPr>
        <xdr:cNvPr id="368" name="Picture 367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EF7EA-1F7B-47B1-B758-F75171CB9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3642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133350</xdr:colOff>
      <xdr:row>92</xdr:row>
      <xdr:rowOff>123825</xdr:rowOff>
    </xdr:to>
    <xdr:pic>
      <xdr:nvPicPr>
        <xdr:cNvPr id="369" name="Picture 368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0015B-E181-4744-B35C-89345C0E3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92</xdr:row>
      <xdr:rowOff>0</xdr:rowOff>
    </xdr:from>
    <xdr:to>
      <xdr:col>22</xdr:col>
      <xdr:colOff>133350</xdr:colOff>
      <xdr:row>92</xdr:row>
      <xdr:rowOff>123825</xdr:rowOff>
    </xdr:to>
    <xdr:pic>
      <xdr:nvPicPr>
        <xdr:cNvPr id="370" name="Picture 369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3BCA2-3E87-4F80-88EC-071A1CD7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56422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133350</xdr:colOff>
      <xdr:row>93</xdr:row>
      <xdr:rowOff>123825</xdr:rowOff>
    </xdr:to>
    <xdr:pic>
      <xdr:nvPicPr>
        <xdr:cNvPr id="371" name="Picture 370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0359F-31DF-47C3-B780-91FFFEF92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6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93</xdr:row>
      <xdr:rowOff>0</xdr:rowOff>
    </xdr:from>
    <xdr:to>
      <xdr:col>22</xdr:col>
      <xdr:colOff>133350</xdr:colOff>
      <xdr:row>93</xdr:row>
      <xdr:rowOff>123825</xdr:rowOff>
    </xdr:to>
    <xdr:pic>
      <xdr:nvPicPr>
        <xdr:cNvPr id="372" name="Picture 371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C5EEC-57D9-4365-8C6B-A05194154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76425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133350</xdr:colOff>
      <xdr:row>94</xdr:row>
      <xdr:rowOff>123825</xdr:rowOff>
    </xdr:to>
    <xdr:pic>
      <xdr:nvPicPr>
        <xdr:cNvPr id="373" name="Picture 372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2148D-AAF3-4E08-B7DD-C008B591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4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94</xdr:row>
      <xdr:rowOff>0</xdr:rowOff>
    </xdr:from>
    <xdr:to>
      <xdr:col>22</xdr:col>
      <xdr:colOff>133350</xdr:colOff>
      <xdr:row>94</xdr:row>
      <xdr:rowOff>123825</xdr:rowOff>
    </xdr:to>
    <xdr:pic>
      <xdr:nvPicPr>
        <xdr:cNvPr id="374" name="Picture 373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66F79-8F65-4FC8-94CC-2C9DA4ACB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89642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133350</xdr:colOff>
      <xdr:row>95</xdr:row>
      <xdr:rowOff>123825</xdr:rowOff>
    </xdr:to>
    <xdr:pic>
      <xdr:nvPicPr>
        <xdr:cNvPr id="375" name="Picture 374" descr="Grap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CE005-DC46-4146-BD40-71A1D66CD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4300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seindia.com/get-quotes/derivatives?symbol=NIFTY&amp;identifier=OPTIDXNIFTY18-03-2021PE14050.00" TargetMode="External"/><Relationship Id="rId21" Type="http://schemas.openxmlformats.org/officeDocument/2006/relationships/hyperlink" Target="https://www.nseindia.com/get-quotes/derivatives?symbol=NIFTY&amp;identifier=OPTIDXNIFTY18-03-2021PE12450.00" TargetMode="External"/><Relationship Id="rId63" Type="http://schemas.openxmlformats.org/officeDocument/2006/relationships/hyperlink" Target="https://www.nseindia.com/get-quotes/derivatives?symbol=NIFTY&amp;identifier=OPTIDXNIFTY18-03-2021PE13150.00" TargetMode="External"/><Relationship Id="rId159" Type="http://schemas.openxmlformats.org/officeDocument/2006/relationships/hyperlink" Target="https://www.nseindia.com/get-quotes/derivatives?symbol=NIFTY&amp;identifier=OPTIDXNIFTY18-03-2021PE14750.00" TargetMode="External"/><Relationship Id="rId170" Type="http://schemas.openxmlformats.org/officeDocument/2006/relationships/hyperlink" Target="javascript:;" TargetMode="External"/><Relationship Id="rId226" Type="http://schemas.openxmlformats.org/officeDocument/2006/relationships/hyperlink" Target="https://www.nseindia.com/get-quotes/derivatives?symbol=NIFTY&amp;identifier=OPTIDXNIFTY18-03-2021CE15900.00" TargetMode="External"/><Relationship Id="rId268" Type="http://schemas.openxmlformats.org/officeDocument/2006/relationships/hyperlink" Target="https://www.nseindia.com/get-quotes/derivatives?symbol=NIFTY&amp;identifier=OPTIDXNIFTY18-03-2021CE16600.00" TargetMode="External"/><Relationship Id="rId32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81" Type="http://schemas.openxmlformats.org/officeDocument/2006/relationships/hyperlink" Target="https://www.nseindia.com/get-quotes/derivatives?symbol=NIFTY&amp;identifier=OPTIDXNIFTY18-03-2021CE15150.00" TargetMode="External"/><Relationship Id="rId237" Type="http://schemas.openxmlformats.org/officeDocument/2006/relationships/hyperlink" Target="https://www.nseindia.com/get-quotes/derivatives?symbol=NIFTY&amp;identifier=OPTIDXNIFTY18-03-2021PE16050.00" TargetMode="External"/><Relationship Id="rId279" Type="http://schemas.openxmlformats.org/officeDocument/2006/relationships/hyperlink" Target="https://www.nseindia.com/get-quotes/derivatives?symbol=NIFTY&amp;identifier=OPTIDXNIFTY18-03-2021PE16750.00" TargetMode="External"/><Relationship Id="rId22" Type="http://schemas.openxmlformats.org/officeDocument/2006/relationships/hyperlink" Target="https://www.nseindia.com/get-quotes/derivatives?symbol=NIFTY&amp;identifier=OPTIDXNIFTY18-03-2021CE12500.00" TargetMode="External"/><Relationship Id="rId43" Type="http://schemas.openxmlformats.org/officeDocument/2006/relationships/hyperlink" Target="https://www.nseindia.com/get-quotes/derivatives?symbol=NIFTY&amp;identifier=OPTIDXNIFTY18-03-2021CE12850.00" TargetMode="External"/><Relationship Id="rId64" Type="http://schemas.openxmlformats.org/officeDocument/2006/relationships/hyperlink" Target="https://www.nseindia.com/get-quotes/derivatives?symbol=NIFTY&amp;identifier=OPTIDXNIFTY18-03-2021CE13200.00" TargetMode="External"/><Relationship Id="rId118" Type="http://schemas.openxmlformats.org/officeDocument/2006/relationships/hyperlink" Target="https://www.nseindia.com/get-quotes/derivatives?symbol=NIFTY&amp;identifier=OPTIDXNIFTY18-03-2021CE14100.00" TargetMode="External"/><Relationship Id="rId139" Type="http://schemas.openxmlformats.org/officeDocument/2006/relationships/hyperlink" Target="https://www.nseindia.com/get-quotes/derivatives?symbol=NIFTY&amp;identifier=OPTIDXNIFTY18-03-2021CE14450.00" TargetMode="External"/><Relationship Id="rId85" Type="http://schemas.openxmlformats.org/officeDocument/2006/relationships/hyperlink" Target="https://www.nseindia.com/get-quotes/derivatives?symbol=NIFTY&amp;identifier=OPTIDXNIFTY18-03-2021CE13550.00" TargetMode="External"/><Relationship Id="rId150" Type="http://schemas.openxmlformats.org/officeDocument/2006/relationships/hyperlink" Target="https://www.nseindia.com/get-quotes/derivatives?symbol=NIFTY&amp;identifier=OPTIDXNIFTY18-03-2021PE14600.00" TargetMode="External"/><Relationship Id="rId171" Type="http://schemas.openxmlformats.org/officeDocument/2006/relationships/hyperlink" Target="https://www.nseindia.com/get-quotes/derivatives?symbol=NIFTY&amp;identifier=OPTIDXNIFTY18-03-2021PE14950.00" TargetMode="External"/><Relationship Id="rId192" Type="http://schemas.openxmlformats.org/officeDocument/2006/relationships/hyperlink" Target="https://www.nseindia.com/get-quotes/derivatives?symbol=NIFTY&amp;identifier=OPTIDXNIFTY18-03-2021PE15300.00" TargetMode="External"/><Relationship Id="rId206" Type="http://schemas.openxmlformats.org/officeDocument/2006/relationships/hyperlink" Target="javascript:;" TargetMode="External"/><Relationship Id="rId227" Type="http://schemas.openxmlformats.org/officeDocument/2006/relationships/hyperlink" Target="javascript:;" TargetMode="External"/><Relationship Id="rId248" Type="http://schemas.openxmlformats.org/officeDocument/2006/relationships/hyperlink" Target="javascript:;" TargetMode="External"/><Relationship Id="rId269" Type="http://schemas.openxmlformats.org/officeDocument/2006/relationships/hyperlink" Target="javascript:;" TargetMode="External"/><Relationship Id="rId12" Type="http://schemas.openxmlformats.org/officeDocument/2006/relationships/hyperlink" Target="https://www.nseindia.com/get-quotes/derivatives?symbol=NIFTY&amp;identifier=OPTIDXNIFTY18-03-2021PE12300.00" TargetMode="External"/><Relationship Id="rId33" Type="http://schemas.openxmlformats.org/officeDocument/2006/relationships/hyperlink" Target="https://www.nseindia.com/get-quotes/derivatives?symbol=NIFTY&amp;identifier=OPTIDXNIFTY18-03-2021PE12650.00" TargetMode="External"/><Relationship Id="rId108" Type="http://schemas.openxmlformats.org/officeDocument/2006/relationships/hyperlink" Target="https://www.nseindia.com/get-quotes/derivatives?symbol=NIFTY&amp;identifier=OPTIDXNIFTY18-03-2021PE13900.00" TargetMode="External"/><Relationship Id="rId129" Type="http://schemas.openxmlformats.org/officeDocument/2006/relationships/hyperlink" Target="https://www.nseindia.com/get-quotes/derivatives?symbol=NIFTY&amp;identifier=OPTIDXNIFTY18-03-2021PE14250.00" TargetMode="External"/><Relationship Id="rId280" Type="http://schemas.openxmlformats.org/officeDocument/2006/relationships/hyperlink" Target="https://www.nseindia.com/get-quotes/derivatives?symbol=NIFTY&amp;identifier=OPTIDXNIFTY18-03-2021CE16800.00" TargetMode="External"/><Relationship Id="rId54" Type="http://schemas.openxmlformats.org/officeDocument/2006/relationships/hyperlink" Target="https://www.nseindia.com/get-quotes/derivatives?symbol=NIFTY&amp;identifier=OPTIDXNIFTY18-03-2021PE13000.00" TargetMode="External"/><Relationship Id="rId75" Type="http://schemas.openxmlformats.org/officeDocument/2006/relationships/hyperlink" Target="https://www.nseindia.com/get-quotes/derivatives?symbol=NIFTY&amp;identifier=OPTIDXNIFTY18-03-2021PE13350.00" TargetMode="External"/><Relationship Id="rId96" Type="http://schemas.openxmlformats.org/officeDocument/2006/relationships/hyperlink" Target="https://www.nseindia.com/get-quotes/derivatives?symbol=NIFTY&amp;identifier=OPTIDXNIFTY18-03-2021PE13700.00" TargetMode="External"/><Relationship Id="rId140" Type="http://schemas.openxmlformats.org/officeDocument/2006/relationships/hyperlink" Target="javascript:;" TargetMode="External"/><Relationship Id="rId161" Type="http://schemas.openxmlformats.org/officeDocument/2006/relationships/hyperlink" Target="javascript:;" TargetMode="External"/><Relationship Id="rId182" Type="http://schemas.openxmlformats.org/officeDocument/2006/relationships/hyperlink" Target="javascript:;" TargetMode="External"/><Relationship Id="rId217" Type="http://schemas.openxmlformats.org/officeDocument/2006/relationships/hyperlink" Target="https://www.nseindia.com/get-quotes/derivatives?symbol=NIFTY&amp;identifier=OPTIDXNIFTY18-03-2021CE15750.00" TargetMode="External"/><Relationship Id="rId6" Type="http://schemas.openxmlformats.org/officeDocument/2006/relationships/hyperlink" Target="https://www.nseindia.com/get-quotes/derivatives?symbol=NIFTY&amp;identifier=OPTIDXNIFTY18-03-2021PE12200.00" TargetMode="External"/><Relationship Id="rId238" Type="http://schemas.openxmlformats.org/officeDocument/2006/relationships/hyperlink" Target="https://www.nseindia.com/get-quotes/derivatives?symbol=NIFTY&amp;identifier=OPTIDXNIFTY18-03-2021CE16100.00" TargetMode="External"/><Relationship Id="rId259" Type="http://schemas.openxmlformats.org/officeDocument/2006/relationships/hyperlink" Target="https://www.nseindia.com/get-quotes/derivatives?symbol=NIFTY&amp;identifier=OPTIDXNIFTY18-03-2021CE16450.00" TargetMode="External"/><Relationship Id="rId23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270" Type="http://schemas.openxmlformats.org/officeDocument/2006/relationships/hyperlink" Target="https://www.nseindia.com/get-quotes/derivatives?symbol=NIFTY&amp;identifier=OPTIDXNIFTY18-03-2021PE16600.00" TargetMode="External"/><Relationship Id="rId44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130" Type="http://schemas.openxmlformats.org/officeDocument/2006/relationships/hyperlink" Target="https://www.nseindia.com/get-quotes/derivatives?symbol=NIFTY&amp;identifier=OPTIDXNIFTY18-03-2021CE14300.00" TargetMode="External"/><Relationship Id="rId151" Type="http://schemas.openxmlformats.org/officeDocument/2006/relationships/hyperlink" Target="https://www.nseindia.com/get-quotes/derivatives?symbol=NIFTY&amp;identifier=OPTIDXNIFTY18-03-2021CE14650.00" TargetMode="External"/><Relationship Id="rId172" Type="http://schemas.openxmlformats.org/officeDocument/2006/relationships/hyperlink" Target="https://www.nseindia.com/get-quotes/derivatives?symbol=NIFTY&amp;identifier=OPTIDXNIFTY18-03-2021CE15000.00" TargetMode="External"/><Relationship Id="rId193" Type="http://schemas.openxmlformats.org/officeDocument/2006/relationships/hyperlink" Target="https://www.nseindia.com/get-quotes/derivatives?symbol=NIFTY&amp;identifier=OPTIDXNIFTY18-03-2021CE15350.00" TargetMode="External"/><Relationship Id="rId207" Type="http://schemas.openxmlformats.org/officeDocument/2006/relationships/hyperlink" Target="https://www.nseindia.com/get-quotes/derivatives?symbol=NIFTY&amp;identifier=OPTIDXNIFTY18-03-2021PE15550.00" TargetMode="External"/><Relationship Id="rId228" Type="http://schemas.openxmlformats.org/officeDocument/2006/relationships/hyperlink" Target="https://www.nseindia.com/get-quotes/derivatives?symbol=NIFTY&amp;identifier=OPTIDXNIFTY18-03-2021PE15900.00" TargetMode="External"/><Relationship Id="rId249" Type="http://schemas.openxmlformats.org/officeDocument/2006/relationships/hyperlink" Target="https://www.nseindia.com/get-quotes/derivatives?symbol=NIFTY&amp;identifier=OPTIDXNIFTY18-03-2021PE16250.00" TargetMode="External"/><Relationship Id="rId13" Type="http://schemas.openxmlformats.org/officeDocument/2006/relationships/hyperlink" Target="https://www.nseindia.com/get-quotes/derivatives?symbol=NIFTY&amp;identifier=OPTIDXNIFTY18-03-2021CE12350.00" TargetMode="External"/><Relationship Id="rId109" Type="http://schemas.openxmlformats.org/officeDocument/2006/relationships/hyperlink" Target="https://www.nseindia.com/get-quotes/derivatives?symbol=NIFTY&amp;identifier=OPTIDXNIFTY18-03-2021CE13950.00" TargetMode="External"/><Relationship Id="rId260" Type="http://schemas.openxmlformats.org/officeDocument/2006/relationships/hyperlink" Target="javascript:;" TargetMode="External"/><Relationship Id="rId281" Type="http://schemas.openxmlformats.org/officeDocument/2006/relationships/hyperlink" Target="javascript:;" TargetMode="External"/><Relationship Id="rId34" Type="http://schemas.openxmlformats.org/officeDocument/2006/relationships/hyperlink" Target="https://www.nseindia.com/get-quotes/derivatives?symbol=NIFTY&amp;identifier=OPTIDXNIFTY18-03-2021CE12700.00" TargetMode="External"/><Relationship Id="rId55" Type="http://schemas.openxmlformats.org/officeDocument/2006/relationships/hyperlink" Target="https://www.nseindia.com/get-quotes/derivatives?symbol=NIFTY&amp;identifier=OPTIDXNIFTY18-03-2021CE13050.00" TargetMode="External"/><Relationship Id="rId76" Type="http://schemas.openxmlformats.org/officeDocument/2006/relationships/hyperlink" Target="https://www.nseindia.com/get-quotes/derivatives?symbol=NIFTY&amp;identifier=OPTIDXNIFTY18-03-2021CE13400.00" TargetMode="External"/><Relationship Id="rId97" Type="http://schemas.openxmlformats.org/officeDocument/2006/relationships/hyperlink" Target="https://www.nseindia.com/get-quotes/derivatives?symbol=NIFTY&amp;identifier=OPTIDXNIFTY18-03-2021CE13750.00" TargetMode="External"/><Relationship Id="rId120" Type="http://schemas.openxmlformats.org/officeDocument/2006/relationships/hyperlink" Target="https://www.nseindia.com/get-quotes/derivatives?symbol=NIFTY&amp;identifier=OPTIDXNIFTY18-03-2021PE14100.00" TargetMode="External"/><Relationship Id="rId141" Type="http://schemas.openxmlformats.org/officeDocument/2006/relationships/hyperlink" Target="https://www.nseindia.com/get-quotes/derivatives?symbol=NIFTY&amp;identifier=OPTIDXNIFTY18-03-2021PE14450.00" TargetMode="External"/><Relationship Id="rId7" Type="http://schemas.openxmlformats.org/officeDocument/2006/relationships/hyperlink" Target="https://www.nseindia.com/get-quotes/derivatives?symbol=NIFTY&amp;identifier=OPTIDXNIFTY18-03-2021CE12250.00" TargetMode="External"/><Relationship Id="rId162" Type="http://schemas.openxmlformats.org/officeDocument/2006/relationships/hyperlink" Target="https://www.nseindia.com/get-quotes/derivatives?symbol=NIFTY&amp;identifier=OPTIDXNIFTY18-03-2021PE14800.00" TargetMode="External"/><Relationship Id="rId183" Type="http://schemas.openxmlformats.org/officeDocument/2006/relationships/hyperlink" Target="https://www.nseindia.com/get-quotes/derivatives?symbol=NIFTY&amp;identifier=OPTIDXNIFTY18-03-2021PE15150.00" TargetMode="External"/><Relationship Id="rId218" Type="http://schemas.openxmlformats.org/officeDocument/2006/relationships/hyperlink" Target="javascript:;" TargetMode="External"/><Relationship Id="rId239" Type="http://schemas.openxmlformats.org/officeDocument/2006/relationships/hyperlink" Target="javascript:;" TargetMode="External"/><Relationship Id="rId250" Type="http://schemas.openxmlformats.org/officeDocument/2006/relationships/hyperlink" Target="https://www.nseindia.com/get-quotes/derivatives?symbol=NIFTY&amp;identifier=OPTIDXNIFTY18-03-2021CE16300.00" TargetMode="External"/><Relationship Id="rId271" Type="http://schemas.openxmlformats.org/officeDocument/2006/relationships/hyperlink" Target="https://www.nseindia.com/get-quotes/derivatives?symbol=NIFTY&amp;identifier=OPTIDXNIFTY18-03-2021CE16650.00" TargetMode="External"/><Relationship Id="rId24" Type="http://schemas.openxmlformats.org/officeDocument/2006/relationships/hyperlink" Target="https://www.nseindia.com/get-quotes/derivatives?symbol=NIFTY&amp;identifier=OPTIDXNIFTY18-03-2021PE12500.00" TargetMode="External"/><Relationship Id="rId45" Type="http://schemas.openxmlformats.org/officeDocument/2006/relationships/hyperlink" Target="https://www.nseindia.com/get-quotes/derivatives?symbol=NIFTY&amp;identifier=OPTIDXNIFTY18-03-2021PE12850.00" TargetMode="External"/><Relationship Id="rId66" Type="http://schemas.openxmlformats.org/officeDocument/2006/relationships/hyperlink" Target="https://www.nseindia.com/get-quotes/derivatives?symbol=NIFTY&amp;identifier=OPTIDXNIFTY18-03-2021PE13200.00" TargetMode="External"/><Relationship Id="rId87" Type="http://schemas.openxmlformats.org/officeDocument/2006/relationships/hyperlink" Target="https://www.nseindia.com/get-quotes/derivatives?symbol=NIFTY&amp;identifier=OPTIDXNIFTY18-03-2021PE13550.00" TargetMode="External"/><Relationship Id="rId110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52" Type="http://schemas.openxmlformats.org/officeDocument/2006/relationships/hyperlink" Target="javascript:;" TargetMode="External"/><Relationship Id="rId173" Type="http://schemas.openxmlformats.org/officeDocument/2006/relationships/hyperlink" Target="javascript:;" TargetMode="External"/><Relationship Id="rId194" Type="http://schemas.openxmlformats.org/officeDocument/2006/relationships/hyperlink" Target="javascript:;" TargetMode="External"/><Relationship Id="rId208" Type="http://schemas.openxmlformats.org/officeDocument/2006/relationships/hyperlink" Target="https://www.nseindia.com/get-quotes/derivatives?symbol=NIFTY&amp;identifier=OPTIDXNIFTY18-03-2021CE15600.00" TargetMode="External"/><Relationship Id="rId229" Type="http://schemas.openxmlformats.org/officeDocument/2006/relationships/hyperlink" Target="https://www.nseindia.com/get-quotes/derivatives?symbol=NIFTY&amp;identifier=OPTIDXNIFTY18-03-2021CE15950.00" TargetMode="External"/><Relationship Id="rId240" Type="http://schemas.openxmlformats.org/officeDocument/2006/relationships/hyperlink" Target="https://www.nseindia.com/get-quotes/derivatives?symbol=NIFTY&amp;identifier=OPTIDXNIFTY18-03-2021PE16100.00" TargetMode="External"/><Relationship Id="rId261" Type="http://schemas.openxmlformats.org/officeDocument/2006/relationships/hyperlink" Target="https://www.nseindia.com/get-quotes/derivatives?symbol=NIFTY&amp;identifier=OPTIDXNIFTY18-03-2021PE16450.00" TargetMode="External"/><Relationship Id="rId14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https://www.nseindia.com/get-quotes/derivatives?symbol=NIFTY&amp;identifier=OPTIDXNIFTY18-03-2021CE13800.00" TargetMode="External"/><Relationship Id="rId282" Type="http://schemas.openxmlformats.org/officeDocument/2006/relationships/hyperlink" Target="https://www.nseindia.com/get-quotes/derivatives?symbol=NIFTY&amp;identifier=OPTIDXNIFTY18-03-2021PE16800.00" TargetMode="External"/><Relationship Id="rId8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https://www.nseindia.com/get-quotes/derivatives?symbol=NIFTY&amp;identifier=OPTIDXNIFTY18-03-2021CE14150.00" TargetMode="External"/><Relationship Id="rId142" Type="http://schemas.openxmlformats.org/officeDocument/2006/relationships/hyperlink" Target="https://www.nseindia.com/get-quotes/derivatives?symbol=NIFTY&amp;identifier=OPTIDXNIFTY18-03-2021CE14500.00" TargetMode="External"/><Relationship Id="rId163" Type="http://schemas.openxmlformats.org/officeDocument/2006/relationships/hyperlink" Target="https://www.nseindia.com/get-quotes/derivatives?symbol=NIFTY&amp;identifier=OPTIDXNIFTY18-03-2021CE14850.00" TargetMode="External"/><Relationship Id="rId184" Type="http://schemas.openxmlformats.org/officeDocument/2006/relationships/hyperlink" Target="https://www.nseindia.com/get-quotes/derivatives?symbol=NIFTY&amp;identifier=OPTIDXNIFTY18-03-2021CE15200.00" TargetMode="External"/><Relationship Id="rId219" Type="http://schemas.openxmlformats.org/officeDocument/2006/relationships/hyperlink" Target="https://www.nseindia.com/get-quotes/derivatives?symbol=NIFTY&amp;identifier=OPTIDXNIFTY18-03-2021PE15750.00" TargetMode="External"/><Relationship Id="rId230" Type="http://schemas.openxmlformats.org/officeDocument/2006/relationships/hyperlink" Target="javascript:;" TargetMode="External"/><Relationship Id="rId251" Type="http://schemas.openxmlformats.org/officeDocument/2006/relationships/hyperlink" Target="javascript:;" TargetMode="External"/><Relationship Id="rId25" Type="http://schemas.openxmlformats.org/officeDocument/2006/relationships/hyperlink" Target="https://www.nseindia.com/get-quotes/derivatives?symbol=NIFTY&amp;identifier=OPTIDXNIFTY18-03-2021CE12550.00" TargetMode="External"/><Relationship Id="rId46" Type="http://schemas.openxmlformats.org/officeDocument/2006/relationships/hyperlink" Target="https://www.nseindia.com/get-quotes/derivatives?symbol=NIFTY&amp;identifier=OPTIDXNIFTY18-03-2021CE12900.00" TargetMode="External"/><Relationship Id="rId67" Type="http://schemas.openxmlformats.org/officeDocument/2006/relationships/hyperlink" Target="https://www.nseindia.com/get-quotes/derivatives?symbol=NIFTY&amp;identifier=OPTIDXNIFTY18-03-2021CE13250.00" TargetMode="External"/><Relationship Id="rId272" Type="http://schemas.openxmlformats.org/officeDocument/2006/relationships/hyperlink" Target="javascript:;" TargetMode="External"/><Relationship Id="rId88" Type="http://schemas.openxmlformats.org/officeDocument/2006/relationships/hyperlink" Target="https://www.nseindia.com/get-quotes/derivatives?symbol=NIFTY&amp;identifier=OPTIDXNIFTY18-03-2021CE13600.00" TargetMode="External"/><Relationship Id="rId111" Type="http://schemas.openxmlformats.org/officeDocument/2006/relationships/hyperlink" Target="https://www.nseindia.com/get-quotes/derivatives?symbol=NIFTY&amp;identifier=OPTIDXNIFTY18-03-2021PE13950.00" TargetMode="External"/><Relationship Id="rId132" Type="http://schemas.openxmlformats.org/officeDocument/2006/relationships/hyperlink" Target="https://www.nseindia.com/get-quotes/derivatives?symbol=NIFTY&amp;identifier=OPTIDXNIFTY18-03-2021PE14300.00" TargetMode="External"/><Relationship Id="rId153" Type="http://schemas.openxmlformats.org/officeDocument/2006/relationships/hyperlink" Target="https://www.nseindia.com/get-quotes/derivatives?symbol=NIFTY&amp;identifier=OPTIDXNIFTY18-03-2021PE14650.00" TargetMode="External"/><Relationship Id="rId174" Type="http://schemas.openxmlformats.org/officeDocument/2006/relationships/hyperlink" Target="https://www.nseindia.com/get-quotes/derivatives?symbol=NIFTY&amp;identifier=OPTIDXNIFTY18-03-2021PE15000.00" TargetMode="External"/><Relationship Id="rId195" Type="http://schemas.openxmlformats.org/officeDocument/2006/relationships/hyperlink" Target="https://www.nseindia.com/get-quotes/derivatives?symbol=NIFTY&amp;identifier=OPTIDXNIFTY18-03-2021PE15350.00" TargetMode="External"/><Relationship Id="rId209" Type="http://schemas.openxmlformats.org/officeDocument/2006/relationships/hyperlink" Target="javascript:;" TargetMode="External"/><Relationship Id="rId220" Type="http://schemas.openxmlformats.org/officeDocument/2006/relationships/hyperlink" Target="https://www.nseindia.com/get-quotes/derivatives?symbol=NIFTY&amp;identifier=OPTIDXNIFTY18-03-2021CE15800.00" TargetMode="External"/><Relationship Id="rId241" Type="http://schemas.openxmlformats.org/officeDocument/2006/relationships/hyperlink" Target="https://www.nseindia.com/get-quotes/derivatives?symbol=NIFTY&amp;identifier=OPTIDXNIFTY18-03-2021CE16150.00" TargetMode="External"/><Relationship Id="rId15" Type="http://schemas.openxmlformats.org/officeDocument/2006/relationships/hyperlink" Target="https://www.nseindia.com/get-quotes/derivatives?symbol=NIFTY&amp;identifier=OPTIDXNIFTY18-03-2021PE12350.00" TargetMode="External"/><Relationship Id="rId36" Type="http://schemas.openxmlformats.org/officeDocument/2006/relationships/hyperlink" Target="https://www.nseindia.com/get-quotes/derivatives?symbol=NIFTY&amp;identifier=OPTIDXNIFTY18-03-2021PE12700.00" TargetMode="External"/><Relationship Id="rId57" Type="http://schemas.openxmlformats.org/officeDocument/2006/relationships/hyperlink" Target="https://www.nseindia.com/get-quotes/derivatives?symbol=NIFTY&amp;identifier=OPTIDXNIFTY18-03-2021PE13050.00" TargetMode="External"/><Relationship Id="rId262" Type="http://schemas.openxmlformats.org/officeDocument/2006/relationships/hyperlink" Target="https://www.nseindia.com/get-quotes/derivatives?symbol=NIFTY&amp;identifier=OPTIDXNIFTY18-03-2021CE16500.00" TargetMode="External"/><Relationship Id="rId283" Type="http://schemas.openxmlformats.org/officeDocument/2006/relationships/printerSettings" Target="../printerSettings/printerSettings1.bin"/><Relationship Id="rId78" Type="http://schemas.openxmlformats.org/officeDocument/2006/relationships/hyperlink" Target="https://www.nseindia.com/get-quotes/derivatives?symbol=NIFTY&amp;identifier=OPTIDXNIFTY18-03-2021PE13400.00" TargetMode="External"/><Relationship Id="rId99" Type="http://schemas.openxmlformats.org/officeDocument/2006/relationships/hyperlink" Target="https://www.nseindia.com/get-quotes/derivatives?symbol=NIFTY&amp;identifier=OPTIDXNIFTY18-03-2021PE13750.00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43" Type="http://schemas.openxmlformats.org/officeDocument/2006/relationships/hyperlink" Target="javascript:;" TargetMode="External"/><Relationship Id="rId164" Type="http://schemas.openxmlformats.org/officeDocument/2006/relationships/hyperlink" Target="javascript:;" TargetMode="External"/><Relationship Id="rId185" Type="http://schemas.openxmlformats.org/officeDocument/2006/relationships/hyperlink" Target="javascript:;" TargetMode="External"/><Relationship Id="rId9" Type="http://schemas.openxmlformats.org/officeDocument/2006/relationships/hyperlink" Target="https://www.nseindia.com/get-quotes/derivatives?symbol=NIFTY&amp;identifier=OPTIDXNIFTY18-03-2021PE12250.00" TargetMode="External"/><Relationship Id="rId210" Type="http://schemas.openxmlformats.org/officeDocument/2006/relationships/hyperlink" Target="https://www.nseindia.com/get-quotes/derivatives?symbol=NIFTY&amp;identifier=OPTIDXNIFTY18-03-2021PE15600.00" TargetMode="External"/><Relationship Id="rId26" Type="http://schemas.openxmlformats.org/officeDocument/2006/relationships/hyperlink" Target="javascript:;" TargetMode="External"/><Relationship Id="rId231" Type="http://schemas.openxmlformats.org/officeDocument/2006/relationships/hyperlink" Target="https://www.nseindia.com/get-quotes/derivatives?symbol=NIFTY&amp;identifier=OPTIDXNIFTY18-03-2021PE15950.00" TargetMode="External"/><Relationship Id="rId252" Type="http://schemas.openxmlformats.org/officeDocument/2006/relationships/hyperlink" Target="https://www.nseindia.com/get-quotes/derivatives?symbol=NIFTY&amp;identifier=OPTIDXNIFTY18-03-2021PE16300.00" TargetMode="External"/><Relationship Id="rId273" Type="http://schemas.openxmlformats.org/officeDocument/2006/relationships/hyperlink" Target="https://www.nseindia.com/get-quotes/derivatives?symbol=NIFTY&amp;identifier=OPTIDXNIFTY18-03-2021PE16650.00" TargetMode="External"/><Relationship Id="rId47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https://www.nseindia.com/get-quotes/derivatives?symbol=NIFTY&amp;identifier=OPTIDXNIFTY18-03-2021CE14000.00" TargetMode="External"/><Relationship Id="rId133" Type="http://schemas.openxmlformats.org/officeDocument/2006/relationships/hyperlink" Target="https://www.nseindia.com/get-quotes/derivatives?symbol=NIFTY&amp;identifier=OPTIDXNIFTY18-03-2021CE14350.00" TargetMode="External"/><Relationship Id="rId154" Type="http://schemas.openxmlformats.org/officeDocument/2006/relationships/hyperlink" Target="https://www.nseindia.com/get-quotes/derivatives?symbol=NIFTY&amp;identifier=OPTIDXNIFTY18-03-2021CE14700.00" TargetMode="External"/><Relationship Id="rId175" Type="http://schemas.openxmlformats.org/officeDocument/2006/relationships/hyperlink" Target="https://www.nseindia.com/get-quotes/derivatives?symbol=NIFTY&amp;identifier=OPTIDXNIFTY18-03-2021CE15050.00" TargetMode="External"/><Relationship Id="rId196" Type="http://schemas.openxmlformats.org/officeDocument/2006/relationships/hyperlink" Target="https://www.nseindia.com/get-quotes/derivatives?symbol=NIFTY&amp;identifier=OPTIDXNIFTY18-03-2021CE15400.00" TargetMode="External"/><Relationship Id="rId200" Type="http://schemas.openxmlformats.org/officeDocument/2006/relationships/hyperlink" Target="javascript:;" TargetMode="External"/><Relationship Id="rId16" Type="http://schemas.openxmlformats.org/officeDocument/2006/relationships/hyperlink" Target="https://www.nseindia.com/get-quotes/derivatives?symbol=NIFTY&amp;identifier=OPTIDXNIFTY18-03-2021CE12400.00" TargetMode="External"/><Relationship Id="rId221" Type="http://schemas.openxmlformats.org/officeDocument/2006/relationships/hyperlink" Target="javascript:;" TargetMode="External"/><Relationship Id="rId242" Type="http://schemas.openxmlformats.org/officeDocument/2006/relationships/hyperlink" Target="javascript:;" TargetMode="External"/><Relationship Id="rId263" Type="http://schemas.openxmlformats.org/officeDocument/2006/relationships/hyperlink" Target="javascript:;" TargetMode="External"/><Relationship Id="rId284" Type="http://schemas.openxmlformats.org/officeDocument/2006/relationships/drawing" Target="../drawings/drawing2.xml"/><Relationship Id="rId37" Type="http://schemas.openxmlformats.org/officeDocument/2006/relationships/hyperlink" Target="https://www.nseindia.com/get-quotes/derivatives?symbol=NIFTY&amp;identifier=OPTIDXNIFTY18-03-2021CE12750.00" TargetMode="External"/><Relationship Id="rId58" Type="http://schemas.openxmlformats.org/officeDocument/2006/relationships/hyperlink" Target="https://www.nseindia.com/get-quotes/derivatives?symbol=NIFTY&amp;identifier=OPTIDXNIFTY18-03-2021CE13100.00" TargetMode="External"/><Relationship Id="rId79" Type="http://schemas.openxmlformats.org/officeDocument/2006/relationships/hyperlink" Target="https://www.nseindia.com/get-quotes/derivatives?symbol=NIFTY&amp;identifier=OPTIDXNIFTY18-03-2021CE13450.00" TargetMode="External"/><Relationship Id="rId102" Type="http://schemas.openxmlformats.org/officeDocument/2006/relationships/hyperlink" Target="https://www.nseindia.com/get-quotes/derivatives?symbol=NIFTY&amp;identifier=OPTIDXNIFTY18-03-2021PE13800.00" TargetMode="External"/><Relationship Id="rId123" Type="http://schemas.openxmlformats.org/officeDocument/2006/relationships/hyperlink" Target="https://www.nseindia.com/get-quotes/derivatives?symbol=NIFTY&amp;identifier=OPTIDXNIFTY18-03-2021PE14150.00" TargetMode="External"/><Relationship Id="rId144" Type="http://schemas.openxmlformats.org/officeDocument/2006/relationships/hyperlink" Target="https://www.nseindia.com/get-quotes/derivatives?symbol=NIFTY&amp;identifier=OPTIDXNIFTY18-03-2021PE14500.00" TargetMode="External"/><Relationship Id="rId90" Type="http://schemas.openxmlformats.org/officeDocument/2006/relationships/hyperlink" Target="https://www.nseindia.com/get-quotes/derivatives?symbol=NIFTY&amp;identifier=OPTIDXNIFTY18-03-2021PE13600.00" TargetMode="External"/><Relationship Id="rId165" Type="http://schemas.openxmlformats.org/officeDocument/2006/relationships/hyperlink" Target="https://www.nseindia.com/get-quotes/derivatives?symbol=NIFTY&amp;identifier=OPTIDXNIFTY18-03-2021PE14850.00" TargetMode="External"/><Relationship Id="rId186" Type="http://schemas.openxmlformats.org/officeDocument/2006/relationships/hyperlink" Target="https://www.nseindia.com/get-quotes/derivatives?symbol=NIFTY&amp;identifier=OPTIDXNIFTY18-03-2021PE15200.00" TargetMode="External"/><Relationship Id="rId211" Type="http://schemas.openxmlformats.org/officeDocument/2006/relationships/hyperlink" Target="https://www.nseindia.com/get-quotes/derivatives?symbol=NIFTY&amp;identifier=OPTIDXNIFTY18-03-2021CE15650.00" TargetMode="External"/><Relationship Id="rId232" Type="http://schemas.openxmlformats.org/officeDocument/2006/relationships/hyperlink" Target="https://www.nseindia.com/get-quotes/derivatives?symbol=NIFTY&amp;identifier=OPTIDXNIFTY18-03-2021CE16000.00" TargetMode="External"/><Relationship Id="rId253" Type="http://schemas.openxmlformats.org/officeDocument/2006/relationships/hyperlink" Target="https://www.nseindia.com/get-quotes/derivatives?symbol=NIFTY&amp;identifier=OPTIDXNIFTY18-03-2021CE16350.00" TargetMode="External"/><Relationship Id="rId274" Type="http://schemas.openxmlformats.org/officeDocument/2006/relationships/hyperlink" Target="https://www.nseindia.com/get-quotes/derivatives?symbol=NIFTY&amp;identifier=OPTIDXNIFTY18-03-2021CE16700.00" TargetMode="External"/><Relationship Id="rId27" Type="http://schemas.openxmlformats.org/officeDocument/2006/relationships/hyperlink" Target="https://www.nseindia.com/get-quotes/derivatives?symbol=NIFTY&amp;identifier=OPTIDXNIFTY18-03-2021PE12550.00" TargetMode="External"/><Relationship Id="rId48" Type="http://schemas.openxmlformats.org/officeDocument/2006/relationships/hyperlink" Target="https://www.nseindia.com/get-quotes/derivatives?symbol=NIFTY&amp;identifier=OPTIDXNIFTY18-03-2021PE12900.00" TargetMode="External"/><Relationship Id="rId69" Type="http://schemas.openxmlformats.org/officeDocument/2006/relationships/hyperlink" Target="https://www.nseindia.com/get-quotes/derivatives?symbol=NIFTY&amp;identifier=OPTIDXNIFTY18-03-2021PE13250.00" TargetMode="External"/><Relationship Id="rId113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155" Type="http://schemas.openxmlformats.org/officeDocument/2006/relationships/hyperlink" Target="javascript:;" TargetMode="External"/><Relationship Id="rId176" Type="http://schemas.openxmlformats.org/officeDocument/2006/relationships/hyperlink" Target="javascript:;" TargetMode="External"/><Relationship Id="rId197" Type="http://schemas.openxmlformats.org/officeDocument/2006/relationships/hyperlink" Target="javascript:;" TargetMode="External"/><Relationship Id="rId201" Type="http://schemas.openxmlformats.org/officeDocument/2006/relationships/hyperlink" Target="https://www.nseindia.com/get-quotes/derivatives?symbol=NIFTY&amp;identifier=OPTIDXNIFTY18-03-2021PE15450.00" TargetMode="External"/><Relationship Id="rId222" Type="http://schemas.openxmlformats.org/officeDocument/2006/relationships/hyperlink" Target="https://www.nseindia.com/get-quotes/derivatives?symbol=NIFTY&amp;identifier=OPTIDXNIFTY18-03-2021PE15800.00" TargetMode="External"/><Relationship Id="rId243" Type="http://schemas.openxmlformats.org/officeDocument/2006/relationships/hyperlink" Target="https://www.nseindia.com/get-quotes/derivatives?symbol=NIFTY&amp;identifier=OPTIDXNIFTY18-03-2021PE16150.00" TargetMode="External"/><Relationship Id="rId264" Type="http://schemas.openxmlformats.org/officeDocument/2006/relationships/hyperlink" Target="https://www.nseindia.com/get-quotes/derivatives?symbol=NIFTY&amp;identifier=OPTIDXNIFTY18-03-2021PE16500.00" TargetMode="External"/><Relationship Id="rId17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https://www.nseindia.com/get-quotes/derivatives?symbol=NIFTY&amp;identifier=OPTIDXNIFTY18-03-2021CE13850.00" TargetMode="External"/><Relationship Id="rId124" Type="http://schemas.openxmlformats.org/officeDocument/2006/relationships/hyperlink" Target="https://www.nseindia.com/get-quotes/derivatives?symbol=NIFTY&amp;identifier=OPTIDXNIFTY18-03-2021CE14200.00" TargetMode="External"/><Relationship Id="rId70" Type="http://schemas.openxmlformats.org/officeDocument/2006/relationships/hyperlink" Target="https://www.nseindia.com/get-quotes/derivatives?symbol=NIFTY&amp;identifier=OPTIDXNIFTY18-03-2021CE13300.00" TargetMode="External"/><Relationship Id="rId91" Type="http://schemas.openxmlformats.org/officeDocument/2006/relationships/hyperlink" Target="https://www.nseindia.com/get-quotes/derivatives?symbol=NIFTY&amp;identifier=OPTIDXNIFTY18-03-2021CE13650.00" TargetMode="External"/><Relationship Id="rId145" Type="http://schemas.openxmlformats.org/officeDocument/2006/relationships/hyperlink" Target="https://www.nseindia.com/get-quotes/derivatives?symbol=NIFTY&amp;identifier=OPTIDXNIFTY18-03-2021CE14550.00" TargetMode="External"/><Relationship Id="rId166" Type="http://schemas.openxmlformats.org/officeDocument/2006/relationships/hyperlink" Target="https://www.nseindia.com/get-quotes/derivatives?symbol=NIFTY&amp;identifier=OPTIDXNIFTY18-03-2021CE14900.00" TargetMode="External"/><Relationship Id="rId187" Type="http://schemas.openxmlformats.org/officeDocument/2006/relationships/hyperlink" Target="https://www.nseindia.com/get-quotes/derivatives?symbol=NIFTY&amp;identifier=OPTIDXNIFTY18-03-2021CE15250.00" TargetMode="External"/><Relationship Id="rId1" Type="http://schemas.openxmlformats.org/officeDocument/2006/relationships/hyperlink" Target="https://www.nseindia.com/get-quotes/derivatives?symbol=NIFTY&amp;identifier=OPTIDXNIFTY18-03-2021CE12150.00" TargetMode="External"/><Relationship Id="rId212" Type="http://schemas.openxmlformats.org/officeDocument/2006/relationships/hyperlink" Target="javascript:;" TargetMode="External"/><Relationship Id="rId233" Type="http://schemas.openxmlformats.org/officeDocument/2006/relationships/hyperlink" Target="javascript:;" TargetMode="External"/><Relationship Id="rId254" Type="http://schemas.openxmlformats.org/officeDocument/2006/relationships/hyperlink" Target="javascript:;" TargetMode="External"/><Relationship Id="rId28" Type="http://schemas.openxmlformats.org/officeDocument/2006/relationships/hyperlink" Target="https://www.nseindia.com/get-quotes/derivatives?symbol=NIFTY&amp;identifier=OPTIDXNIFTY18-03-2021CE12600.00" TargetMode="External"/><Relationship Id="rId49" Type="http://schemas.openxmlformats.org/officeDocument/2006/relationships/hyperlink" Target="https://www.nseindia.com/get-quotes/derivatives?symbol=NIFTY&amp;identifier=OPTIDXNIFTY18-03-2021CE12950.00" TargetMode="External"/><Relationship Id="rId114" Type="http://schemas.openxmlformats.org/officeDocument/2006/relationships/hyperlink" Target="https://www.nseindia.com/get-quotes/derivatives?symbol=NIFTY&amp;identifier=OPTIDXNIFTY18-03-2021PE14000.00" TargetMode="External"/><Relationship Id="rId275" Type="http://schemas.openxmlformats.org/officeDocument/2006/relationships/hyperlink" Target="javascript:;" TargetMode="External"/><Relationship Id="rId60" Type="http://schemas.openxmlformats.org/officeDocument/2006/relationships/hyperlink" Target="https://www.nseindia.com/get-quotes/derivatives?symbol=NIFTY&amp;identifier=OPTIDXNIFTY18-03-2021PE13100.00" TargetMode="External"/><Relationship Id="rId81" Type="http://schemas.openxmlformats.org/officeDocument/2006/relationships/hyperlink" Target="https://www.nseindia.com/get-quotes/derivatives?symbol=NIFTY&amp;identifier=OPTIDXNIFTY18-03-2021PE13450.00" TargetMode="External"/><Relationship Id="rId135" Type="http://schemas.openxmlformats.org/officeDocument/2006/relationships/hyperlink" Target="https://www.nseindia.com/get-quotes/derivatives?symbol=NIFTY&amp;identifier=OPTIDXNIFTY18-03-2021PE14350.00" TargetMode="External"/><Relationship Id="rId156" Type="http://schemas.openxmlformats.org/officeDocument/2006/relationships/hyperlink" Target="https://www.nseindia.com/get-quotes/derivatives?symbol=NIFTY&amp;identifier=OPTIDXNIFTY18-03-2021PE14700.00" TargetMode="External"/><Relationship Id="rId177" Type="http://schemas.openxmlformats.org/officeDocument/2006/relationships/hyperlink" Target="https://www.nseindia.com/get-quotes/derivatives?symbol=NIFTY&amp;identifier=OPTIDXNIFTY18-03-2021PE15050.00" TargetMode="External"/><Relationship Id="rId198" Type="http://schemas.openxmlformats.org/officeDocument/2006/relationships/hyperlink" Target="https://www.nseindia.com/get-quotes/derivatives?symbol=NIFTY&amp;identifier=OPTIDXNIFTY18-03-2021PE15400.00" TargetMode="External"/><Relationship Id="rId202" Type="http://schemas.openxmlformats.org/officeDocument/2006/relationships/hyperlink" Target="https://www.nseindia.com/get-quotes/derivatives?symbol=NIFTY&amp;identifier=OPTIDXNIFTY18-03-2021CE15500.00" TargetMode="External"/><Relationship Id="rId223" Type="http://schemas.openxmlformats.org/officeDocument/2006/relationships/hyperlink" Target="https://www.nseindia.com/get-quotes/derivatives?symbol=NIFTY&amp;identifier=OPTIDXNIFTY18-03-2021CE15850.00" TargetMode="External"/><Relationship Id="rId244" Type="http://schemas.openxmlformats.org/officeDocument/2006/relationships/hyperlink" Target="https://www.nseindia.com/get-quotes/derivatives?symbol=NIFTY&amp;identifier=OPTIDXNIFTY18-03-2021CE16200.00" TargetMode="External"/><Relationship Id="rId18" Type="http://schemas.openxmlformats.org/officeDocument/2006/relationships/hyperlink" Target="https://www.nseindia.com/get-quotes/derivatives?symbol=NIFTY&amp;identifier=OPTIDXNIFTY18-03-2021PE12400.00" TargetMode="External"/><Relationship Id="rId39" Type="http://schemas.openxmlformats.org/officeDocument/2006/relationships/hyperlink" Target="https://www.nseindia.com/get-quotes/derivatives?symbol=NIFTY&amp;identifier=OPTIDXNIFTY18-03-2021PE12750.00" TargetMode="External"/><Relationship Id="rId265" Type="http://schemas.openxmlformats.org/officeDocument/2006/relationships/hyperlink" Target="https://www.nseindia.com/get-quotes/derivatives?symbol=NIFTY&amp;identifier=OPTIDXNIFTY18-03-2021CE16550.00" TargetMode="External"/><Relationship Id="rId50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146" Type="http://schemas.openxmlformats.org/officeDocument/2006/relationships/hyperlink" Target="javascript:;" TargetMode="External"/><Relationship Id="rId167" Type="http://schemas.openxmlformats.org/officeDocument/2006/relationships/hyperlink" Target="javascript:;" TargetMode="External"/><Relationship Id="rId188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13" Type="http://schemas.openxmlformats.org/officeDocument/2006/relationships/hyperlink" Target="https://www.nseindia.com/get-quotes/derivatives?symbol=NIFTY&amp;identifier=OPTIDXNIFTY18-03-2021PE15650.00" TargetMode="External"/><Relationship Id="rId234" Type="http://schemas.openxmlformats.org/officeDocument/2006/relationships/hyperlink" Target="https://www.nseindia.com/get-quotes/derivatives?symbol=NIFTY&amp;identifier=OPTIDXNIFTY18-03-2021PE16000.00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55" Type="http://schemas.openxmlformats.org/officeDocument/2006/relationships/hyperlink" Target="https://www.nseindia.com/get-quotes/derivatives?symbol=NIFTY&amp;identifier=OPTIDXNIFTY18-03-2021PE16350.00" TargetMode="External"/><Relationship Id="rId276" Type="http://schemas.openxmlformats.org/officeDocument/2006/relationships/hyperlink" Target="https://www.nseindia.com/get-quotes/derivatives?symbol=NIFTY&amp;identifier=OPTIDXNIFTY18-03-2021PE16700.00" TargetMode="External"/><Relationship Id="rId40" Type="http://schemas.openxmlformats.org/officeDocument/2006/relationships/hyperlink" Target="https://www.nseindia.com/get-quotes/derivatives?symbol=NIFTY&amp;identifier=OPTIDXNIFTY18-03-2021CE12800.00" TargetMode="External"/><Relationship Id="rId115" Type="http://schemas.openxmlformats.org/officeDocument/2006/relationships/hyperlink" Target="https://www.nseindia.com/get-quotes/derivatives?symbol=NIFTY&amp;identifier=OPTIDXNIFTY18-03-2021CE14050.00" TargetMode="External"/><Relationship Id="rId136" Type="http://schemas.openxmlformats.org/officeDocument/2006/relationships/hyperlink" Target="https://www.nseindia.com/get-quotes/derivatives?symbol=NIFTY&amp;identifier=OPTIDXNIFTY18-03-2021CE14400.00" TargetMode="External"/><Relationship Id="rId157" Type="http://schemas.openxmlformats.org/officeDocument/2006/relationships/hyperlink" Target="https://www.nseindia.com/get-quotes/derivatives?symbol=NIFTY&amp;identifier=OPTIDXNIFTY18-03-2021CE14750.00" TargetMode="External"/><Relationship Id="rId178" Type="http://schemas.openxmlformats.org/officeDocument/2006/relationships/hyperlink" Target="https://www.nseindia.com/get-quotes/derivatives?symbol=NIFTY&amp;identifier=OPTIDXNIFTY18-03-2021CE15100.00" TargetMode="External"/><Relationship Id="rId61" Type="http://schemas.openxmlformats.org/officeDocument/2006/relationships/hyperlink" Target="https://www.nseindia.com/get-quotes/derivatives?symbol=NIFTY&amp;identifier=OPTIDXNIFTY18-03-2021CE13150.00" TargetMode="External"/><Relationship Id="rId82" Type="http://schemas.openxmlformats.org/officeDocument/2006/relationships/hyperlink" Target="https://www.nseindia.com/get-quotes/derivatives?symbol=NIFTY&amp;identifier=OPTIDXNIFTY18-03-2021CE13500.00" TargetMode="External"/><Relationship Id="rId199" Type="http://schemas.openxmlformats.org/officeDocument/2006/relationships/hyperlink" Target="https://www.nseindia.com/get-quotes/derivatives?symbol=NIFTY&amp;identifier=OPTIDXNIFTY18-03-2021CE15450.00" TargetMode="External"/><Relationship Id="rId203" Type="http://schemas.openxmlformats.org/officeDocument/2006/relationships/hyperlink" Target="javascript:;" TargetMode="External"/><Relationship Id="rId19" Type="http://schemas.openxmlformats.org/officeDocument/2006/relationships/hyperlink" Target="https://www.nseindia.com/get-quotes/derivatives?symbol=NIFTY&amp;identifier=OPTIDXNIFTY18-03-2021CE12450.00" TargetMode="External"/><Relationship Id="rId224" Type="http://schemas.openxmlformats.org/officeDocument/2006/relationships/hyperlink" Target="javascript:;" TargetMode="External"/><Relationship Id="rId245" Type="http://schemas.openxmlformats.org/officeDocument/2006/relationships/hyperlink" Target="javascript:;" TargetMode="External"/><Relationship Id="rId266" Type="http://schemas.openxmlformats.org/officeDocument/2006/relationships/hyperlink" Target="javascript:;" TargetMode="External"/><Relationship Id="rId30" Type="http://schemas.openxmlformats.org/officeDocument/2006/relationships/hyperlink" Target="https://www.nseindia.com/get-quotes/derivatives?symbol=NIFTY&amp;identifier=OPTIDXNIFTY18-03-2021PE12600.00" TargetMode="External"/><Relationship Id="rId105" Type="http://schemas.openxmlformats.org/officeDocument/2006/relationships/hyperlink" Target="https://www.nseindia.com/get-quotes/derivatives?symbol=NIFTY&amp;identifier=OPTIDXNIFTY18-03-2021PE13850.00" TargetMode="External"/><Relationship Id="rId126" Type="http://schemas.openxmlformats.org/officeDocument/2006/relationships/hyperlink" Target="https://www.nseindia.com/get-quotes/derivatives?symbol=NIFTY&amp;identifier=OPTIDXNIFTY18-03-2021PE14200.00" TargetMode="External"/><Relationship Id="rId147" Type="http://schemas.openxmlformats.org/officeDocument/2006/relationships/hyperlink" Target="https://www.nseindia.com/get-quotes/derivatives?symbol=NIFTY&amp;identifier=OPTIDXNIFTY18-03-2021PE14550.00" TargetMode="External"/><Relationship Id="rId168" Type="http://schemas.openxmlformats.org/officeDocument/2006/relationships/hyperlink" Target="https://www.nseindia.com/get-quotes/derivatives?symbol=NIFTY&amp;identifier=OPTIDXNIFTY18-03-2021PE14900.00" TargetMode="External"/><Relationship Id="rId51" Type="http://schemas.openxmlformats.org/officeDocument/2006/relationships/hyperlink" Target="https://www.nseindia.com/get-quotes/derivatives?symbol=NIFTY&amp;identifier=OPTIDXNIFTY18-03-2021PE12950.00" TargetMode="External"/><Relationship Id="rId72" Type="http://schemas.openxmlformats.org/officeDocument/2006/relationships/hyperlink" Target="https://www.nseindia.com/get-quotes/derivatives?symbol=NIFTY&amp;identifier=OPTIDXNIFTY18-03-2021PE13300.00" TargetMode="External"/><Relationship Id="rId93" Type="http://schemas.openxmlformats.org/officeDocument/2006/relationships/hyperlink" Target="https://www.nseindia.com/get-quotes/derivatives?symbol=NIFTY&amp;identifier=OPTIDXNIFTY18-03-2021PE13650.00" TargetMode="External"/><Relationship Id="rId189" Type="http://schemas.openxmlformats.org/officeDocument/2006/relationships/hyperlink" Target="https://www.nseindia.com/get-quotes/derivatives?symbol=NIFTY&amp;identifier=OPTIDXNIFTY18-03-2021PE15250.00" TargetMode="External"/><Relationship Id="rId3" Type="http://schemas.openxmlformats.org/officeDocument/2006/relationships/hyperlink" Target="https://www.nseindia.com/get-quotes/derivatives?symbol=NIFTY&amp;identifier=OPTIDXNIFTY18-03-2021PE12150.00" TargetMode="External"/><Relationship Id="rId214" Type="http://schemas.openxmlformats.org/officeDocument/2006/relationships/hyperlink" Target="https://www.nseindia.com/get-quotes/derivatives?symbol=NIFTY&amp;identifier=OPTIDXNIFTY18-03-2021CE15700.00" TargetMode="External"/><Relationship Id="rId235" Type="http://schemas.openxmlformats.org/officeDocument/2006/relationships/hyperlink" Target="https://www.nseindia.com/get-quotes/derivatives?symbol=NIFTY&amp;identifier=OPTIDXNIFTY18-03-2021CE16050.00" TargetMode="External"/><Relationship Id="rId256" Type="http://schemas.openxmlformats.org/officeDocument/2006/relationships/hyperlink" Target="https://www.nseindia.com/get-quotes/derivatives?symbol=NIFTY&amp;identifier=OPTIDXNIFTY18-03-2021CE16400.00" TargetMode="External"/><Relationship Id="rId277" Type="http://schemas.openxmlformats.org/officeDocument/2006/relationships/hyperlink" Target="https://www.nseindia.com/get-quotes/derivatives?symbol=NIFTY&amp;identifier=OPTIDXNIFTY18-03-2021CE16750.00" TargetMode="External"/><Relationship Id="rId116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15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79" Type="http://schemas.openxmlformats.org/officeDocument/2006/relationships/hyperlink" Target="javascript:;" TargetMode="External"/><Relationship Id="rId190" Type="http://schemas.openxmlformats.org/officeDocument/2006/relationships/hyperlink" Target="https://www.nseindia.com/get-quotes/derivatives?symbol=NIFTY&amp;identifier=OPTIDXNIFTY18-03-2021CE15300.00" TargetMode="External"/><Relationship Id="rId204" Type="http://schemas.openxmlformats.org/officeDocument/2006/relationships/hyperlink" Target="https://www.nseindia.com/get-quotes/derivatives?symbol=NIFTY&amp;identifier=OPTIDXNIFTY18-03-2021PE15500.00" TargetMode="External"/><Relationship Id="rId225" Type="http://schemas.openxmlformats.org/officeDocument/2006/relationships/hyperlink" Target="https://www.nseindia.com/get-quotes/derivatives?symbol=NIFTY&amp;identifier=OPTIDXNIFTY18-03-2021PE15850.00" TargetMode="External"/><Relationship Id="rId246" Type="http://schemas.openxmlformats.org/officeDocument/2006/relationships/hyperlink" Target="https://www.nseindia.com/get-quotes/derivatives?symbol=NIFTY&amp;identifier=OPTIDXNIFTY18-03-2021PE16200.00" TargetMode="External"/><Relationship Id="rId267" Type="http://schemas.openxmlformats.org/officeDocument/2006/relationships/hyperlink" Target="https://www.nseindia.com/get-quotes/derivatives?symbol=NIFTY&amp;identifier=OPTIDXNIFTY18-03-2021PE16550.00" TargetMode="External"/><Relationship Id="rId106" Type="http://schemas.openxmlformats.org/officeDocument/2006/relationships/hyperlink" Target="https://www.nseindia.com/get-quotes/derivatives?symbol=NIFTY&amp;identifier=OPTIDXNIFTY18-03-2021CE13900.00" TargetMode="External"/><Relationship Id="rId127" Type="http://schemas.openxmlformats.org/officeDocument/2006/relationships/hyperlink" Target="https://www.nseindia.com/get-quotes/derivatives?symbol=NIFTY&amp;identifier=OPTIDXNIFTY18-03-2021CE14250.00" TargetMode="External"/><Relationship Id="rId10" Type="http://schemas.openxmlformats.org/officeDocument/2006/relationships/hyperlink" Target="https://www.nseindia.com/get-quotes/derivatives?symbol=NIFTY&amp;identifier=OPTIDXNIFTY18-03-2021CE12300.00" TargetMode="External"/><Relationship Id="rId31" Type="http://schemas.openxmlformats.org/officeDocument/2006/relationships/hyperlink" Target="https://www.nseindia.com/get-quotes/derivatives?symbol=NIFTY&amp;identifier=OPTIDXNIFTY18-03-2021CE12650.00" TargetMode="External"/><Relationship Id="rId52" Type="http://schemas.openxmlformats.org/officeDocument/2006/relationships/hyperlink" Target="https://www.nseindia.com/get-quotes/derivatives?symbol=NIFTY&amp;identifier=OPTIDXNIFTY18-03-2021CE13000.00" TargetMode="External"/><Relationship Id="rId73" Type="http://schemas.openxmlformats.org/officeDocument/2006/relationships/hyperlink" Target="https://www.nseindia.com/get-quotes/derivatives?symbol=NIFTY&amp;identifier=OPTIDXNIFTY18-03-2021CE13350.00" TargetMode="External"/><Relationship Id="rId94" Type="http://schemas.openxmlformats.org/officeDocument/2006/relationships/hyperlink" Target="https://www.nseindia.com/get-quotes/derivatives?symbol=NIFTY&amp;identifier=OPTIDXNIFTY18-03-2021CE13700.00" TargetMode="External"/><Relationship Id="rId148" Type="http://schemas.openxmlformats.org/officeDocument/2006/relationships/hyperlink" Target="https://www.nseindia.com/get-quotes/derivatives?symbol=NIFTY&amp;identifier=OPTIDXNIFTY18-03-2021CE14600.00" TargetMode="External"/><Relationship Id="rId169" Type="http://schemas.openxmlformats.org/officeDocument/2006/relationships/hyperlink" Target="https://www.nseindia.com/get-quotes/derivatives?symbol=NIFTY&amp;identifier=OPTIDXNIFTY18-03-2021CE14950.00" TargetMode="External"/><Relationship Id="rId4" Type="http://schemas.openxmlformats.org/officeDocument/2006/relationships/hyperlink" Target="https://www.nseindia.com/get-quotes/derivatives?symbol=NIFTY&amp;identifier=OPTIDXNIFTY18-03-2021CE12200.00" TargetMode="External"/><Relationship Id="rId180" Type="http://schemas.openxmlformats.org/officeDocument/2006/relationships/hyperlink" Target="https://www.nseindia.com/get-quotes/derivatives?symbol=NIFTY&amp;identifier=OPTIDXNIFTY18-03-2021PE15100.00" TargetMode="External"/><Relationship Id="rId215" Type="http://schemas.openxmlformats.org/officeDocument/2006/relationships/hyperlink" Target="javascript:;" TargetMode="External"/><Relationship Id="rId236" Type="http://schemas.openxmlformats.org/officeDocument/2006/relationships/hyperlink" Target="javascript:;" TargetMode="External"/><Relationship Id="rId257" Type="http://schemas.openxmlformats.org/officeDocument/2006/relationships/hyperlink" Target="javascript:;" TargetMode="External"/><Relationship Id="rId278" Type="http://schemas.openxmlformats.org/officeDocument/2006/relationships/hyperlink" Target="javascript:;" TargetMode="External"/><Relationship Id="rId42" Type="http://schemas.openxmlformats.org/officeDocument/2006/relationships/hyperlink" Target="https://www.nseindia.com/get-quotes/derivatives?symbol=NIFTY&amp;identifier=OPTIDXNIFTY18-03-2021PE12800.00" TargetMode="External"/><Relationship Id="rId84" Type="http://schemas.openxmlformats.org/officeDocument/2006/relationships/hyperlink" Target="https://www.nseindia.com/get-quotes/derivatives?symbol=NIFTY&amp;identifier=OPTIDXNIFTY18-03-2021PE13500.00" TargetMode="External"/><Relationship Id="rId138" Type="http://schemas.openxmlformats.org/officeDocument/2006/relationships/hyperlink" Target="https://www.nseindia.com/get-quotes/derivatives?symbol=NIFTY&amp;identifier=OPTIDXNIFTY18-03-2021PE14400.00" TargetMode="External"/><Relationship Id="rId191" Type="http://schemas.openxmlformats.org/officeDocument/2006/relationships/hyperlink" Target="javascript:;" TargetMode="External"/><Relationship Id="rId205" Type="http://schemas.openxmlformats.org/officeDocument/2006/relationships/hyperlink" Target="https://www.nseindia.com/get-quotes/derivatives?symbol=NIFTY&amp;identifier=OPTIDXNIFTY18-03-2021CE15550.00" TargetMode="External"/><Relationship Id="rId247" Type="http://schemas.openxmlformats.org/officeDocument/2006/relationships/hyperlink" Target="https://www.nseindia.com/get-quotes/derivatives?symbol=NIFTY&amp;identifier=OPTIDXNIFTY18-03-2021CE16250.00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149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60" Type="http://schemas.openxmlformats.org/officeDocument/2006/relationships/hyperlink" Target="https://www.nseindia.com/get-quotes/derivatives?symbol=NIFTY&amp;identifier=OPTIDXNIFTY18-03-2021CE14800.00" TargetMode="External"/><Relationship Id="rId216" Type="http://schemas.openxmlformats.org/officeDocument/2006/relationships/hyperlink" Target="https://www.nseindia.com/get-quotes/derivatives?symbol=NIFTY&amp;identifier=OPTIDXNIFTY18-03-2021PE15700.00" TargetMode="External"/><Relationship Id="rId258" Type="http://schemas.openxmlformats.org/officeDocument/2006/relationships/hyperlink" Target="https://www.nseindia.com/get-quotes/derivatives?symbol=NIFTY&amp;identifier=OPTIDXNIFTY18-03-2021PE16400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showGridLines="0" tabSelected="1" workbookViewId="0">
      <selection activeCell="U16" sqref="U16"/>
    </sheetView>
  </sheetViews>
  <sheetFormatPr defaultRowHeight="15"/>
  <cols>
    <col min="4" max="4" width="15.42578125" bestFit="1" customWidth="1"/>
    <col min="5" max="6" width="15.140625" bestFit="1" customWidth="1"/>
    <col min="8" max="8" width="12" bestFit="1" customWidth="1"/>
    <col min="18" max="18" width="14.42578125" bestFit="1" customWidth="1"/>
    <col min="19" max="19" width="9.140625" customWidth="1"/>
  </cols>
  <sheetData>
    <row r="1" spans="1:18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5</v>
      </c>
      <c r="G1" s="1"/>
      <c r="R1" s="2" t="s">
        <v>6</v>
      </c>
    </row>
    <row r="2" spans="1:18" ht="15.75" thickBot="1">
      <c r="A2" s="15">
        <v>14500</v>
      </c>
      <c r="B2" s="10">
        <v>619</v>
      </c>
      <c r="C2" s="13">
        <v>27101</v>
      </c>
      <c r="D2" s="4">
        <f>R2*B2</f>
        <v>0</v>
      </c>
      <c r="E2" s="4">
        <f>C18*R18+C17*R17+C16*R16+C15*R15+C14*R14+C13*R13+C12*R12+C11*R11+C10*R10+C9*R9+C8*R8+C7*R7+C6*R6+C5*R5+C4*R4+C3*R3+C2*R2</f>
        <v>57126550</v>
      </c>
      <c r="F2" s="4">
        <f t="shared" ref="F2:F18" si="0">D2+E2</f>
        <v>57126550</v>
      </c>
      <c r="R2" s="2">
        <v>0</v>
      </c>
    </row>
    <row r="3" spans="1:18" ht="15.75" thickBot="1">
      <c r="A3" s="15">
        <v>14550</v>
      </c>
      <c r="B3" s="10">
        <v>59</v>
      </c>
      <c r="C3" s="13">
        <v>8031</v>
      </c>
      <c r="D3" s="4">
        <f>(R3*B2)</f>
        <v>30950</v>
      </c>
      <c r="E3" s="4">
        <f>SUMPRODUCT(C3:C18,R2:R17)</f>
        <v>48999500</v>
      </c>
      <c r="F3" s="4">
        <f t="shared" si="0"/>
        <v>49030450</v>
      </c>
      <c r="R3" s="2">
        <v>50</v>
      </c>
    </row>
    <row r="4" spans="1:18" ht="15.75" thickBot="1">
      <c r="A4" s="15">
        <v>14600</v>
      </c>
      <c r="B4" s="10">
        <v>708</v>
      </c>
      <c r="C4" s="13">
        <v>18225</v>
      </c>
      <c r="D4" s="4">
        <f>R4*B2+R3*B3</f>
        <v>64850</v>
      </c>
      <c r="E4" s="4">
        <f>SUMPRODUCT(C4:C18,R2:R16)</f>
        <v>41274000</v>
      </c>
      <c r="F4" s="4">
        <f t="shared" si="0"/>
        <v>41338850</v>
      </c>
      <c r="R4" s="2">
        <v>100</v>
      </c>
    </row>
    <row r="5" spans="1:18" ht="15.75" thickBot="1">
      <c r="A5" s="15">
        <v>14650</v>
      </c>
      <c r="B5" s="10">
        <v>161</v>
      </c>
      <c r="C5" s="13">
        <v>6368</v>
      </c>
      <c r="D5" s="4">
        <f>R5*B2+R4*B3+B4*R3</f>
        <v>134150</v>
      </c>
      <c r="E5" s="4">
        <f>SUMPRODUCT(C5:C18,R2:R15)</f>
        <v>34459750</v>
      </c>
      <c r="F5" s="4">
        <f t="shared" si="0"/>
        <v>34593900</v>
      </c>
      <c r="R5" s="2">
        <v>150</v>
      </c>
    </row>
    <row r="6" spans="1:18" ht="15.75" thickBot="1">
      <c r="A6" s="15">
        <v>14700</v>
      </c>
      <c r="B6" s="13">
        <v>1894</v>
      </c>
      <c r="C6" s="13">
        <v>18355</v>
      </c>
      <c r="D6" s="4">
        <f>R6*B2+R5*B3+R4*B4+B5*R3</f>
        <v>211500</v>
      </c>
      <c r="E6" s="4">
        <f>SUMPRODUCT(C6:C18,R2:R14)</f>
        <v>27963900</v>
      </c>
      <c r="F6" s="4">
        <f t="shared" si="0"/>
        <v>28175400</v>
      </c>
      <c r="R6" s="2">
        <v>200</v>
      </c>
    </row>
    <row r="7" spans="1:18" ht="15.75" thickBot="1">
      <c r="A7" s="15">
        <v>14750</v>
      </c>
      <c r="B7" s="10">
        <v>888</v>
      </c>
      <c r="C7" s="13">
        <v>11275</v>
      </c>
      <c r="D7" s="4">
        <f>R7*B2+R6*B3+R5*B4+R4*B5+R3*B6</f>
        <v>383550</v>
      </c>
      <c r="E7" s="4">
        <f>SUMPRODUCT(C7:C18,R2:R13)</f>
        <v>22385800</v>
      </c>
      <c r="F7" s="4">
        <f t="shared" si="0"/>
        <v>22769350</v>
      </c>
      <c r="R7" s="2">
        <v>250</v>
      </c>
    </row>
    <row r="8" spans="1:18" ht="15.75" thickBot="1">
      <c r="A8" s="15">
        <v>14800</v>
      </c>
      <c r="B8" s="13">
        <v>5598</v>
      </c>
      <c r="C8" s="13">
        <v>20786</v>
      </c>
      <c r="D8" s="4">
        <f>R8*B2+R7*B3+R6*B4+R5*B5+R4*B6+R3*B7</f>
        <v>600000</v>
      </c>
      <c r="E8" s="4">
        <f>SUMPRODUCT(C8:C18,R2:R12)</f>
        <v>17371450</v>
      </c>
      <c r="F8" s="4">
        <f t="shared" si="0"/>
        <v>17971450</v>
      </c>
      <c r="R8" s="2">
        <v>300</v>
      </c>
    </row>
    <row r="9" spans="1:18" ht="15.75" thickBot="1">
      <c r="A9" s="15">
        <v>14850</v>
      </c>
      <c r="B9" s="13">
        <v>2068</v>
      </c>
      <c r="C9" s="13">
        <v>5188</v>
      </c>
      <c r="D9" s="4">
        <f>R9*B2+R8*B3+R7*B4+R6*B5+R5*B6+R4*B7+R3*B8</f>
        <v>1096350</v>
      </c>
      <c r="E9" s="4">
        <f>SUMPRODUCT(C9:C18,R2:R11)</f>
        <v>13396400</v>
      </c>
      <c r="F9" s="4">
        <f t="shared" si="0"/>
        <v>14492750</v>
      </c>
      <c r="R9" s="2">
        <v>350</v>
      </c>
    </row>
    <row r="10" spans="1:18" ht="15.75" thickBot="1">
      <c r="A10" s="15">
        <v>14900</v>
      </c>
      <c r="B10" s="13">
        <v>15719</v>
      </c>
      <c r="C10" s="13">
        <v>18917</v>
      </c>
      <c r="D10" s="4">
        <f>R10*B2+R9*B3+R8*B4+R7*B5+R6*B6+R5*B7+R4*B8+R3*B9</f>
        <v>1696100</v>
      </c>
      <c r="E10" s="4">
        <f>SUMPRODUCT(C10:C18,R2:R10)</f>
        <v>9680750</v>
      </c>
      <c r="F10" s="4">
        <f t="shared" si="0"/>
        <v>11376850</v>
      </c>
      <c r="R10" s="2">
        <v>400</v>
      </c>
    </row>
    <row r="11" spans="1:18" ht="15.75" thickBot="1">
      <c r="A11" s="15">
        <v>14950</v>
      </c>
      <c r="B11" s="13">
        <v>5974</v>
      </c>
      <c r="C11" s="13">
        <v>4736</v>
      </c>
      <c r="D11" s="4">
        <f>R11*B2+R10*B3+R9*B4+R8*B5+R7*B6+R6*B7+R5*B8+R4*B9+R3*B10</f>
        <v>3081800</v>
      </c>
      <c r="E11" s="4">
        <f>SUMPRODUCT(C11:C18,R2:R9)</f>
        <v>6910950</v>
      </c>
      <c r="F11" s="4">
        <f t="shared" si="0"/>
        <v>9992750</v>
      </c>
      <c r="R11" s="2">
        <v>450</v>
      </c>
    </row>
    <row r="12" spans="1:18" ht="15.75" thickBot="1">
      <c r="A12" s="15">
        <v>15000</v>
      </c>
      <c r="B12" s="13">
        <v>42684</v>
      </c>
      <c r="C12" s="13">
        <v>25739</v>
      </c>
      <c r="D12" s="4">
        <f>R12*B2+R11*B3+R10*B4+R9*B5+R8*B6+R7*B7+R6*B8+R5*B9+R4*B10+R3*B11</f>
        <v>4766200</v>
      </c>
      <c r="E12" s="4">
        <f>SUMPRODUCT(C12:C18,R2:R8)</f>
        <v>4377950</v>
      </c>
      <c r="F12" s="4">
        <f t="shared" si="0"/>
        <v>9144150</v>
      </c>
      <c r="R12" s="2">
        <v>500</v>
      </c>
    </row>
    <row r="13" spans="1:18" ht="15.75" thickBot="1">
      <c r="A13" s="15">
        <v>15050</v>
      </c>
      <c r="B13" s="13">
        <v>10994</v>
      </c>
      <c r="C13" s="13">
        <v>2195</v>
      </c>
      <c r="D13" s="4">
        <f>R13*B2+R12*B3+R11*B4+R10*B5+R9*B6+R8*B7+R7*B8+R6*B9+R5*B10+R4*B11+B12*R3</f>
        <v>8584800</v>
      </c>
      <c r="E13" s="4">
        <f>SUMPRODUCT(C13:C18,R2:R7)</f>
        <v>3131900</v>
      </c>
      <c r="F13" s="4">
        <f t="shared" si="0"/>
        <v>11716700</v>
      </c>
      <c r="R13" s="2">
        <v>550</v>
      </c>
    </row>
    <row r="14" spans="1:18" ht="15.75" thickBot="1">
      <c r="A14" s="15">
        <v>15100</v>
      </c>
      <c r="B14" s="13">
        <v>38177</v>
      </c>
      <c r="C14" s="13">
        <v>8784</v>
      </c>
      <c r="D14" s="4">
        <f>R14*B2+R13*B3+R12*B4+R11*B5+R10*B6+R9*B7+R8*B8+R7*B9+R6*B10+R5*B11+R4*B12+R3*B13</f>
        <v>12953100</v>
      </c>
      <c r="E14" s="4">
        <f>SUMPRODUCT(C14:C18,R2:R6)</f>
        <v>1995600</v>
      </c>
      <c r="F14" s="4">
        <f t="shared" si="0"/>
        <v>14948700</v>
      </c>
      <c r="R14" s="2">
        <v>600</v>
      </c>
    </row>
    <row r="15" spans="1:18" ht="15.75" thickBot="1">
      <c r="A15" s="15">
        <v>15150</v>
      </c>
      <c r="B15" s="13">
        <v>12252</v>
      </c>
      <c r="C15" s="10">
        <v>961</v>
      </c>
      <c r="D15" s="4">
        <f>R15*B2+R14*B3+R13*B4+R12*B5+R11*B6+R10*B7+R9*B8+R8*B9+R7*B10+R6*B11+R5*B12+R4*B13+R3*B14</f>
        <v>19230250</v>
      </c>
      <c r="E15" s="4">
        <f>SUMPRODUCT(C15:C18,R2:R5)</f>
        <v>1298500</v>
      </c>
      <c r="F15" s="4">
        <f t="shared" si="0"/>
        <v>20528750</v>
      </c>
      <c r="R15" s="2">
        <v>650</v>
      </c>
    </row>
    <row r="16" spans="1:18" ht="15.75" thickBot="1">
      <c r="A16" s="15">
        <v>15200</v>
      </c>
      <c r="B16" s="13">
        <v>51026</v>
      </c>
      <c r="C16" s="13">
        <v>5839</v>
      </c>
      <c r="D16" s="4">
        <f>R16*B2+R15*B3+R14*B4+R13*B5+R12*B6+R11*B7+R10*B8+R9*B9+R8*B10+R7*B11+R6*B12+R5*B13+R4*B14+R3*B15</f>
        <v>26120000</v>
      </c>
      <c r="E16" s="4">
        <f>SUMPRODUCT(C16:C18,R2:R4)</f>
        <v>649450</v>
      </c>
      <c r="F16" s="4">
        <f t="shared" si="0"/>
        <v>26769450</v>
      </c>
      <c r="R16" s="2">
        <v>700</v>
      </c>
    </row>
    <row r="17" spans="1:18" ht="15.75" thickBot="1">
      <c r="A17" s="15">
        <v>15250</v>
      </c>
      <c r="B17" s="13">
        <v>19687</v>
      </c>
      <c r="C17" s="13">
        <v>1295</v>
      </c>
      <c r="D17" s="4">
        <f>R17*B2+R16*B3+R15*B4+R14*B5+R13*B6+R12*B7+R11*B8+R10*B9+R9*B10+R8*B11+R7*B12+R6*B13+R5*B14+R4*B15+R3*B16</f>
        <v>35561050</v>
      </c>
      <c r="E17" s="4">
        <f>SUMPRODUCT(C17:C18,R2:R3)</f>
        <v>292350</v>
      </c>
      <c r="F17" s="4">
        <f t="shared" si="0"/>
        <v>35853400</v>
      </c>
      <c r="R17" s="2">
        <v>750</v>
      </c>
    </row>
    <row r="18" spans="1:18" ht="15.75" thickBot="1">
      <c r="A18" s="15">
        <v>15300</v>
      </c>
      <c r="B18" s="13">
        <v>47311</v>
      </c>
      <c r="C18" s="13">
        <v>5847</v>
      </c>
      <c r="D18" s="4">
        <f>R18*B2+R17*B3+R16*B4+R15*B5+R14*B6+R13*B7+R12*B8+R11*B9+R10*B10+R9*B11+R8*B12+R7*B13+R6*B14+R5*B15+R4*B16+B17*R3</f>
        <v>45986450</v>
      </c>
      <c r="E18" s="4">
        <f>SUMPRODUCT(C18,R2)</f>
        <v>0</v>
      </c>
      <c r="F18" s="4">
        <f t="shared" si="0"/>
        <v>45986450</v>
      </c>
      <c r="R18" s="2">
        <v>800</v>
      </c>
    </row>
    <row r="19" spans="1:18" ht="15.75" thickBot="1">
      <c r="A19" s="15"/>
    </row>
  </sheetData>
  <hyperlinks>
    <hyperlink ref="A2" r:id="rId1" display="javascript:;" xr:uid="{479CB97F-50B9-49BA-BEEC-13F3BDA148DA}"/>
    <hyperlink ref="A3" r:id="rId2" display="javascript:;" xr:uid="{6604D647-4801-4707-B81B-2B7034017D72}"/>
    <hyperlink ref="A4" r:id="rId3" display="javascript:;" xr:uid="{980F3102-2A0E-4666-8556-79935BFFC03E}"/>
    <hyperlink ref="A5" r:id="rId4" display="javascript:;" xr:uid="{1A346362-ADCF-490E-BB9F-3312504A71C7}"/>
    <hyperlink ref="A6" r:id="rId5" display="javascript:;" xr:uid="{BFCA51FB-FF2D-4378-8415-D26408E2E3C8}"/>
    <hyperlink ref="A7" r:id="rId6" display="javascript:;" xr:uid="{D1A5DF35-6F18-4CE2-B6E1-4F2353EF609E}"/>
    <hyperlink ref="A8" r:id="rId7" display="javascript:;" xr:uid="{CBB8B7C5-3CD3-4070-8136-56DBC0556882}"/>
    <hyperlink ref="A9" r:id="rId8" display="javascript:;" xr:uid="{AE02E2C3-244A-45E7-AEEB-3F3C16A5D7F1}"/>
    <hyperlink ref="A10" r:id="rId9" display="javascript:;" xr:uid="{91BD746B-64F1-4849-86F1-CA46FD852A5B}"/>
    <hyperlink ref="A11" r:id="rId10" display="javascript:;" xr:uid="{F1254E1E-C07D-42DB-9213-CB260AE675A3}"/>
    <hyperlink ref="A12" r:id="rId11" display="javascript:;" xr:uid="{21035C86-DEF8-4740-B73B-5F5C9A3F7157}"/>
    <hyperlink ref="A13" r:id="rId12" display="javascript:;" xr:uid="{6BDC93A3-5A21-43AB-A175-B201177FE74E}"/>
    <hyperlink ref="A14" r:id="rId13" display="javascript:;" xr:uid="{91FE4812-9D92-4520-8A59-876A86ADA92F}"/>
    <hyperlink ref="A15" r:id="rId14" display="javascript:;" xr:uid="{4F9253B3-DEBD-42AE-A68C-B6A2816F738F}"/>
    <hyperlink ref="A16" r:id="rId15" display="javascript:;" xr:uid="{B1397132-AFAE-4E57-9A4D-F5A363A44BC8}"/>
    <hyperlink ref="A17" r:id="rId16" display="javascript:;" xr:uid="{760DC09F-3FB2-4B2D-85F2-FF720BE4AD82}"/>
    <hyperlink ref="A18" r:id="rId17" display="javascript:;" xr:uid="{DA0A26F0-C822-43DF-9D88-85B295221D82}"/>
  </hyperlinks>
  <pageMargins left="0.7" right="0.7" top="0.75" bottom="0.75" header="0.3" footer="0.3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C2" sqref="C2:C18"/>
    </sheetView>
  </sheetViews>
  <sheetFormatPr defaultRowHeight="15"/>
  <sheetData>
    <row r="1" spans="1:7">
      <c r="A1" s="3" t="s">
        <v>0</v>
      </c>
      <c r="B1" s="3" t="s">
        <v>2</v>
      </c>
      <c r="C1" s="3" t="s">
        <v>1</v>
      </c>
    </row>
    <row r="2" spans="1:7" ht="15.75" thickBot="1">
      <c r="A2" s="15">
        <v>14550</v>
      </c>
      <c r="B2" s="10">
        <v>59</v>
      </c>
      <c r="C2" s="13">
        <v>8031</v>
      </c>
    </row>
    <row r="3" spans="1:7" ht="15.75" thickBot="1">
      <c r="A3" s="15">
        <v>14600</v>
      </c>
      <c r="B3" s="10">
        <v>708</v>
      </c>
      <c r="C3" s="13">
        <v>18225</v>
      </c>
    </row>
    <row r="4" spans="1:7" ht="15.75" thickBot="1">
      <c r="A4" s="15">
        <v>14650</v>
      </c>
      <c r="B4" s="10">
        <v>161</v>
      </c>
      <c r="C4" s="13">
        <v>6368</v>
      </c>
    </row>
    <row r="5" spans="1:7" ht="15.75" thickBot="1">
      <c r="A5" s="15">
        <v>14700</v>
      </c>
      <c r="B5" s="13">
        <v>1894</v>
      </c>
      <c r="C5" s="13">
        <v>18355</v>
      </c>
    </row>
    <row r="6" spans="1:7" ht="15.75" thickBot="1">
      <c r="A6" s="15">
        <v>14750</v>
      </c>
      <c r="B6" s="10">
        <v>888</v>
      </c>
      <c r="C6" s="13">
        <v>11275</v>
      </c>
    </row>
    <row r="7" spans="1:7" ht="15.75" thickBot="1">
      <c r="A7" s="15">
        <v>14800</v>
      </c>
      <c r="B7" s="13">
        <v>5598</v>
      </c>
      <c r="C7" s="13">
        <v>20786</v>
      </c>
      <c r="F7" s="6" t="s">
        <v>8</v>
      </c>
      <c r="G7" s="7">
        <f>C19/B19</f>
        <v>0.60167400133536464</v>
      </c>
    </row>
    <row r="8" spans="1:7" ht="15.75" thickBot="1">
      <c r="A8" s="15">
        <v>14850</v>
      </c>
      <c r="B8" s="13">
        <v>2068</v>
      </c>
      <c r="C8" s="13">
        <v>5188</v>
      </c>
    </row>
    <row r="9" spans="1:7" ht="15.75" thickBot="1">
      <c r="A9" s="15">
        <v>14900</v>
      </c>
      <c r="B9" s="13">
        <v>15719</v>
      </c>
      <c r="C9" s="13">
        <v>18917</v>
      </c>
    </row>
    <row r="10" spans="1:7" ht="15.75" thickBot="1">
      <c r="A10" s="15">
        <v>14950</v>
      </c>
      <c r="B10" s="13">
        <v>5974</v>
      </c>
      <c r="C10" s="13">
        <v>4736</v>
      </c>
    </row>
    <row r="11" spans="1:7" ht="15.75" thickBot="1">
      <c r="A11" s="15">
        <v>15000</v>
      </c>
      <c r="B11" s="13">
        <v>42684</v>
      </c>
      <c r="C11" s="13">
        <v>25739</v>
      </c>
    </row>
    <row r="12" spans="1:7" ht="15.75" thickBot="1">
      <c r="A12" s="15">
        <v>15050</v>
      </c>
      <c r="B12" s="13">
        <v>10994</v>
      </c>
      <c r="C12" s="13">
        <v>2195</v>
      </c>
    </row>
    <row r="13" spans="1:7" ht="15.75" thickBot="1">
      <c r="A13" s="15">
        <v>15100</v>
      </c>
      <c r="B13" s="13">
        <v>38177</v>
      </c>
      <c r="C13" s="13">
        <v>8784</v>
      </c>
    </row>
    <row r="14" spans="1:7" ht="15.75" thickBot="1">
      <c r="A14" s="15">
        <v>15150</v>
      </c>
      <c r="B14" s="13">
        <v>12252</v>
      </c>
      <c r="C14" s="10">
        <v>961</v>
      </c>
    </row>
    <row r="15" spans="1:7" ht="15.75" thickBot="1">
      <c r="A15" s="15">
        <v>15200</v>
      </c>
      <c r="B15" s="13">
        <v>51026</v>
      </c>
      <c r="C15" s="13">
        <v>5839</v>
      </c>
    </row>
    <row r="16" spans="1:7" ht="15.75" thickBot="1">
      <c r="A16" s="15">
        <v>15250</v>
      </c>
      <c r="B16" s="13">
        <v>19687</v>
      </c>
      <c r="C16" s="13">
        <v>1295</v>
      </c>
    </row>
    <row r="17" spans="1:3" ht="15.75" thickBot="1">
      <c r="A17" s="15">
        <v>15300</v>
      </c>
      <c r="B17" s="13">
        <v>47311</v>
      </c>
      <c r="C17" s="13">
        <v>5847</v>
      </c>
    </row>
    <row r="18" spans="1:3" ht="15.75" thickBot="1">
      <c r="A18" s="15">
        <v>15350</v>
      </c>
      <c r="B18" s="13">
        <v>15887</v>
      </c>
      <c r="C18" s="10">
        <v>565</v>
      </c>
    </row>
    <row r="19" spans="1:3">
      <c r="A19" s="5" t="s">
        <v>7</v>
      </c>
      <c r="B19" s="5">
        <f>SUM(B2:B18)</f>
        <v>271087</v>
      </c>
      <c r="C19" s="5">
        <f>SUM(C2:C18)</f>
        <v>163106</v>
      </c>
    </row>
  </sheetData>
  <hyperlinks>
    <hyperlink ref="A2" r:id="rId1" display="javascript:;" xr:uid="{DB496A88-E669-4635-AB78-4F2A4EF45F10}"/>
    <hyperlink ref="A3" r:id="rId2" display="javascript:;" xr:uid="{3886347D-2BC0-44B5-8E74-3AAA75FB96B9}"/>
    <hyperlink ref="A4" r:id="rId3" display="javascript:;" xr:uid="{554B505A-FB30-48FF-9581-8FC59BD30C2B}"/>
    <hyperlink ref="A5" r:id="rId4" display="javascript:;" xr:uid="{5FF5244D-F33C-4310-8E4E-9F42B28CF1EB}"/>
    <hyperlink ref="A6" r:id="rId5" display="javascript:;" xr:uid="{E07E06C8-A6DD-4825-A9B7-666A387CCFCD}"/>
    <hyperlink ref="A7" r:id="rId6" display="javascript:;" xr:uid="{B7DB0ADC-0511-4216-AD2A-D185EC65BA48}"/>
    <hyperlink ref="A8" r:id="rId7" display="javascript:;" xr:uid="{B29A9B1F-8AC2-42FD-A3CB-4ED2A6ECEEBE}"/>
    <hyperlink ref="A9" r:id="rId8" display="javascript:;" xr:uid="{4CDA560B-7CF0-48CE-B687-4057D882290C}"/>
    <hyperlink ref="A10" r:id="rId9" display="javascript:;" xr:uid="{2C50C3DE-126C-45C2-87AF-24B8D51D190E}"/>
    <hyperlink ref="A11" r:id="rId10" display="javascript:;" xr:uid="{954F466A-65A8-42E2-B677-812256E6D8E0}"/>
    <hyperlink ref="A12" r:id="rId11" display="javascript:;" xr:uid="{45FA8141-4C1A-4731-BE75-412E63D90D10}"/>
    <hyperlink ref="A13" r:id="rId12" display="javascript:;" xr:uid="{A1F38883-ED44-4F35-BB10-8EDAE6C10789}"/>
    <hyperlink ref="A14" r:id="rId13" display="javascript:;" xr:uid="{BE09BD4E-C8F9-4BB0-B5EF-A3DD31C9EC0D}"/>
    <hyperlink ref="A15" r:id="rId14" display="javascript:;" xr:uid="{A8C23B37-7F82-4669-838E-C58BDFC1F8D7}"/>
    <hyperlink ref="A16" r:id="rId15" display="javascript:;" xr:uid="{88C59EFC-71B3-49C7-B03F-636FE9840573}"/>
    <hyperlink ref="A17" r:id="rId16" display="javascript:;" xr:uid="{220062C2-EF35-4DFC-88B8-85C02556A4FD}"/>
    <hyperlink ref="A18" r:id="rId17" display="javascript:;" xr:uid="{644E7FE0-D2B3-4972-AAC5-E0B310788C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"/>
  <sheetViews>
    <sheetView topLeftCell="F46" workbookViewId="0">
      <selection activeCell="V50" sqref="V50:V66"/>
    </sheetView>
  </sheetViews>
  <sheetFormatPr defaultRowHeight="15"/>
  <sheetData>
    <row r="1" spans="1:23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8"/>
    </row>
    <row r="2" spans="1:23" ht="29.25" thickBot="1">
      <c r="A2" s="24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14</v>
      </c>
      <c r="Q2" s="9" t="s">
        <v>13</v>
      </c>
      <c r="R2" s="9" t="s">
        <v>12</v>
      </c>
      <c r="S2" s="9" t="s">
        <v>11</v>
      </c>
      <c r="T2" s="9" t="s">
        <v>10</v>
      </c>
      <c r="U2" s="9" t="s">
        <v>9</v>
      </c>
      <c r="V2" s="8"/>
      <c r="W2" s="25"/>
    </row>
    <row r="3" spans="1:23" ht="15.75" thickBot="1">
      <c r="A3" s="19"/>
      <c r="B3" s="10" t="s">
        <v>20</v>
      </c>
      <c r="C3" s="10" t="s">
        <v>20</v>
      </c>
      <c r="D3" s="10" t="s">
        <v>20</v>
      </c>
      <c r="E3" s="10" t="s">
        <v>20</v>
      </c>
      <c r="F3" s="12" t="s">
        <v>20</v>
      </c>
      <c r="G3" s="10" t="s">
        <v>20</v>
      </c>
      <c r="H3" s="13">
        <v>3375</v>
      </c>
      <c r="I3" s="14">
        <v>2752.05</v>
      </c>
      <c r="J3" s="14">
        <v>2847.25</v>
      </c>
      <c r="K3" s="13">
        <v>3375</v>
      </c>
      <c r="L3" s="15">
        <v>12150</v>
      </c>
      <c r="M3" s="13">
        <v>31875</v>
      </c>
      <c r="N3" s="10">
        <v>0.25</v>
      </c>
      <c r="O3" s="10">
        <v>0.3</v>
      </c>
      <c r="P3" s="13">
        <v>22800</v>
      </c>
      <c r="Q3" s="16">
        <v>-0.2</v>
      </c>
      <c r="R3" s="12">
        <v>0.25</v>
      </c>
      <c r="S3" s="10" t="s">
        <v>20</v>
      </c>
      <c r="T3" s="13">
        <v>4265</v>
      </c>
      <c r="U3" s="10">
        <v>-447</v>
      </c>
      <c r="V3" s="13">
        <v>2075</v>
      </c>
      <c r="W3" s="11"/>
    </row>
    <row r="4" spans="1:23" ht="15.75" thickBot="1">
      <c r="A4" s="19"/>
      <c r="B4" s="10" t="s">
        <v>20</v>
      </c>
      <c r="C4" s="10" t="s">
        <v>20</v>
      </c>
      <c r="D4" s="10" t="s">
        <v>20</v>
      </c>
      <c r="E4" s="10" t="s">
        <v>20</v>
      </c>
      <c r="F4" s="12" t="s">
        <v>20</v>
      </c>
      <c r="G4" s="10" t="s">
        <v>20</v>
      </c>
      <c r="H4" s="13">
        <v>3375</v>
      </c>
      <c r="I4" s="14">
        <v>2698.55</v>
      </c>
      <c r="J4" s="14">
        <v>2806.5</v>
      </c>
      <c r="K4" s="13">
        <v>3375</v>
      </c>
      <c r="L4" s="15">
        <v>12200</v>
      </c>
      <c r="M4" s="13">
        <v>3900</v>
      </c>
      <c r="N4" s="10">
        <v>0.35</v>
      </c>
      <c r="O4" s="10">
        <v>0.4</v>
      </c>
      <c r="P4" s="13">
        <v>1050</v>
      </c>
      <c r="Q4" s="16">
        <v>-0.15</v>
      </c>
      <c r="R4" s="12">
        <v>0.35</v>
      </c>
      <c r="S4" s="10">
        <v>91.04</v>
      </c>
      <c r="T4" s="13">
        <v>2795</v>
      </c>
      <c r="U4" s="10">
        <v>-93</v>
      </c>
      <c r="V4" s="10">
        <v>251</v>
      </c>
      <c r="W4" s="11"/>
    </row>
    <row r="5" spans="1:23" ht="15.75" thickBot="1">
      <c r="A5" s="19"/>
      <c r="B5" s="10" t="s">
        <v>20</v>
      </c>
      <c r="C5" s="10" t="s">
        <v>20</v>
      </c>
      <c r="D5" s="10" t="s">
        <v>20</v>
      </c>
      <c r="E5" s="10" t="s">
        <v>20</v>
      </c>
      <c r="F5" s="12" t="s">
        <v>20</v>
      </c>
      <c r="G5" s="10" t="s">
        <v>20</v>
      </c>
      <c r="H5" s="13">
        <v>3375</v>
      </c>
      <c r="I5" s="14">
        <v>2578.4</v>
      </c>
      <c r="J5" s="14">
        <v>2813.45</v>
      </c>
      <c r="K5" s="13">
        <v>3375</v>
      </c>
      <c r="L5" s="15">
        <v>12250</v>
      </c>
      <c r="M5" s="13">
        <v>2925</v>
      </c>
      <c r="N5" s="10">
        <v>0.3</v>
      </c>
      <c r="O5" s="10">
        <v>0.6</v>
      </c>
      <c r="P5" s="10">
        <v>75</v>
      </c>
      <c r="Q5" s="17">
        <v>0.05</v>
      </c>
      <c r="R5" s="12">
        <v>0.5</v>
      </c>
      <c r="S5" s="10">
        <v>88.17</v>
      </c>
      <c r="T5" s="10">
        <v>990</v>
      </c>
      <c r="U5" s="10">
        <v>-4</v>
      </c>
      <c r="V5" s="10">
        <v>29</v>
      </c>
      <c r="W5" s="11"/>
    </row>
    <row r="6" spans="1:23" ht="15.75" thickBot="1">
      <c r="A6" s="19"/>
      <c r="B6" s="10">
        <v>1</v>
      </c>
      <c r="C6" s="10" t="s">
        <v>20</v>
      </c>
      <c r="D6" s="10" t="s">
        <v>20</v>
      </c>
      <c r="E6" s="10" t="s">
        <v>20</v>
      </c>
      <c r="F6" s="12" t="s">
        <v>20</v>
      </c>
      <c r="G6" s="10" t="s">
        <v>20</v>
      </c>
      <c r="H6" s="13">
        <v>3375</v>
      </c>
      <c r="I6" s="14">
        <v>2603</v>
      </c>
      <c r="J6" s="14">
        <v>2697.45</v>
      </c>
      <c r="K6" s="13">
        <v>3375</v>
      </c>
      <c r="L6" s="15">
        <v>12300</v>
      </c>
      <c r="M6" s="10">
        <v>375</v>
      </c>
      <c r="N6" s="10">
        <v>0.45</v>
      </c>
      <c r="O6" s="10">
        <v>0.5</v>
      </c>
      <c r="P6" s="13">
        <v>1800</v>
      </c>
      <c r="Q6" s="16">
        <v>-0.05</v>
      </c>
      <c r="R6" s="12">
        <v>0.45</v>
      </c>
      <c r="S6" s="10">
        <v>89.61</v>
      </c>
      <c r="T6" s="13">
        <v>2836</v>
      </c>
      <c r="U6" s="10">
        <v>-13</v>
      </c>
      <c r="V6" s="10">
        <v>369</v>
      </c>
      <c r="W6" s="11"/>
    </row>
    <row r="7" spans="1:23" ht="15.75" thickBot="1">
      <c r="A7" s="19"/>
      <c r="B7" s="10" t="s">
        <v>20</v>
      </c>
      <c r="C7" s="10" t="s">
        <v>20</v>
      </c>
      <c r="D7" s="10" t="s">
        <v>20</v>
      </c>
      <c r="E7" s="10" t="s">
        <v>20</v>
      </c>
      <c r="F7" s="12" t="s">
        <v>20</v>
      </c>
      <c r="G7" s="10" t="s">
        <v>20</v>
      </c>
      <c r="H7" s="13">
        <v>3375</v>
      </c>
      <c r="I7" s="14">
        <v>2482.85</v>
      </c>
      <c r="J7" s="14">
        <v>2708.4</v>
      </c>
      <c r="K7" s="13">
        <v>3375</v>
      </c>
      <c r="L7" s="15">
        <v>12350</v>
      </c>
      <c r="M7" s="10">
        <v>300</v>
      </c>
      <c r="N7" s="10">
        <v>0.55000000000000004</v>
      </c>
      <c r="O7" s="10">
        <v>0.95</v>
      </c>
      <c r="P7" s="13">
        <v>2400</v>
      </c>
      <c r="Q7" s="16">
        <v>-0.35</v>
      </c>
      <c r="R7" s="12">
        <v>0.55000000000000004</v>
      </c>
      <c r="S7" s="10">
        <v>90.25</v>
      </c>
      <c r="T7" s="10">
        <v>92</v>
      </c>
      <c r="U7" s="10" t="s">
        <v>20</v>
      </c>
      <c r="V7" s="10">
        <v>27</v>
      </c>
      <c r="W7" s="11"/>
    </row>
    <row r="8" spans="1:23" ht="15.75" thickBot="1">
      <c r="A8" s="19"/>
      <c r="B8" s="10" t="s">
        <v>20</v>
      </c>
      <c r="C8" s="10" t="s">
        <v>20</v>
      </c>
      <c r="D8" s="10" t="s">
        <v>20</v>
      </c>
      <c r="E8" s="10" t="s">
        <v>20</v>
      </c>
      <c r="F8" s="12" t="s">
        <v>20</v>
      </c>
      <c r="G8" s="10" t="s">
        <v>20</v>
      </c>
      <c r="H8" s="13">
        <v>3375</v>
      </c>
      <c r="I8" s="14">
        <v>2498.6</v>
      </c>
      <c r="J8" s="14">
        <v>2607.35</v>
      </c>
      <c r="K8" s="13">
        <v>3375</v>
      </c>
      <c r="L8" s="15">
        <v>12400</v>
      </c>
      <c r="M8" s="13">
        <v>1425</v>
      </c>
      <c r="N8" s="10">
        <v>0.4</v>
      </c>
      <c r="O8" s="10">
        <v>0.5</v>
      </c>
      <c r="P8" s="13">
        <v>2625</v>
      </c>
      <c r="Q8" s="16">
        <v>-0.1</v>
      </c>
      <c r="R8" s="12">
        <v>0.4</v>
      </c>
      <c r="S8" s="10">
        <v>87</v>
      </c>
      <c r="T8" s="13">
        <v>2719</v>
      </c>
      <c r="U8" s="10">
        <v>54</v>
      </c>
      <c r="V8" s="10">
        <v>168</v>
      </c>
      <c r="W8" s="11"/>
    </row>
    <row r="9" spans="1:23" ht="15.75" thickBot="1">
      <c r="A9" s="19"/>
      <c r="B9" s="10" t="s">
        <v>20</v>
      </c>
      <c r="C9" s="10" t="s">
        <v>20</v>
      </c>
      <c r="D9" s="10" t="s">
        <v>20</v>
      </c>
      <c r="E9" s="10" t="s">
        <v>20</v>
      </c>
      <c r="F9" s="12" t="s">
        <v>20</v>
      </c>
      <c r="G9" s="10" t="s">
        <v>20</v>
      </c>
      <c r="H9" s="13">
        <v>3375</v>
      </c>
      <c r="I9" s="14">
        <v>2386.3000000000002</v>
      </c>
      <c r="J9" s="14">
        <v>2604</v>
      </c>
      <c r="K9" s="13">
        <v>3375</v>
      </c>
      <c r="L9" s="15">
        <v>12450</v>
      </c>
      <c r="M9" s="10">
        <v>375</v>
      </c>
      <c r="N9" s="10">
        <v>0.3</v>
      </c>
      <c r="O9" s="10">
        <v>0.85</v>
      </c>
      <c r="P9" s="13">
        <v>2100</v>
      </c>
      <c r="Q9" s="17">
        <v>0.4</v>
      </c>
      <c r="R9" s="12">
        <v>0.85</v>
      </c>
      <c r="S9" s="10">
        <v>89.71</v>
      </c>
      <c r="T9" s="10">
        <v>54</v>
      </c>
      <c r="U9" s="10">
        <v>12</v>
      </c>
      <c r="V9" s="10">
        <v>26</v>
      </c>
      <c r="W9" s="11"/>
    </row>
    <row r="10" spans="1:23" ht="15.75" thickBot="1">
      <c r="A10" s="19"/>
      <c r="B10" s="10">
        <v>2</v>
      </c>
      <c r="C10" s="10" t="s">
        <v>20</v>
      </c>
      <c r="D10" s="10" t="s">
        <v>20</v>
      </c>
      <c r="E10" s="10" t="s">
        <v>20</v>
      </c>
      <c r="F10" s="12" t="s">
        <v>20</v>
      </c>
      <c r="G10" s="10" t="s">
        <v>20</v>
      </c>
      <c r="H10" s="13">
        <v>3375</v>
      </c>
      <c r="I10" s="14">
        <v>2402.15</v>
      </c>
      <c r="J10" s="14">
        <v>2497.35</v>
      </c>
      <c r="K10" s="13">
        <v>3375</v>
      </c>
      <c r="L10" s="15">
        <v>12500</v>
      </c>
      <c r="M10" s="13">
        <v>10800</v>
      </c>
      <c r="N10" s="10">
        <v>0.3</v>
      </c>
      <c r="O10" s="10">
        <v>0.4</v>
      </c>
      <c r="P10" s="13">
        <v>4500</v>
      </c>
      <c r="Q10" s="16">
        <v>-0.2</v>
      </c>
      <c r="R10" s="12">
        <v>0.3</v>
      </c>
      <c r="S10" s="10">
        <v>79.83</v>
      </c>
      <c r="T10" s="13">
        <v>2674</v>
      </c>
      <c r="U10" s="10">
        <v>-310</v>
      </c>
      <c r="V10" s="13">
        <v>2543</v>
      </c>
      <c r="W10" s="11"/>
    </row>
    <row r="11" spans="1:23" ht="15.75" thickBot="1">
      <c r="A11" s="19"/>
      <c r="B11" s="10" t="s">
        <v>20</v>
      </c>
      <c r="C11" s="10" t="s">
        <v>20</v>
      </c>
      <c r="D11" s="10" t="s">
        <v>20</v>
      </c>
      <c r="E11" s="10" t="s">
        <v>20</v>
      </c>
      <c r="F11" s="12" t="s">
        <v>20</v>
      </c>
      <c r="G11" s="10" t="s">
        <v>20</v>
      </c>
      <c r="H11" s="13">
        <v>3375</v>
      </c>
      <c r="I11" s="14">
        <v>2285.6999999999998</v>
      </c>
      <c r="J11" s="14">
        <v>2500.6999999999998</v>
      </c>
      <c r="K11" s="13">
        <v>3375</v>
      </c>
      <c r="L11" s="15">
        <v>12550</v>
      </c>
      <c r="M11" s="10">
        <v>825</v>
      </c>
      <c r="N11" s="10">
        <v>0.35</v>
      </c>
      <c r="O11" s="10">
        <v>0.9</v>
      </c>
      <c r="P11" s="13">
        <v>2400</v>
      </c>
      <c r="Q11" s="16">
        <v>-0.5</v>
      </c>
      <c r="R11" s="12">
        <v>0.35</v>
      </c>
      <c r="S11" s="10">
        <v>79.23</v>
      </c>
      <c r="T11" s="10">
        <v>8</v>
      </c>
      <c r="U11" s="10">
        <v>1</v>
      </c>
      <c r="V11" s="10">
        <v>13</v>
      </c>
      <c r="W11" s="11"/>
    </row>
    <row r="12" spans="1:23" ht="15.75" thickBot="1">
      <c r="A12" s="19"/>
      <c r="B12" s="10" t="s">
        <v>20</v>
      </c>
      <c r="C12" s="10" t="s">
        <v>20</v>
      </c>
      <c r="D12" s="10" t="s">
        <v>20</v>
      </c>
      <c r="E12" s="10" t="s">
        <v>20</v>
      </c>
      <c r="F12" s="12" t="s">
        <v>20</v>
      </c>
      <c r="G12" s="10" t="s">
        <v>20</v>
      </c>
      <c r="H12" s="13">
        <v>3375</v>
      </c>
      <c r="I12" s="14">
        <v>2240.6999999999998</v>
      </c>
      <c r="J12" s="14">
        <v>2448.9499999999998</v>
      </c>
      <c r="K12" s="13">
        <v>3375</v>
      </c>
      <c r="L12" s="15">
        <v>12600</v>
      </c>
      <c r="M12" s="10">
        <v>600</v>
      </c>
      <c r="N12" s="10">
        <v>0.55000000000000004</v>
      </c>
      <c r="O12" s="10">
        <v>0.65</v>
      </c>
      <c r="P12" s="13">
        <v>2325</v>
      </c>
      <c r="Q12" s="10" t="s">
        <v>20</v>
      </c>
      <c r="R12" s="12">
        <v>0.65</v>
      </c>
      <c r="S12" s="10">
        <v>82.12</v>
      </c>
      <c r="T12" s="10">
        <v>591</v>
      </c>
      <c r="U12" s="10">
        <v>55</v>
      </c>
      <c r="V12" s="10">
        <v>170</v>
      </c>
      <c r="W12" s="11"/>
    </row>
    <row r="13" spans="1:23" ht="15.75" thickBot="1">
      <c r="A13" s="19"/>
      <c r="B13" s="10" t="s">
        <v>20</v>
      </c>
      <c r="C13" s="10" t="s">
        <v>20</v>
      </c>
      <c r="D13" s="10" t="s">
        <v>20</v>
      </c>
      <c r="E13" s="10" t="s">
        <v>20</v>
      </c>
      <c r="F13" s="12" t="s">
        <v>20</v>
      </c>
      <c r="G13" s="10" t="s">
        <v>20</v>
      </c>
      <c r="H13" s="13">
        <v>3375</v>
      </c>
      <c r="I13" s="14">
        <v>2191.6999999999998</v>
      </c>
      <c r="J13" s="14">
        <v>2396.65</v>
      </c>
      <c r="K13" s="13">
        <v>3375</v>
      </c>
      <c r="L13" s="15">
        <v>12650</v>
      </c>
      <c r="M13" s="10">
        <v>75</v>
      </c>
      <c r="N13" s="10">
        <v>0.4</v>
      </c>
      <c r="O13" s="10">
        <v>0.85</v>
      </c>
      <c r="P13" s="10">
        <v>75</v>
      </c>
      <c r="Q13" s="16">
        <v>-0.3</v>
      </c>
      <c r="R13" s="12">
        <v>0.4</v>
      </c>
      <c r="S13" s="10" t="s">
        <v>20</v>
      </c>
      <c r="T13" s="10">
        <v>3</v>
      </c>
      <c r="U13" s="10" t="s">
        <v>20</v>
      </c>
      <c r="V13" s="10">
        <v>8</v>
      </c>
      <c r="W13" s="11"/>
    </row>
    <row r="14" spans="1:23" ht="15.75" thickBot="1">
      <c r="A14" s="19"/>
      <c r="B14" s="10" t="s">
        <v>20</v>
      </c>
      <c r="C14" s="10" t="s">
        <v>20</v>
      </c>
      <c r="D14" s="10" t="s">
        <v>20</v>
      </c>
      <c r="E14" s="10" t="s">
        <v>20</v>
      </c>
      <c r="F14" s="12" t="s">
        <v>20</v>
      </c>
      <c r="G14" s="10" t="s">
        <v>20</v>
      </c>
      <c r="H14" s="13">
        <v>3375</v>
      </c>
      <c r="I14" s="14">
        <v>2144.5500000000002</v>
      </c>
      <c r="J14" s="14">
        <v>2341.25</v>
      </c>
      <c r="K14" s="13">
        <v>3375</v>
      </c>
      <c r="L14" s="15">
        <v>12700</v>
      </c>
      <c r="M14" s="13">
        <v>1425</v>
      </c>
      <c r="N14" s="10">
        <v>0.4</v>
      </c>
      <c r="O14" s="10">
        <v>0.65</v>
      </c>
      <c r="P14" s="13">
        <v>2100</v>
      </c>
      <c r="Q14" s="16">
        <v>-0.2</v>
      </c>
      <c r="R14" s="12">
        <v>0.4</v>
      </c>
      <c r="S14" s="10">
        <v>75.13</v>
      </c>
      <c r="T14" s="10">
        <v>647</v>
      </c>
      <c r="U14" s="10" t="s">
        <v>20</v>
      </c>
      <c r="V14" s="10">
        <v>132</v>
      </c>
      <c r="W14" s="11"/>
    </row>
    <row r="15" spans="1:23" ht="15.75" thickBot="1">
      <c r="A15" s="19"/>
      <c r="B15" s="10" t="s">
        <v>20</v>
      </c>
      <c r="C15" s="10" t="s">
        <v>20</v>
      </c>
      <c r="D15" s="10" t="s">
        <v>20</v>
      </c>
      <c r="E15" s="10" t="s">
        <v>20</v>
      </c>
      <c r="F15" s="12" t="s">
        <v>20</v>
      </c>
      <c r="G15" s="10" t="s">
        <v>20</v>
      </c>
      <c r="H15" s="13">
        <v>3375</v>
      </c>
      <c r="I15" s="14">
        <v>2097.85</v>
      </c>
      <c r="J15" s="14">
        <v>2293.0500000000002</v>
      </c>
      <c r="K15" s="13">
        <v>3375</v>
      </c>
      <c r="L15" s="15">
        <v>12750</v>
      </c>
      <c r="M15" s="13">
        <v>2250</v>
      </c>
      <c r="N15" s="10">
        <v>0.35</v>
      </c>
      <c r="O15" s="10">
        <v>1.25</v>
      </c>
      <c r="P15" s="10">
        <v>600</v>
      </c>
      <c r="Q15" s="16">
        <v>-0.4</v>
      </c>
      <c r="R15" s="12">
        <v>0.35</v>
      </c>
      <c r="S15" s="10">
        <v>72.58</v>
      </c>
      <c r="T15" s="10">
        <v>12</v>
      </c>
      <c r="U15" s="10" t="s">
        <v>20</v>
      </c>
      <c r="V15" s="10">
        <v>10</v>
      </c>
      <c r="W15" s="11"/>
    </row>
    <row r="16" spans="1:23" ht="15.75" thickBot="1">
      <c r="A16" s="19"/>
      <c r="B16" s="10" t="s">
        <v>20</v>
      </c>
      <c r="C16" s="10" t="s">
        <v>20</v>
      </c>
      <c r="D16" s="10" t="s">
        <v>20</v>
      </c>
      <c r="E16" s="10" t="s">
        <v>20</v>
      </c>
      <c r="F16" s="12" t="s">
        <v>20</v>
      </c>
      <c r="G16" s="10" t="s">
        <v>20</v>
      </c>
      <c r="H16" s="13">
        <v>3375</v>
      </c>
      <c r="I16" s="14">
        <v>2048.65</v>
      </c>
      <c r="J16" s="14">
        <v>2245</v>
      </c>
      <c r="K16" s="13">
        <v>3375</v>
      </c>
      <c r="L16" s="15">
        <v>12800</v>
      </c>
      <c r="M16" s="13">
        <v>2925</v>
      </c>
      <c r="N16" s="10">
        <v>0.55000000000000004</v>
      </c>
      <c r="O16" s="10">
        <v>0.9</v>
      </c>
      <c r="P16" s="13">
        <v>3000</v>
      </c>
      <c r="Q16" s="16">
        <v>-0.15</v>
      </c>
      <c r="R16" s="12">
        <v>0.55000000000000004</v>
      </c>
      <c r="S16" s="10">
        <v>73.95</v>
      </c>
      <c r="T16" s="10">
        <v>496</v>
      </c>
      <c r="U16" s="10">
        <v>-50</v>
      </c>
      <c r="V16" s="10">
        <v>102</v>
      </c>
      <c r="W16" s="11"/>
    </row>
    <row r="17" spans="1:23" ht="15.75" thickBot="1">
      <c r="A17" s="19"/>
      <c r="B17" s="10" t="s">
        <v>20</v>
      </c>
      <c r="C17" s="10" t="s">
        <v>20</v>
      </c>
      <c r="D17" s="10" t="s">
        <v>20</v>
      </c>
      <c r="E17" s="10" t="s">
        <v>20</v>
      </c>
      <c r="F17" s="12" t="s">
        <v>20</v>
      </c>
      <c r="G17" s="10" t="s">
        <v>20</v>
      </c>
      <c r="H17" s="13">
        <v>3375</v>
      </c>
      <c r="I17" s="14">
        <v>2002.7</v>
      </c>
      <c r="J17" s="14">
        <v>2188.5</v>
      </c>
      <c r="K17" s="13">
        <v>3375</v>
      </c>
      <c r="L17" s="15">
        <v>12850</v>
      </c>
      <c r="M17" s="13">
        <v>2100</v>
      </c>
      <c r="N17" s="10">
        <v>0.3</v>
      </c>
      <c r="O17" s="10">
        <v>1.6</v>
      </c>
      <c r="P17" s="13">
        <v>2100</v>
      </c>
      <c r="Q17" s="16">
        <v>-5.45</v>
      </c>
      <c r="R17" s="12">
        <v>0.5</v>
      </c>
      <c r="S17" s="10">
        <v>71.59</v>
      </c>
      <c r="T17" s="10">
        <v>8</v>
      </c>
      <c r="U17" s="10" t="s">
        <v>20</v>
      </c>
      <c r="V17" s="10">
        <v>1</v>
      </c>
      <c r="W17" s="11"/>
    </row>
    <row r="18" spans="1:23" ht="15.75" thickBot="1">
      <c r="A18" s="19"/>
      <c r="B18" s="10" t="s">
        <v>20</v>
      </c>
      <c r="C18" s="10" t="s">
        <v>20</v>
      </c>
      <c r="D18" s="10" t="s">
        <v>20</v>
      </c>
      <c r="E18" s="10" t="s">
        <v>20</v>
      </c>
      <c r="F18" s="12" t="s">
        <v>20</v>
      </c>
      <c r="G18" s="10" t="s">
        <v>20</v>
      </c>
      <c r="H18" s="13">
        <v>3375</v>
      </c>
      <c r="I18" s="14">
        <v>1998.9</v>
      </c>
      <c r="J18" s="14">
        <v>2106.9499999999998</v>
      </c>
      <c r="K18" s="13">
        <v>3375</v>
      </c>
      <c r="L18" s="15">
        <v>12900</v>
      </c>
      <c r="M18" s="10">
        <v>225</v>
      </c>
      <c r="N18" s="10">
        <v>0.7</v>
      </c>
      <c r="O18" s="10">
        <v>0.85</v>
      </c>
      <c r="P18" s="13">
        <v>3750</v>
      </c>
      <c r="Q18" s="16">
        <v>-0.05</v>
      </c>
      <c r="R18" s="12">
        <v>0.85</v>
      </c>
      <c r="S18" s="10">
        <v>72.22</v>
      </c>
      <c r="T18" s="10">
        <v>666</v>
      </c>
      <c r="U18" s="10">
        <v>47</v>
      </c>
      <c r="V18" s="10">
        <v>131</v>
      </c>
      <c r="W18" s="11"/>
    </row>
    <row r="19" spans="1:23" ht="15.75" thickBot="1">
      <c r="A19" s="19"/>
      <c r="B19" s="10" t="s">
        <v>20</v>
      </c>
      <c r="C19" s="10" t="s">
        <v>20</v>
      </c>
      <c r="D19" s="10" t="s">
        <v>20</v>
      </c>
      <c r="E19" s="10" t="s">
        <v>20</v>
      </c>
      <c r="F19" s="12" t="s">
        <v>20</v>
      </c>
      <c r="G19" s="10" t="s">
        <v>20</v>
      </c>
      <c r="H19" s="13">
        <v>3375</v>
      </c>
      <c r="I19" s="14">
        <v>1897.1</v>
      </c>
      <c r="J19" s="14">
        <v>2151.8000000000002</v>
      </c>
      <c r="K19" s="13">
        <v>3375</v>
      </c>
      <c r="L19" s="15">
        <v>12950</v>
      </c>
      <c r="M19" s="10">
        <v>825</v>
      </c>
      <c r="N19" s="10">
        <v>0.55000000000000004</v>
      </c>
      <c r="O19" s="10">
        <v>1.6</v>
      </c>
      <c r="P19" s="13">
        <v>2100</v>
      </c>
      <c r="Q19" s="10" t="s">
        <v>20</v>
      </c>
      <c r="R19" s="12">
        <v>0.55000000000000004</v>
      </c>
      <c r="S19" s="10">
        <v>68.84</v>
      </c>
      <c r="T19" s="10">
        <v>2</v>
      </c>
      <c r="U19" s="10" t="s">
        <v>20</v>
      </c>
      <c r="V19" s="10">
        <v>2</v>
      </c>
      <c r="W19" s="11"/>
    </row>
    <row r="20" spans="1:23" ht="15.75" thickBot="1">
      <c r="A20" s="19"/>
      <c r="B20" s="10">
        <v>1</v>
      </c>
      <c r="C20" s="10" t="s">
        <v>20</v>
      </c>
      <c r="D20" s="10">
        <v>5</v>
      </c>
      <c r="E20" s="10">
        <v>119.9</v>
      </c>
      <c r="F20" s="15">
        <v>1961.65</v>
      </c>
      <c r="G20" s="17">
        <v>1.3</v>
      </c>
      <c r="H20" s="13">
        <v>3375</v>
      </c>
      <c r="I20" s="14">
        <v>1913.9</v>
      </c>
      <c r="J20" s="14">
        <v>1961.5</v>
      </c>
      <c r="K20" s="10">
        <v>450</v>
      </c>
      <c r="L20" s="15">
        <v>13000</v>
      </c>
      <c r="M20" s="10">
        <v>525</v>
      </c>
      <c r="N20" s="10">
        <v>0.5</v>
      </c>
      <c r="O20" s="10">
        <v>0.55000000000000004</v>
      </c>
      <c r="P20" s="13">
        <v>1725</v>
      </c>
      <c r="Q20" s="16">
        <v>-0.3</v>
      </c>
      <c r="R20" s="12">
        <v>0.55000000000000004</v>
      </c>
      <c r="S20" s="10">
        <v>67.709999999999994</v>
      </c>
      <c r="T20" s="13">
        <v>4610</v>
      </c>
      <c r="U20" s="10">
        <v>-491</v>
      </c>
      <c r="V20" s="13">
        <v>2508</v>
      </c>
      <c r="W20" s="11"/>
    </row>
    <row r="21" spans="1:23" ht="15.75" thickBot="1">
      <c r="A21" s="19"/>
      <c r="B21" s="10" t="s">
        <v>20</v>
      </c>
      <c r="C21" s="10" t="s">
        <v>20</v>
      </c>
      <c r="D21" s="10" t="s">
        <v>20</v>
      </c>
      <c r="E21" s="10" t="s">
        <v>20</v>
      </c>
      <c r="F21" s="12" t="s">
        <v>20</v>
      </c>
      <c r="G21" s="10" t="s">
        <v>20</v>
      </c>
      <c r="H21" s="13">
        <v>3375</v>
      </c>
      <c r="I21" s="14">
        <v>1706.7</v>
      </c>
      <c r="J21" s="14">
        <v>2041.1</v>
      </c>
      <c r="K21" s="13">
        <v>8250</v>
      </c>
      <c r="L21" s="15">
        <v>13050</v>
      </c>
      <c r="M21" s="13">
        <v>2325</v>
      </c>
      <c r="N21" s="10">
        <v>0.15</v>
      </c>
      <c r="O21" s="10">
        <v>1.7</v>
      </c>
      <c r="P21" s="13">
        <v>2100</v>
      </c>
      <c r="Q21" s="16">
        <v>-0.75</v>
      </c>
      <c r="R21" s="12">
        <v>0.15</v>
      </c>
      <c r="S21" s="10">
        <v>64.2</v>
      </c>
      <c r="T21" s="10">
        <v>10</v>
      </c>
      <c r="U21" s="10" t="s">
        <v>20</v>
      </c>
      <c r="V21" s="10">
        <v>27</v>
      </c>
      <c r="W21" s="11"/>
    </row>
    <row r="22" spans="1:23" ht="15.75" thickBot="1">
      <c r="A22" s="19"/>
      <c r="B22" s="10" t="s">
        <v>20</v>
      </c>
      <c r="C22" s="10" t="s">
        <v>20</v>
      </c>
      <c r="D22" s="10" t="s">
        <v>20</v>
      </c>
      <c r="E22" s="10" t="s">
        <v>20</v>
      </c>
      <c r="F22" s="12" t="s">
        <v>20</v>
      </c>
      <c r="G22" s="10" t="s">
        <v>20</v>
      </c>
      <c r="H22" s="13">
        <v>3375</v>
      </c>
      <c r="I22" s="14">
        <v>1741.6</v>
      </c>
      <c r="J22" s="14">
        <v>2006.1</v>
      </c>
      <c r="K22" s="13">
        <v>3375</v>
      </c>
      <c r="L22" s="15">
        <v>13100</v>
      </c>
      <c r="M22" s="10">
        <v>975</v>
      </c>
      <c r="N22" s="10">
        <v>0.65</v>
      </c>
      <c r="O22" s="10">
        <v>1.4</v>
      </c>
      <c r="P22" s="10">
        <v>450</v>
      </c>
      <c r="Q22" s="16">
        <v>-0.3</v>
      </c>
      <c r="R22" s="12">
        <v>0.65</v>
      </c>
      <c r="S22" s="10" t="s">
        <v>20</v>
      </c>
      <c r="T22" s="10">
        <v>714</v>
      </c>
      <c r="U22" s="10">
        <v>45</v>
      </c>
      <c r="V22" s="10">
        <v>284</v>
      </c>
      <c r="W22" s="11"/>
    </row>
    <row r="23" spans="1:23" ht="15.75" thickBot="1">
      <c r="A23" s="19"/>
      <c r="B23" s="10" t="s">
        <v>20</v>
      </c>
      <c r="C23" s="10" t="s">
        <v>20</v>
      </c>
      <c r="D23" s="10" t="s">
        <v>20</v>
      </c>
      <c r="E23" s="10" t="s">
        <v>20</v>
      </c>
      <c r="F23" s="12" t="s">
        <v>20</v>
      </c>
      <c r="G23" s="10" t="s">
        <v>20</v>
      </c>
      <c r="H23" s="13">
        <v>3375</v>
      </c>
      <c r="I23" s="14">
        <v>1705.1</v>
      </c>
      <c r="J23" s="14">
        <v>1953.45</v>
      </c>
      <c r="K23" s="13">
        <v>3375</v>
      </c>
      <c r="L23" s="15">
        <v>13150</v>
      </c>
      <c r="M23" s="13">
        <v>6000</v>
      </c>
      <c r="N23" s="10">
        <v>0.5</v>
      </c>
      <c r="O23" s="10">
        <v>1.7</v>
      </c>
      <c r="P23" s="13">
        <v>2100</v>
      </c>
      <c r="Q23" s="10" t="s">
        <v>20</v>
      </c>
      <c r="R23" s="12">
        <v>0.75</v>
      </c>
      <c r="S23" s="10">
        <v>64.03</v>
      </c>
      <c r="T23" s="10">
        <v>37</v>
      </c>
      <c r="U23" s="10">
        <v>4</v>
      </c>
      <c r="V23" s="10">
        <v>58</v>
      </c>
      <c r="W23" s="11"/>
    </row>
    <row r="24" spans="1:23" ht="15.75" thickBot="1">
      <c r="A24" s="19"/>
      <c r="B24" s="10" t="s">
        <v>20</v>
      </c>
      <c r="C24" s="10" t="s">
        <v>20</v>
      </c>
      <c r="D24" s="10" t="s">
        <v>20</v>
      </c>
      <c r="E24" s="10" t="s">
        <v>20</v>
      </c>
      <c r="F24" s="12" t="s">
        <v>20</v>
      </c>
      <c r="G24" s="10" t="s">
        <v>20</v>
      </c>
      <c r="H24" s="13">
        <v>3375</v>
      </c>
      <c r="I24" s="14">
        <v>1658.5</v>
      </c>
      <c r="J24" s="14">
        <v>1834.55</v>
      </c>
      <c r="K24" s="13">
        <v>3375</v>
      </c>
      <c r="L24" s="15">
        <v>13200</v>
      </c>
      <c r="M24" s="13">
        <v>3000</v>
      </c>
      <c r="N24" s="10">
        <v>0.6</v>
      </c>
      <c r="O24" s="10">
        <v>0.8</v>
      </c>
      <c r="P24" s="10">
        <v>75</v>
      </c>
      <c r="Q24" s="16">
        <v>-0.4</v>
      </c>
      <c r="R24" s="12">
        <v>0.65</v>
      </c>
      <c r="S24" s="10">
        <v>61.39</v>
      </c>
      <c r="T24" s="10">
        <v>967</v>
      </c>
      <c r="U24" s="10">
        <v>-64</v>
      </c>
      <c r="V24" s="10">
        <v>480</v>
      </c>
      <c r="W24" s="11"/>
    </row>
    <row r="25" spans="1:23" ht="15.75" thickBot="1">
      <c r="A25" s="19"/>
      <c r="B25" s="10" t="s">
        <v>20</v>
      </c>
      <c r="C25" s="10" t="s">
        <v>20</v>
      </c>
      <c r="D25" s="10" t="s">
        <v>20</v>
      </c>
      <c r="E25" s="10" t="s">
        <v>20</v>
      </c>
      <c r="F25" s="12" t="s">
        <v>20</v>
      </c>
      <c r="G25" s="10" t="s">
        <v>20</v>
      </c>
      <c r="H25" s="13">
        <v>3375</v>
      </c>
      <c r="I25" s="14">
        <v>1608.2</v>
      </c>
      <c r="J25" s="14">
        <v>1784.4</v>
      </c>
      <c r="K25" s="13">
        <v>3375</v>
      </c>
      <c r="L25" s="15">
        <v>13250</v>
      </c>
      <c r="M25" s="13">
        <v>2250</v>
      </c>
      <c r="N25" s="10">
        <v>0.6</v>
      </c>
      <c r="O25" s="10">
        <v>1.4</v>
      </c>
      <c r="P25" s="10">
        <v>75</v>
      </c>
      <c r="Q25" s="16">
        <v>-1.75</v>
      </c>
      <c r="R25" s="12">
        <v>0.7</v>
      </c>
      <c r="S25" s="10">
        <v>60.14</v>
      </c>
      <c r="T25" s="10">
        <v>73</v>
      </c>
      <c r="U25" s="10">
        <v>-16</v>
      </c>
      <c r="V25" s="10">
        <v>38</v>
      </c>
      <c r="W25" s="11"/>
    </row>
    <row r="26" spans="1:23" ht="15.75" thickBot="1">
      <c r="A26" s="19"/>
      <c r="B26" s="10" t="s">
        <v>20</v>
      </c>
      <c r="C26" s="10" t="s">
        <v>20</v>
      </c>
      <c r="D26" s="10" t="s">
        <v>20</v>
      </c>
      <c r="E26" s="10" t="s">
        <v>20</v>
      </c>
      <c r="F26" s="12" t="s">
        <v>20</v>
      </c>
      <c r="G26" s="10" t="s">
        <v>20</v>
      </c>
      <c r="H26" s="13">
        <v>3375</v>
      </c>
      <c r="I26" s="14">
        <v>1480.1</v>
      </c>
      <c r="J26" s="14">
        <v>1783.5</v>
      </c>
      <c r="K26" s="13">
        <v>3375</v>
      </c>
      <c r="L26" s="15">
        <v>13300</v>
      </c>
      <c r="M26" s="13">
        <v>7725</v>
      </c>
      <c r="N26" s="10">
        <v>0.55000000000000004</v>
      </c>
      <c r="O26" s="10">
        <v>1</v>
      </c>
      <c r="P26" s="10">
        <v>525</v>
      </c>
      <c r="Q26" s="16">
        <v>-0.35</v>
      </c>
      <c r="R26" s="12">
        <v>0.8</v>
      </c>
      <c r="S26" s="10">
        <v>60.34</v>
      </c>
      <c r="T26" s="13">
        <v>1122</v>
      </c>
      <c r="U26" s="10">
        <v>-80</v>
      </c>
      <c r="V26" s="10">
        <v>449</v>
      </c>
      <c r="W26" s="11"/>
    </row>
    <row r="27" spans="1:23" ht="15.75" thickBot="1">
      <c r="A27" s="19"/>
      <c r="B27" s="10" t="s">
        <v>20</v>
      </c>
      <c r="C27" s="10" t="s">
        <v>20</v>
      </c>
      <c r="D27" s="10" t="s">
        <v>20</v>
      </c>
      <c r="E27" s="10" t="s">
        <v>20</v>
      </c>
      <c r="F27" s="12" t="s">
        <v>20</v>
      </c>
      <c r="G27" s="10" t="s">
        <v>20</v>
      </c>
      <c r="H27" s="13">
        <v>3375</v>
      </c>
      <c r="I27" s="14">
        <v>1435.4</v>
      </c>
      <c r="J27" s="14">
        <v>1731.85</v>
      </c>
      <c r="K27" s="13">
        <v>3375</v>
      </c>
      <c r="L27" s="15">
        <v>13350</v>
      </c>
      <c r="M27" s="10">
        <v>225</v>
      </c>
      <c r="N27" s="10">
        <v>0.6</v>
      </c>
      <c r="O27" s="10">
        <v>1.7</v>
      </c>
      <c r="P27" s="13">
        <v>2100</v>
      </c>
      <c r="Q27" s="17">
        <v>0.4</v>
      </c>
      <c r="R27" s="12">
        <v>1.55</v>
      </c>
      <c r="S27" s="10" t="s">
        <v>20</v>
      </c>
      <c r="T27" s="10">
        <v>25</v>
      </c>
      <c r="U27" s="10">
        <v>1</v>
      </c>
      <c r="V27" s="10">
        <v>46</v>
      </c>
      <c r="W27" s="11"/>
    </row>
    <row r="28" spans="1:23" ht="15.75" thickBot="1">
      <c r="A28" s="19"/>
      <c r="B28" s="10" t="s">
        <v>20</v>
      </c>
      <c r="C28" s="10" t="s">
        <v>20</v>
      </c>
      <c r="D28" s="10" t="s">
        <v>20</v>
      </c>
      <c r="E28" s="10" t="s">
        <v>20</v>
      </c>
      <c r="F28" s="12" t="s">
        <v>20</v>
      </c>
      <c r="G28" s="10" t="s">
        <v>20</v>
      </c>
      <c r="H28" s="13">
        <v>3375</v>
      </c>
      <c r="I28" s="14">
        <v>1418.65</v>
      </c>
      <c r="J28" s="14">
        <v>1699.3</v>
      </c>
      <c r="K28" s="13">
        <v>3375</v>
      </c>
      <c r="L28" s="15">
        <v>13400</v>
      </c>
      <c r="M28" s="13">
        <v>3000</v>
      </c>
      <c r="N28" s="10">
        <v>0.6</v>
      </c>
      <c r="O28" s="10">
        <v>1.05</v>
      </c>
      <c r="P28" s="13">
        <v>4200</v>
      </c>
      <c r="Q28" s="16">
        <v>-0.25</v>
      </c>
      <c r="R28" s="12">
        <v>1.05</v>
      </c>
      <c r="S28" s="10">
        <v>57.46</v>
      </c>
      <c r="T28" s="13">
        <v>1682</v>
      </c>
      <c r="U28" s="10">
        <v>-152</v>
      </c>
      <c r="V28" s="10">
        <v>759</v>
      </c>
      <c r="W28" s="11"/>
    </row>
    <row r="29" spans="1:23" ht="15.75" thickBot="1">
      <c r="A29" s="19"/>
      <c r="B29" s="10" t="s">
        <v>20</v>
      </c>
      <c r="C29" s="10" t="s">
        <v>20</v>
      </c>
      <c r="D29" s="10" t="s">
        <v>20</v>
      </c>
      <c r="E29" s="10" t="s">
        <v>20</v>
      </c>
      <c r="F29" s="12" t="s">
        <v>20</v>
      </c>
      <c r="G29" s="10" t="s">
        <v>20</v>
      </c>
      <c r="H29" s="13">
        <v>3375</v>
      </c>
      <c r="I29" s="14">
        <v>1370.7</v>
      </c>
      <c r="J29" s="14">
        <v>1650.1</v>
      </c>
      <c r="K29" s="13">
        <v>3375</v>
      </c>
      <c r="L29" s="15">
        <v>13450</v>
      </c>
      <c r="M29" s="13">
        <v>2250</v>
      </c>
      <c r="N29" s="10">
        <v>0.5</v>
      </c>
      <c r="O29" s="10">
        <v>1.8</v>
      </c>
      <c r="P29" s="13">
        <v>2100</v>
      </c>
      <c r="Q29" s="16">
        <v>-0.4</v>
      </c>
      <c r="R29" s="12">
        <v>0.9</v>
      </c>
      <c r="S29" s="10">
        <v>54.74</v>
      </c>
      <c r="T29" s="10">
        <v>102</v>
      </c>
      <c r="U29" s="10">
        <v>1</v>
      </c>
      <c r="V29" s="10">
        <v>15</v>
      </c>
      <c r="W29" s="11"/>
    </row>
    <row r="30" spans="1:23" ht="15.75" thickBot="1">
      <c r="A30" s="19"/>
      <c r="B30" s="10">
        <v>6</v>
      </c>
      <c r="C30" s="10">
        <v>-1</v>
      </c>
      <c r="D30" s="10">
        <v>13</v>
      </c>
      <c r="E30" s="10" t="s">
        <v>20</v>
      </c>
      <c r="F30" s="15">
        <v>1426</v>
      </c>
      <c r="G30" s="16">
        <v>-27.55</v>
      </c>
      <c r="H30" s="13">
        <v>6825</v>
      </c>
      <c r="I30" s="14">
        <v>1344.6</v>
      </c>
      <c r="J30" s="14">
        <v>1459.2</v>
      </c>
      <c r="K30" s="13">
        <v>1500</v>
      </c>
      <c r="L30" s="15">
        <v>13500</v>
      </c>
      <c r="M30" s="13">
        <v>11850</v>
      </c>
      <c r="N30" s="10">
        <v>0.75</v>
      </c>
      <c r="O30" s="10">
        <v>1</v>
      </c>
      <c r="P30" s="13">
        <v>1500</v>
      </c>
      <c r="Q30" s="16">
        <v>-0.7</v>
      </c>
      <c r="R30" s="12">
        <v>0.75</v>
      </c>
      <c r="S30" s="10">
        <v>52.32</v>
      </c>
      <c r="T30" s="13">
        <v>20556</v>
      </c>
      <c r="U30" s="13">
        <v>-1763</v>
      </c>
      <c r="V30" s="13">
        <v>11423</v>
      </c>
      <c r="W30" s="11"/>
    </row>
    <row r="31" spans="1:23" ht="15.75" thickBot="1">
      <c r="A31" s="19"/>
      <c r="B31" s="10" t="s">
        <v>20</v>
      </c>
      <c r="C31" s="10" t="s">
        <v>20</v>
      </c>
      <c r="D31" s="10" t="s">
        <v>20</v>
      </c>
      <c r="E31" s="10" t="s">
        <v>20</v>
      </c>
      <c r="F31" s="12" t="s">
        <v>20</v>
      </c>
      <c r="G31" s="10" t="s">
        <v>20</v>
      </c>
      <c r="H31" s="13">
        <v>3375</v>
      </c>
      <c r="I31" s="14">
        <v>1277.75</v>
      </c>
      <c r="J31" s="14">
        <v>1525.25</v>
      </c>
      <c r="K31" s="13">
        <v>3375</v>
      </c>
      <c r="L31" s="15">
        <v>13550</v>
      </c>
      <c r="M31" s="13">
        <v>3000</v>
      </c>
      <c r="N31" s="10">
        <v>0.55000000000000004</v>
      </c>
      <c r="O31" s="10">
        <v>1.65</v>
      </c>
      <c r="P31" s="10">
        <v>450</v>
      </c>
      <c r="Q31" s="16">
        <v>-0.4</v>
      </c>
      <c r="R31" s="12">
        <v>1</v>
      </c>
      <c r="S31" s="10">
        <v>50.93</v>
      </c>
      <c r="T31" s="10">
        <v>49</v>
      </c>
      <c r="U31" s="10">
        <v>-13</v>
      </c>
      <c r="V31" s="10">
        <v>164</v>
      </c>
      <c r="W31" s="11"/>
    </row>
    <row r="32" spans="1:23" ht="15.75" thickBot="1">
      <c r="A32" s="19"/>
      <c r="B32" s="10">
        <v>1</v>
      </c>
      <c r="C32" s="10">
        <v>1</v>
      </c>
      <c r="D32" s="10">
        <v>4</v>
      </c>
      <c r="E32" s="10" t="s">
        <v>20</v>
      </c>
      <c r="F32" s="15">
        <v>1316</v>
      </c>
      <c r="G32" s="16">
        <v>-105.4</v>
      </c>
      <c r="H32" s="13">
        <v>3375</v>
      </c>
      <c r="I32" s="14">
        <v>1216.95</v>
      </c>
      <c r="J32" s="14">
        <v>1424.65</v>
      </c>
      <c r="K32" s="13">
        <v>3375</v>
      </c>
      <c r="L32" s="15">
        <v>13600</v>
      </c>
      <c r="M32" s="10">
        <v>150</v>
      </c>
      <c r="N32" s="10">
        <v>0.85</v>
      </c>
      <c r="O32" s="10">
        <v>1</v>
      </c>
      <c r="P32" s="13">
        <v>2025</v>
      </c>
      <c r="Q32" s="16">
        <v>-0.55000000000000004</v>
      </c>
      <c r="R32" s="12">
        <v>0.85</v>
      </c>
      <c r="S32" s="10">
        <v>49.51</v>
      </c>
      <c r="T32" s="13">
        <v>3355</v>
      </c>
      <c r="U32" s="10">
        <v>-556</v>
      </c>
      <c r="V32" s="13">
        <v>1200</v>
      </c>
      <c r="W32" s="11"/>
    </row>
    <row r="33" spans="1:23" ht="15.75" thickBot="1">
      <c r="A33" s="19"/>
      <c r="B33" s="10" t="s">
        <v>20</v>
      </c>
      <c r="C33" s="10" t="s">
        <v>20</v>
      </c>
      <c r="D33" s="10" t="s">
        <v>20</v>
      </c>
      <c r="E33" s="10" t="s">
        <v>20</v>
      </c>
      <c r="F33" s="12" t="s">
        <v>20</v>
      </c>
      <c r="G33" s="10" t="s">
        <v>20</v>
      </c>
      <c r="H33" s="13">
        <v>3375</v>
      </c>
      <c r="I33" s="14">
        <v>1186.05</v>
      </c>
      <c r="J33" s="14">
        <v>1427.25</v>
      </c>
      <c r="K33" s="13">
        <v>3375</v>
      </c>
      <c r="L33" s="15">
        <v>13650</v>
      </c>
      <c r="M33" s="10">
        <v>675</v>
      </c>
      <c r="N33" s="10">
        <v>0.8</v>
      </c>
      <c r="O33" s="10">
        <v>1</v>
      </c>
      <c r="P33" s="10">
        <v>525</v>
      </c>
      <c r="Q33" s="16">
        <v>-0.7</v>
      </c>
      <c r="R33" s="12">
        <v>0.8</v>
      </c>
      <c r="S33" s="10">
        <v>47.15</v>
      </c>
      <c r="T33" s="10">
        <v>586</v>
      </c>
      <c r="U33" s="10">
        <v>-99</v>
      </c>
      <c r="V33" s="10">
        <v>90</v>
      </c>
      <c r="W33" s="11"/>
    </row>
    <row r="34" spans="1:23" ht="15.75" thickBot="1">
      <c r="A34" s="19"/>
      <c r="B34" s="10">
        <v>4</v>
      </c>
      <c r="C34" s="10" t="s">
        <v>20</v>
      </c>
      <c r="D34" s="10">
        <v>11</v>
      </c>
      <c r="E34" s="10">
        <v>88.78</v>
      </c>
      <c r="F34" s="15">
        <v>1272.45</v>
      </c>
      <c r="G34" s="17">
        <v>2.25</v>
      </c>
      <c r="H34" s="13">
        <v>1500</v>
      </c>
      <c r="I34" s="14">
        <v>1240.3</v>
      </c>
      <c r="J34" s="14">
        <v>1265.5</v>
      </c>
      <c r="K34" s="13">
        <v>1500</v>
      </c>
      <c r="L34" s="15">
        <v>13700</v>
      </c>
      <c r="M34" s="10">
        <v>975</v>
      </c>
      <c r="N34" s="10">
        <v>1</v>
      </c>
      <c r="O34" s="10">
        <v>1.2</v>
      </c>
      <c r="P34" s="10">
        <v>750</v>
      </c>
      <c r="Q34" s="16">
        <v>-0.55000000000000004</v>
      </c>
      <c r="R34" s="12">
        <v>1</v>
      </c>
      <c r="S34" s="10">
        <v>47.1</v>
      </c>
      <c r="T34" s="13">
        <v>6910</v>
      </c>
      <c r="U34" s="10">
        <v>-785</v>
      </c>
      <c r="V34" s="13">
        <v>2570</v>
      </c>
      <c r="W34" s="11"/>
    </row>
    <row r="35" spans="1:23" ht="15.75" thickBot="1">
      <c r="A35" s="19"/>
      <c r="B35" s="10">
        <v>3</v>
      </c>
      <c r="C35" s="10">
        <v>2</v>
      </c>
      <c r="D35" s="10">
        <v>8</v>
      </c>
      <c r="E35" s="10">
        <v>64.33</v>
      </c>
      <c r="F35" s="15">
        <v>1192.1500000000001</v>
      </c>
      <c r="G35" s="17">
        <v>0.95</v>
      </c>
      <c r="H35" s="13">
        <v>3375</v>
      </c>
      <c r="I35" s="14">
        <v>1158.4000000000001</v>
      </c>
      <c r="J35" s="14">
        <v>1263.1500000000001</v>
      </c>
      <c r="K35" s="13">
        <v>3825</v>
      </c>
      <c r="L35" s="15">
        <v>13750</v>
      </c>
      <c r="M35" s="10">
        <v>600</v>
      </c>
      <c r="N35" s="10">
        <v>1.1000000000000001</v>
      </c>
      <c r="O35" s="10">
        <v>1.35</v>
      </c>
      <c r="P35" s="10">
        <v>150</v>
      </c>
      <c r="Q35" s="16">
        <v>-0.25</v>
      </c>
      <c r="R35" s="12">
        <v>1.35</v>
      </c>
      <c r="S35" s="10">
        <v>46.44</v>
      </c>
      <c r="T35" s="10">
        <v>608</v>
      </c>
      <c r="U35" s="10">
        <v>-111</v>
      </c>
      <c r="V35" s="10">
        <v>134</v>
      </c>
      <c r="W35" s="11"/>
    </row>
    <row r="36" spans="1:23" ht="15.75" thickBot="1">
      <c r="A36" s="19"/>
      <c r="B36" s="10">
        <v>2</v>
      </c>
      <c r="C36" s="10">
        <v>1</v>
      </c>
      <c r="D36" s="10">
        <v>16</v>
      </c>
      <c r="E36" s="10">
        <v>48.19</v>
      </c>
      <c r="F36" s="15">
        <v>1133.05</v>
      </c>
      <c r="G36" s="16">
        <v>-0.1</v>
      </c>
      <c r="H36" s="10">
        <v>150</v>
      </c>
      <c r="I36" s="14">
        <v>1124.3</v>
      </c>
      <c r="J36" s="14">
        <v>1215.1500000000001</v>
      </c>
      <c r="K36" s="13">
        <v>3375</v>
      </c>
      <c r="L36" s="15">
        <v>13800</v>
      </c>
      <c r="M36" s="10">
        <v>825</v>
      </c>
      <c r="N36" s="10">
        <v>1.05</v>
      </c>
      <c r="O36" s="10">
        <v>1.6</v>
      </c>
      <c r="P36" s="10">
        <v>525</v>
      </c>
      <c r="Q36" s="16">
        <v>-0.7</v>
      </c>
      <c r="R36" s="12">
        <v>1.1000000000000001</v>
      </c>
      <c r="S36" s="10">
        <v>43.78</v>
      </c>
      <c r="T36" s="13">
        <v>13408</v>
      </c>
      <c r="U36" s="10">
        <v>-655</v>
      </c>
      <c r="V36" s="13">
        <v>4553</v>
      </c>
      <c r="W36" s="11"/>
    </row>
    <row r="37" spans="1:23" ht="15.75" thickBot="1">
      <c r="A37" s="19"/>
      <c r="B37" s="10">
        <v>1</v>
      </c>
      <c r="C37" s="10" t="s">
        <v>20</v>
      </c>
      <c r="D37" s="10">
        <v>4</v>
      </c>
      <c r="E37" s="10">
        <v>80.31</v>
      </c>
      <c r="F37" s="15">
        <v>1122.55</v>
      </c>
      <c r="G37" s="17">
        <v>34.35</v>
      </c>
      <c r="H37" s="13">
        <v>2625</v>
      </c>
      <c r="I37" s="14">
        <v>1071.25</v>
      </c>
      <c r="J37" s="14">
        <v>1114.3499999999999</v>
      </c>
      <c r="K37" s="13">
        <v>2625</v>
      </c>
      <c r="L37" s="15">
        <v>13850</v>
      </c>
      <c r="M37" s="13">
        <v>1125</v>
      </c>
      <c r="N37" s="10">
        <v>1.1000000000000001</v>
      </c>
      <c r="O37" s="10">
        <v>1.95</v>
      </c>
      <c r="P37" s="10">
        <v>750</v>
      </c>
      <c r="Q37" s="16">
        <v>-0.7</v>
      </c>
      <c r="R37" s="12">
        <v>1.2</v>
      </c>
      <c r="S37" s="10" t="s">
        <v>20</v>
      </c>
      <c r="T37" s="10">
        <v>411</v>
      </c>
      <c r="U37" s="10">
        <v>26</v>
      </c>
      <c r="V37" s="10">
        <v>217</v>
      </c>
      <c r="W37" s="11"/>
    </row>
    <row r="38" spans="1:23" ht="15.75" thickBot="1">
      <c r="A38" s="19"/>
      <c r="B38" s="10">
        <v>6</v>
      </c>
      <c r="C38" s="10">
        <v>-3</v>
      </c>
      <c r="D38" s="10">
        <v>10</v>
      </c>
      <c r="E38" s="10">
        <v>64.2</v>
      </c>
      <c r="F38" s="15">
        <v>1050.45</v>
      </c>
      <c r="G38" s="17">
        <v>110.45</v>
      </c>
      <c r="H38" s="10">
        <v>375</v>
      </c>
      <c r="I38" s="14">
        <v>1026.4000000000001</v>
      </c>
      <c r="J38" s="14">
        <v>1103.45</v>
      </c>
      <c r="K38" s="13">
        <v>3375</v>
      </c>
      <c r="L38" s="15">
        <v>13900</v>
      </c>
      <c r="M38" s="13">
        <v>4575</v>
      </c>
      <c r="N38" s="10">
        <v>1.1499999999999999</v>
      </c>
      <c r="O38" s="10">
        <v>1.75</v>
      </c>
      <c r="P38" s="10">
        <v>150</v>
      </c>
      <c r="Q38" s="16">
        <v>-0.55000000000000004</v>
      </c>
      <c r="R38" s="12">
        <v>1.45</v>
      </c>
      <c r="S38" s="10">
        <v>41.38</v>
      </c>
      <c r="T38" s="13">
        <v>17320</v>
      </c>
      <c r="U38" s="13">
        <v>-1055</v>
      </c>
      <c r="V38" s="13">
        <v>5645</v>
      </c>
      <c r="W38" s="11"/>
    </row>
    <row r="39" spans="1:23" ht="15.75" thickBot="1">
      <c r="A39" s="19"/>
      <c r="B39" s="10">
        <v>1</v>
      </c>
      <c r="C39" s="10">
        <v>1</v>
      </c>
      <c r="D39" s="10">
        <v>2</v>
      </c>
      <c r="E39" s="10">
        <v>67.260000000000005</v>
      </c>
      <c r="F39" s="15">
        <v>1009.1</v>
      </c>
      <c r="G39" s="16">
        <v>-97.15</v>
      </c>
      <c r="H39" s="13">
        <v>3375</v>
      </c>
      <c r="I39" s="10">
        <v>960.85</v>
      </c>
      <c r="J39" s="14">
        <v>1096.75</v>
      </c>
      <c r="K39" s="13">
        <v>3375</v>
      </c>
      <c r="L39" s="15">
        <v>13950</v>
      </c>
      <c r="M39" s="10">
        <v>75</v>
      </c>
      <c r="N39" s="10">
        <v>1.3</v>
      </c>
      <c r="O39" s="10">
        <v>1.85</v>
      </c>
      <c r="P39" s="10">
        <v>75</v>
      </c>
      <c r="Q39" s="16">
        <v>-0.8</v>
      </c>
      <c r="R39" s="12">
        <v>1.3</v>
      </c>
      <c r="S39" s="10">
        <v>39.01</v>
      </c>
      <c r="T39" s="13">
        <v>1658</v>
      </c>
      <c r="U39" s="10">
        <v>63</v>
      </c>
      <c r="V39" s="10">
        <v>661</v>
      </c>
      <c r="W39" s="11"/>
    </row>
    <row r="40" spans="1:23" ht="15.75" thickBot="1">
      <c r="A40" s="19"/>
      <c r="B40" s="10">
        <v>156</v>
      </c>
      <c r="C40" s="10" t="s">
        <v>20</v>
      </c>
      <c r="D40" s="10">
        <v>39</v>
      </c>
      <c r="E40" s="10">
        <v>47.42</v>
      </c>
      <c r="F40" s="12">
        <v>937.35</v>
      </c>
      <c r="G40" s="16">
        <v>-9.4499999999999993</v>
      </c>
      <c r="H40" s="10">
        <v>150</v>
      </c>
      <c r="I40" s="10">
        <v>945.1</v>
      </c>
      <c r="J40" s="10">
        <v>968.45</v>
      </c>
      <c r="K40" s="10">
        <v>150</v>
      </c>
      <c r="L40" s="15">
        <v>14000</v>
      </c>
      <c r="M40" s="13">
        <v>4275</v>
      </c>
      <c r="N40" s="10">
        <v>1.3</v>
      </c>
      <c r="O40" s="10">
        <v>1.8</v>
      </c>
      <c r="P40" s="13">
        <v>1425</v>
      </c>
      <c r="Q40" s="16">
        <v>-0.55000000000000004</v>
      </c>
      <c r="R40" s="12">
        <v>1.8</v>
      </c>
      <c r="S40" s="10">
        <v>37.380000000000003</v>
      </c>
      <c r="T40" s="13">
        <v>87314</v>
      </c>
      <c r="U40" s="13">
        <v>-1600</v>
      </c>
      <c r="V40" s="13">
        <v>22129</v>
      </c>
      <c r="W40" s="11"/>
    </row>
    <row r="41" spans="1:23" ht="15.75" thickBot="1">
      <c r="A41" s="19"/>
      <c r="B41" s="10">
        <v>3</v>
      </c>
      <c r="C41" s="10">
        <v>1</v>
      </c>
      <c r="D41" s="10">
        <v>4</v>
      </c>
      <c r="E41" s="10">
        <v>57.26</v>
      </c>
      <c r="F41" s="12">
        <v>901.55</v>
      </c>
      <c r="G41" s="17">
        <v>8</v>
      </c>
      <c r="H41" s="13">
        <v>3375</v>
      </c>
      <c r="I41" s="10">
        <v>869.25</v>
      </c>
      <c r="J41" s="10">
        <v>942.6</v>
      </c>
      <c r="K41" s="13">
        <v>2625</v>
      </c>
      <c r="L41" s="15">
        <v>14050</v>
      </c>
      <c r="M41" s="10">
        <v>750</v>
      </c>
      <c r="N41" s="10">
        <v>1.05</v>
      </c>
      <c r="O41" s="10">
        <v>1.4</v>
      </c>
      <c r="P41" s="10">
        <v>225</v>
      </c>
      <c r="Q41" s="16">
        <v>-1.2</v>
      </c>
      <c r="R41" s="12">
        <v>1.35</v>
      </c>
      <c r="S41" s="10">
        <v>35.39</v>
      </c>
      <c r="T41" s="13">
        <v>3279</v>
      </c>
      <c r="U41" s="10">
        <v>-120</v>
      </c>
      <c r="V41" s="10">
        <v>771</v>
      </c>
      <c r="W41" s="11"/>
    </row>
    <row r="42" spans="1:23" ht="15.75" thickBot="1">
      <c r="A42" s="19"/>
      <c r="B42" s="10">
        <v>35</v>
      </c>
      <c r="C42" s="10">
        <v>4</v>
      </c>
      <c r="D42" s="10">
        <v>106</v>
      </c>
      <c r="E42" s="10">
        <v>62.8</v>
      </c>
      <c r="F42" s="12">
        <v>866.15</v>
      </c>
      <c r="G42" s="17">
        <v>126</v>
      </c>
      <c r="H42" s="13">
        <v>1800</v>
      </c>
      <c r="I42" s="10">
        <v>829.5</v>
      </c>
      <c r="J42" s="10">
        <v>865.2</v>
      </c>
      <c r="K42" s="13">
        <v>3675</v>
      </c>
      <c r="L42" s="15">
        <v>14100</v>
      </c>
      <c r="M42" s="13">
        <v>1725</v>
      </c>
      <c r="N42" s="10">
        <v>1.3</v>
      </c>
      <c r="O42" s="10">
        <v>1.35</v>
      </c>
      <c r="P42" s="13">
        <v>1350</v>
      </c>
      <c r="Q42" s="16">
        <v>-1.4</v>
      </c>
      <c r="R42" s="12">
        <v>1.35</v>
      </c>
      <c r="S42" s="10">
        <v>33.729999999999997</v>
      </c>
      <c r="T42" s="13">
        <v>42037</v>
      </c>
      <c r="U42" s="13">
        <v>-1740</v>
      </c>
      <c r="V42" s="13">
        <v>6157</v>
      </c>
      <c r="W42" s="11"/>
    </row>
    <row r="43" spans="1:23" ht="15.75" thickBot="1">
      <c r="A43" s="19"/>
      <c r="B43" s="10">
        <v>27</v>
      </c>
      <c r="C43" s="10">
        <v>2</v>
      </c>
      <c r="D43" s="10">
        <v>7</v>
      </c>
      <c r="E43" s="10" t="s">
        <v>20</v>
      </c>
      <c r="F43" s="12">
        <v>820</v>
      </c>
      <c r="G43" s="17">
        <v>19.3</v>
      </c>
      <c r="H43" s="13">
        <v>3375</v>
      </c>
      <c r="I43" s="10">
        <v>770</v>
      </c>
      <c r="J43" s="10">
        <v>858.85</v>
      </c>
      <c r="K43" s="13">
        <v>1500</v>
      </c>
      <c r="L43" s="15">
        <v>14150</v>
      </c>
      <c r="M43" s="10">
        <v>300</v>
      </c>
      <c r="N43" s="10">
        <v>1.5</v>
      </c>
      <c r="O43" s="10">
        <v>1.95</v>
      </c>
      <c r="P43" s="10">
        <v>750</v>
      </c>
      <c r="Q43" s="16">
        <v>-1.7</v>
      </c>
      <c r="R43" s="12">
        <v>1.6</v>
      </c>
      <c r="S43" s="10">
        <v>32.36</v>
      </c>
      <c r="T43" s="13">
        <v>7891</v>
      </c>
      <c r="U43" s="10">
        <v>-101</v>
      </c>
      <c r="V43" s="13">
        <v>1529</v>
      </c>
      <c r="W43" s="11"/>
    </row>
    <row r="44" spans="1:23" ht="15.75" thickBot="1">
      <c r="A44" s="19"/>
      <c r="B44" s="10">
        <v>55</v>
      </c>
      <c r="C44" s="10" t="s">
        <v>20</v>
      </c>
      <c r="D44" s="10">
        <v>59</v>
      </c>
      <c r="E44" s="10">
        <v>47.69</v>
      </c>
      <c r="F44" s="12">
        <v>748.75</v>
      </c>
      <c r="G44" s="16">
        <v>-3.2</v>
      </c>
      <c r="H44" s="10">
        <v>75</v>
      </c>
      <c r="I44" s="10">
        <v>748.7</v>
      </c>
      <c r="J44" s="10">
        <v>758.55</v>
      </c>
      <c r="K44" s="10">
        <v>75</v>
      </c>
      <c r="L44" s="15">
        <v>14200</v>
      </c>
      <c r="M44" s="13">
        <v>4575</v>
      </c>
      <c r="N44" s="10">
        <v>1.6</v>
      </c>
      <c r="O44" s="10">
        <v>1.75</v>
      </c>
      <c r="P44" s="10">
        <v>75</v>
      </c>
      <c r="Q44" s="16">
        <v>-2.0499999999999998</v>
      </c>
      <c r="R44" s="12">
        <v>1.6</v>
      </c>
      <c r="S44" s="10">
        <v>30.64</v>
      </c>
      <c r="T44" s="13">
        <v>95106</v>
      </c>
      <c r="U44" s="13">
        <v>-5517</v>
      </c>
      <c r="V44" s="13">
        <v>15027</v>
      </c>
      <c r="W44" s="11"/>
    </row>
    <row r="45" spans="1:23" ht="15.75" thickBot="1">
      <c r="A45" s="19"/>
      <c r="B45" s="10">
        <v>20</v>
      </c>
      <c r="C45" s="10">
        <v>1</v>
      </c>
      <c r="D45" s="10">
        <v>14</v>
      </c>
      <c r="E45" s="10">
        <v>57.02</v>
      </c>
      <c r="F45" s="12">
        <v>722.55</v>
      </c>
      <c r="G45" s="17">
        <v>89.7</v>
      </c>
      <c r="H45" s="13">
        <v>3375</v>
      </c>
      <c r="I45" s="10">
        <v>669.5</v>
      </c>
      <c r="J45" s="10">
        <v>711.95</v>
      </c>
      <c r="K45" s="13">
        <v>1125</v>
      </c>
      <c r="L45" s="15">
        <v>14250</v>
      </c>
      <c r="M45" s="10">
        <v>300</v>
      </c>
      <c r="N45" s="10">
        <v>1.9</v>
      </c>
      <c r="O45" s="10">
        <v>2.1</v>
      </c>
      <c r="P45" s="10">
        <v>75</v>
      </c>
      <c r="Q45" s="16">
        <v>-2.75</v>
      </c>
      <c r="R45" s="12">
        <v>2</v>
      </c>
      <c r="S45" s="10">
        <v>29.61</v>
      </c>
      <c r="T45" s="13">
        <v>15746</v>
      </c>
      <c r="U45" s="10">
        <v>-102</v>
      </c>
      <c r="V45" s="13">
        <v>2408</v>
      </c>
      <c r="W45" s="11"/>
    </row>
    <row r="46" spans="1:23" ht="15.75" thickBot="1">
      <c r="A46" s="19"/>
      <c r="B46" s="10">
        <v>51</v>
      </c>
      <c r="C46" s="10">
        <v>1</v>
      </c>
      <c r="D46" s="10">
        <v>26</v>
      </c>
      <c r="E46" s="10">
        <v>33.65</v>
      </c>
      <c r="F46" s="12">
        <v>637</v>
      </c>
      <c r="G46" s="17">
        <v>5.25</v>
      </c>
      <c r="H46" s="10">
        <v>300</v>
      </c>
      <c r="I46" s="10">
        <v>645.9</v>
      </c>
      <c r="J46" s="10">
        <v>663.2</v>
      </c>
      <c r="K46" s="13">
        <v>3300</v>
      </c>
      <c r="L46" s="15">
        <v>14300</v>
      </c>
      <c r="M46" s="13">
        <v>2400</v>
      </c>
      <c r="N46" s="10">
        <v>2</v>
      </c>
      <c r="O46" s="10">
        <v>2.25</v>
      </c>
      <c r="P46" s="10">
        <v>675</v>
      </c>
      <c r="Q46" s="16">
        <v>-4</v>
      </c>
      <c r="R46" s="12">
        <v>2</v>
      </c>
      <c r="S46" s="10" t="s">
        <v>20</v>
      </c>
      <c r="T46" s="13">
        <v>99807</v>
      </c>
      <c r="U46" s="13">
        <v>-1267</v>
      </c>
      <c r="V46" s="13">
        <v>13520</v>
      </c>
      <c r="W46" s="11"/>
    </row>
    <row r="47" spans="1:23" ht="15.75" thickBot="1">
      <c r="A47" s="19"/>
      <c r="B47" s="10">
        <v>16</v>
      </c>
      <c r="C47" s="10">
        <v>-8</v>
      </c>
      <c r="D47" s="10">
        <v>24</v>
      </c>
      <c r="E47" s="10" t="s">
        <v>20</v>
      </c>
      <c r="F47" s="12">
        <v>565.45000000000005</v>
      </c>
      <c r="G47" s="16">
        <v>-49.95</v>
      </c>
      <c r="H47" s="10">
        <v>150</v>
      </c>
      <c r="I47" s="10">
        <v>578.65</v>
      </c>
      <c r="J47" s="10">
        <v>633.85</v>
      </c>
      <c r="K47" s="10">
        <v>375</v>
      </c>
      <c r="L47" s="15">
        <v>14350</v>
      </c>
      <c r="M47" s="10">
        <v>75</v>
      </c>
      <c r="N47" s="10">
        <v>2.5</v>
      </c>
      <c r="O47" s="10">
        <v>3.2</v>
      </c>
      <c r="P47" s="10">
        <v>75</v>
      </c>
      <c r="Q47" s="16">
        <v>-4.6500000000000004</v>
      </c>
      <c r="R47" s="12">
        <v>3.15</v>
      </c>
      <c r="S47" s="10">
        <v>27.75</v>
      </c>
      <c r="T47" s="13">
        <v>28302</v>
      </c>
      <c r="U47" s="13">
        <v>-1671</v>
      </c>
      <c r="V47" s="13">
        <v>3402</v>
      </c>
      <c r="W47" s="11"/>
    </row>
    <row r="48" spans="1:23" ht="15.75" thickBot="1">
      <c r="A48" s="19"/>
      <c r="B48" s="10">
        <v>160</v>
      </c>
      <c r="C48" s="10">
        <v>5</v>
      </c>
      <c r="D48" s="10">
        <v>348</v>
      </c>
      <c r="E48" s="10">
        <v>39.47</v>
      </c>
      <c r="F48" s="12">
        <v>553</v>
      </c>
      <c r="G48" s="16">
        <v>-18.5</v>
      </c>
      <c r="H48" s="13">
        <v>1575</v>
      </c>
      <c r="I48" s="10">
        <v>549.6</v>
      </c>
      <c r="J48" s="10">
        <v>575.85</v>
      </c>
      <c r="K48" s="10">
        <v>75</v>
      </c>
      <c r="L48" s="15">
        <v>14400</v>
      </c>
      <c r="M48" s="10">
        <v>600</v>
      </c>
      <c r="N48" s="10">
        <v>3.55</v>
      </c>
      <c r="O48" s="10">
        <v>3.8</v>
      </c>
      <c r="P48" s="10">
        <v>450</v>
      </c>
      <c r="Q48" s="16">
        <v>-6.1</v>
      </c>
      <c r="R48" s="12">
        <v>3.8</v>
      </c>
      <c r="S48" s="10">
        <v>26.82</v>
      </c>
      <c r="T48" s="10" t="s">
        <v>21</v>
      </c>
      <c r="U48" s="13">
        <v>-3593</v>
      </c>
      <c r="V48" s="13">
        <v>17046</v>
      </c>
      <c r="W48" s="11"/>
    </row>
    <row r="49" spans="1:23" ht="15.75" thickBot="1">
      <c r="A49" s="19"/>
      <c r="B49" s="10">
        <v>34</v>
      </c>
      <c r="C49" s="10">
        <v>3</v>
      </c>
      <c r="D49" s="10">
        <v>77</v>
      </c>
      <c r="E49" s="10">
        <v>27.53</v>
      </c>
      <c r="F49" s="12">
        <v>487.8</v>
      </c>
      <c r="G49" s="16">
        <v>-18.45</v>
      </c>
      <c r="H49" s="13">
        <v>3525</v>
      </c>
      <c r="I49" s="10">
        <v>456.15</v>
      </c>
      <c r="J49" s="10">
        <v>542.79999999999995</v>
      </c>
      <c r="K49" s="13">
        <v>3750</v>
      </c>
      <c r="L49" s="15">
        <v>14450</v>
      </c>
      <c r="M49" s="10">
        <v>75</v>
      </c>
      <c r="N49" s="10">
        <v>5.0999999999999996</v>
      </c>
      <c r="O49" s="10">
        <v>5.2</v>
      </c>
      <c r="P49" s="13">
        <v>2775</v>
      </c>
      <c r="Q49" s="16">
        <v>-7.65</v>
      </c>
      <c r="R49" s="12">
        <v>5.15</v>
      </c>
      <c r="S49" s="10">
        <v>26.06</v>
      </c>
      <c r="T49" s="13">
        <v>51278</v>
      </c>
      <c r="U49" s="10">
        <v>482</v>
      </c>
      <c r="V49" s="13">
        <v>4431</v>
      </c>
      <c r="W49" s="11"/>
    </row>
    <row r="50" spans="1:23" ht="15.75" thickBot="1">
      <c r="A50" s="19"/>
      <c r="B50" s="10">
        <v>619</v>
      </c>
      <c r="C50" s="10">
        <v>-194</v>
      </c>
      <c r="D50" s="13">
        <v>2503</v>
      </c>
      <c r="E50" s="10" t="s">
        <v>20</v>
      </c>
      <c r="F50" s="12">
        <v>460</v>
      </c>
      <c r="G50" s="16">
        <v>-11.8</v>
      </c>
      <c r="H50" s="10">
        <v>300</v>
      </c>
      <c r="I50" s="10">
        <v>453.75</v>
      </c>
      <c r="J50" s="10">
        <v>460</v>
      </c>
      <c r="K50" s="10">
        <v>150</v>
      </c>
      <c r="L50" s="15">
        <v>14500</v>
      </c>
      <c r="M50" s="10">
        <v>75</v>
      </c>
      <c r="N50" s="10">
        <v>7.2</v>
      </c>
      <c r="O50" s="10">
        <v>7.45</v>
      </c>
      <c r="P50" s="10">
        <v>375</v>
      </c>
      <c r="Q50" s="16">
        <v>-9.1999999999999993</v>
      </c>
      <c r="R50" s="12">
        <v>7.45</v>
      </c>
      <c r="S50" s="10">
        <v>25.61</v>
      </c>
      <c r="T50" s="10" t="s">
        <v>22</v>
      </c>
      <c r="U50" s="10">
        <v>-258</v>
      </c>
      <c r="V50" s="13">
        <v>27101</v>
      </c>
      <c r="W50" s="11"/>
    </row>
    <row r="51" spans="1:23" ht="15.75" thickBot="1">
      <c r="A51" s="19"/>
      <c r="B51" s="10">
        <v>59</v>
      </c>
      <c r="C51" s="10">
        <v>-45</v>
      </c>
      <c r="D51" s="10">
        <v>110</v>
      </c>
      <c r="E51" s="10">
        <v>33.99</v>
      </c>
      <c r="F51" s="12">
        <v>410.3</v>
      </c>
      <c r="G51" s="16">
        <v>-11.1</v>
      </c>
      <c r="H51" s="10">
        <v>300</v>
      </c>
      <c r="I51" s="10">
        <v>386.7</v>
      </c>
      <c r="J51" s="10">
        <v>439.15</v>
      </c>
      <c r="K51" s="10">
        <v>150</v>
      </c>
      <c r="L51" s="15">
        <v>14550</v>
      </c>
      <c r="M51" s="10">
        <v>900</v>
      </c>
      <c r="N51" s="10">
        <v>9.1</v>
      </c>
      <c r="O51" s="10">
        <v>10.1</v>
      </c>
      <c r="P51" s="13">
        <v>1125</v>
      </c>
      <c r="Q51" s="16">
        <v>-12.3</v>
      </c>
      <c r="R51" s="12">
        <v>9.0500000000000007</v>
      </c>
      <c r="S51" s="10" t="s">
        <v>20</v>
      </c>
      <c r="T51" s="10" t="s">
        <v>23</v>
      </c>
      <c r="U51" s="13">
        <v>1455</v>
      </c>
      <c r="V51" s="13">
        <v>8031</v>
      </c>
      <c r="W51" s="11"/>
    </row>
    <row r="52" spans="1:23" ht="15.75" thickBot="1">
      <c r="A52" s="19"/>
      <c r="B52" s="10">
        <v>708</v>
      </c>
      <c r="C52" s="10">
        <v>18</v>
      </c>
      <c r="D52" s="13">
        <v>4020</v>
      </c>
      <c r="E52" s="10">
        <v>31.5</v>
      </c>
      <c r="F52" s="12">
        <v>365</v>
      </c>
      <c r="G52" s="16">
        <v>-15.45</v>
      </c>
      <c r="H52" s="10">
        <v>75</v>
      </c>
      <c r="I52" s="10">
        <v>360.7</v>
      </c>
      <c r="J52" s="10">
        <v>369</v>
      </c>
      <c r="K52" s="10">
        <v>75</v>
      </c>
      <c r="L52" s="15">
        <v>14600</v>
      </c>
      <c r="M52" s="10">
        <v>75</v>
      </c>
      <c r="N52" s="10">
        <v>13.9</v>
      </c>
      <c r="O52" s="10">
        <v>14.05</v>
      </c>
      <c r="P52" s="10">
        <v>150</v>
      </c>
      <c r="Q52" s="16">
        <v>-13.25</v>
      </c>
      <c r="R52" s="12">
        <v>13.9</v>
      </c>
      <c r="S52" s="10">
        <v>24.49</v>
      </c>
      <c r="T52" s="10" t="s">
        <v>24</v>
      </c>
      <c r="U52" s="13">
        <v>2141</v>
      </c>
      <c r="V52" s="13">
        <v>18225</v>
      </c>
      <c r="W52" s="11"/>
    </row>
    <row r="53" spans="1:23" ht="15.75" thickBot="1">
      <c r="A53" s="19"/>
      <c r="B53" s="10">
        <v>161</v>
      </c>
      <c r="C53" s="10">
        <v>-38</v>
      </c>
      <c r="D53" s="10">
        <v>500</v>
      </c>
      <c r="E53" s="10">
        <v>31.55</v>
      </c>
      <c r="F53" s="12">
        <v>321.55</v>
      </c>
      <c r="G53" s="16">
        <v>-12.8</v>
      </c>
      <c r="H53" s="10">
        <v>150</v>
      </c>
      <c r="I53" s="10">
        <v>283.85000000000002</v>
      </c>
      <c r="J53" s="10">
        <v>331.35</v>
      </c>
      <c r="K53" s="10">
        <v>900</v>
      </c>
      <c r="L53" s="15">
        <v>14650</v>
      </c>
      <c r="M53" s="10">
        <v>75</v>
      </c>
      <c r="N53" s="10">
        <v>18.5</v>
      </c>
      <c r="O53" s="10">
        <v>19.399999999999999</v>
      </c>
      <c r="P53" s="10">
        <v>75</v>
      </c>
      <c r="Q53" s="16">
        <v>-15.3</v>
      </c>
      <c r="R53" s="12">
        <v>19.399999999999999</v>
      </c>
      <c r="S53" s="10">
        <v>24.06</v>
      </c>
      <c r="T53" s="10" t="s">
        <v>25</v>
      </c>
      <c r="U53" s="13">
        <v>1561</v>
      </c>
      <c r="V53" s="13">
        <v>6368</v>
      </c>
      <c r="W53" s="11"/>
    </row>
    <row r="54" spans="1:23" ht="15.75" thickBot="1">
      <c r="A54" s="19"/>
      <c r="B54" s="13">
        <v>1894</v>
      </c>
      <c r="C54" s="13">
        <v>-1968</v>
      </c>
      <c r="D54" s="13">
        <v>20305</v>
      </c>
      <c r="E54" s="10">
        <v>29.57</v>
      </c>
      <c r="F54" s="12">
        <v>278</v>
      </c>
      <c r="G54" s="16">
        <v>-17.649999999999999</v>
      </c>
      <c r="H54" s="10">
        <v>150</v>
      </c>
      <c r="I54" s="10">
        <v>272.7</v>
      </c>
      <c r="J54" s="10">
        <v>278.95</v>
      </c>
      <c r="K54" s="10">
        <v>75</v>
      </c>
      <c r="L54" s="15">
        <v>14700</v>
      </c>
      <c r="M54" s="10">
        <v>225</v>
      </c>
      <c r="N54" s="10">
        <v>25</v>
      </c>
      <c r="O54" s="10">
        <v>25.95</v>
      </c>
      <c r="P54" s="13">
        <v>1200</v>
      </c>
      <c r="Q54" s="16">
        <v>-19.149999999999999</v>
      </c>
      <c r="R54" s="12">
        <v>25.3</v>
      </c>
      <c r="S54" s="10">
        <v>23.53</v>
      </c>
      <c r="T54" s="10" t="s">
        <v>26</v>
      </c>
      <c r="U54" s="10">
        <v>-960</v>
      </c>
      <c r="V54" s="13">
        <v>18355</v>
      </c>
      <c r="W54" s="11"/>
    </row>
    <row r="55" spans="1:23" ht="15.75" thickBot="1">
      <c r="A55" s="19"/>
      <c r="B55" s="10">
        <v>888</v>
      </c>
      <c r="C55" s="10">
        <v>-440</v>
      </c>
      <c r="D55" s="13">
        <v>4997</v>
      </c>
      <c r="E55" s="10" t="s">
        <v>20</v>
      </c>
      <c r="F55" s="12">
        <v>233.75</v>
      </c>
      <c r="G55" s="16">
        <v>-24.1</v>
      </c>
      <c r="H55" s="10">
        <v>375</v>
      </c>
      <c r="I55" s="10">
        <v>228</v>
      </c>
      <c r="J55" s="10">
        <v>251.45</v>
      </c>
      <c r="K55" s="10">
        <v>900</v>
      </c>
      <c r="L55" s="15">
        <v>14750</v>
      </c>
      <c r="M55" s="10">
        <v>750</v>
      </c>
      <c r="N55" s="10">
        <v>32.049999999999997</v>
      </c>
      <c r="O55" s="10">
        <v>35</v>
      </c>
      <c r="P55" s="10">
        <v>150</v>
      </c>
      <c r="Q55" s="16">
        <v>-21.1</v>
      </c>
      <c r="R55" s="12">
        <v>34.9</v>
      </c>
      <c r="S55" s="10">
        <v>23.08</v>
      </c>
      <c r="T55" s="10" t="s">
        <v>27</v>
      </c>
      <c r="U55" s="13">
        <v>4323</v>
      </c>
      <c r="V55" s="13">
        <v>11275</v>
      </c>
      <c r="W55" s="11"/>
    </row>
    <row r="56" spans="1:23" ht="15.75" thickBot="1">
      <c r="A56" s="19"/>
      <c r="B56" s="13">
        <v>5598</v>
      </c>
      <c r="C56" s="13">
        <v>-9867</v>
      </c>
      <c r="D56" s="13">
        <v>82518</v>
      </c>
      <c r="E56" s="10">
        <v>27.25</v>
      </c>
      <c r="F56" s="12">
        <v>200.2</v>
      </c>
      <c r="G56" s="16">
        <v>-22.5</v>
      </c>
      <c r="H56" s="10">
        <v>75</v>
      </c>
      <c r="I56" s="10">
        <v>196</v>
      </c>
      <c r="J56" s="10">
        <v>200.5</v>
      </c>
      <c r="K56" s="10">
        <v>75</v>
      </c>
      <c r="L56" s="15">
        <v>14800</v>
      </c>
      <c r="M56" s="10">
        <v>150</v>
      </c>
      <c r="N56" s="10">
        <v>45.9</v>
      </c>
      <c r="O56" s="10">
        <v>47.8</v>
      </c>
      <c r="P56" s="10">
        <v>75</v>
      </c>
      <c r="Q56" s="16">
        <v>-24.2</v>
      </c>
      <c r="R56" s="12">
        <v>46.9</v>
      </c>
      <c r="S56" s="10">
        <v>22.8</v>
      </c>
      <c r="T56" s="10" t="s">
        <v>28</v>
      </c>
      <c r="U56" s="13">
        <v>-2060</v>
      </c>
      <c r="V56" s="13">
        <v>20786</v>
      </c>
      <c r="W56" s="11"/>
    </row>
    <row r="57" spans="1:23" ht="15.75" thickBot="1">
      <c r="A57" s="19"/>
      <c r="B57" s="13">
        <v>2068</v>
      </c>
      <c r="C57" s="13">
        <v>-1291</v>
      </c>
      <c r="D57" s="13">
        <v>30884</v>
      </c>
      <c r="E57" s="10">
        <v>26.15</v>
      </c>
      <c r="F57" s="12">
        <v>166</v>
      </c>
      <c r="G57" s="16">
        <v>-25.65</v>
      </c>
      <c r="H57" s="10">
        <v>675</v>
      </c>
      <c r="I57" s="10">
        <v>157.65</v>
      </c>
      <c r="J57" s="10">
        <v>165.95</v>
      </c>
      <c r="K57" s="13">
        <v>1125</v>
      </c>
      <c r="L57" s="15">
        <v>14850</v>
      </c>
      <c r="M57" s="10">
        <v>225</v>
      </c>
      <c r="N57" s="10">
        <v>60.4</v>
      </c>
      <c r="O57" s="10">
        <v>63</v>
      </c>
      <c r="P57" s="10">
        <v>75</v>
      </c>
      <c r="Q57" s="16">
        <v>-26.25</v>
      </c>
      <c r="R57" s="12">
        <v>62</v>
      </c>
      <c r="S57" s="10">
        <v>22.39</v>
      </c>
      <c r="T57" s="10" t="s">
        <v>29</v>
      </c>
      <c r="U57" s="13">
        <v>1898</v>
      </c>
      <c r="V57" s="13">
        <v>5188</v>
      </c>
      <c r="W57" s="11"/>
    </row>
    <row r="58" spans="1:23" ht="15.75" thickBot="1">
      <c r="A58" s="19"/>
      <c r="B58" s="13">
        <v>15719</v>
      </c>
      <c r="C58" s="13">
        <v>-1547</v>
      </c>
      <c r="D58" s="10" t="s">
        <v>30</v>
      </c>
      <c r="E58" s="10">
        <v>25.91</v>
      </c>
      <c r="F58" s="12">
        <v>133</v>
      </c>
      <c r="G58" s="16">
        <v>-27.95</v>
      </c>
      <c r="H58" s="10">
        <v>750</v>
      </c>
      <c r="I58" s="10">
        <v>129.05000000000001</v>
      </c>
      <c r="J58" s="10">
        <v>132.94999999999999</v>
      </c>
      <c r="K58" s="10">
        <v>750</v>
      </c>
      <c r="L58" s="15">
        <v>14900</v>
      </c>
      <c r="M58" s="10">
        <v>375</v>
      </c>
      <c r="N58" s="10">
        <v>76.25</v>
      </c>
      <c r="O58" s="10">
        <v>81.150000000000006</v>
      </c>
      <c r="P58" s="10">
        <v>150</v>
      </c>
      <c r="Q58" s="16">
        <v>-32.25</v>
      </c>
      <c r="R58" s="12">
        <v>76</v>
      </c>
      <c r="S58" s="10">
        <v>22.01</v>
      </c>
      <c r="T58" s="10" t="s">
        <v>31</v>
      </c>
      <c r="U58" s="13">
        <v>5193</v>
      </c>
      <c r="V58" s="13">
        <v>18917</v>
      </c>
      <c r="W58" s="11"/>
    </row>
    <row r="59" spans="1:23" ht="15.75" thickBot="1">
      <c r="A59" s="19"/>
      <c r="B59" s="13">
        <v>5974</v>
      </c>
      <c r="C59" s="10">
        <v>-449</v>
      </c>
      <c r="D59" s="10" t="s">
        <v>32</v>
      </c>
      <c r="E59" s="10">
        <v>25.58</v>
      </c>
      <c r="F59" s="12">
        <v>100.05</v>
      </c>
      <c r="G59" s="16">
        <v>-34.799999999999997</v>
      </c>
      <c r="H59" s="10">
        <v>450</v>
      </c>
      <c r="I59" s="10">
        <v>100.05</v>
      </c>
      <c r="J59" s="10">
        <v>103.9</v>
      </c>
      <c r="K59" s="10">
        <v>225</v>
      </c>
      <c r="L59" s="15">
        <v>14950</v>
      </c>
      <c r="M59" s="10">
        <v>750</v>
      </c>
      <c r="N59" s="10">
        <v>97.7</v>
      </c>
      <c r="O59" s="10">
        <v>103.05</v>
      </c>
      <c r="P59" s="13">
        <v>1875</v>
      </c>
      <c r="Q59" s="16">
        <v>-30.5</v>
      </c>
      <c r="R59" s="12">
        <v>100</v>
      </c>
      <c r="S59" s="10">
        <v>21.54</v>
      </c>
      <c r="T59" s="10" t="s">
        <v>33</v>
      </c>
      <c r="U59" s="13">
        <v>1951</v>
      </c>
      <c r="V59" s="13">
        <v>4736</v>
      </c>
      <c r="W59" s="11"/>
    </row>
    <row r="60" spans="1:23" ht="15.75" thickBot="1">
      <c r="A60" s="19"/>
      <c r="B60" s="13">
        <v>42684</v>
      </c>
      <c r="C60" s="13">
        <v>9293</v>
      </c>
      <c r="D60" s="10" t="s">
        <v>34</v>
      </c>
      <c r="E60" s="10">
        <v>24.98</v>
      </c>
      <c r="F60" s="12">
        <v>78.650000000000006</v>
      </c>
      <c r="G60" s="16">
        <v>-33.15</v>
      </c>
      <c r="H60" s="10">
        <v>150</v>
      </c>
      <c r="I60" s="10">
        <v>78.650000000000006</v>
      </c>
      <c r="J60" s="10">
        <v>79</v>
      </c>
      <c r="K60" s="10">
        <v>75</v>
      </c>
      <c r="L60" s="15">
        <v>15000</v>
      </c>
      <c r="M60" s="10">
        <v>750</v>
      </c>
      <c r="N60" s="10">
        <v>123</v>
      </c>
      <c r="O60" s="10">
        <v>130.6</v>
      </c>
      <c r="P60" s="10">
        <v>750</v>
      </c>
      <c r="Q60" s="16">
        <v>-33.85</v>
      </c>
      <c r="R60" s="12">
        <v>123.05</v>
      </c>
      <c r="S60" s="10">
        <v>20.87</v>
      </c>
      <c r="T60" s="10" t="s">
        <v>35</v>
      </c>
      <c r="U60" s="13">
        <v>5368</v>
      </c>
      <c r="V60" s="13">
        <v>25739</v>
      </c>
      <c r="W60" s="11"/>
    </row>
    <row r="61" spans="1:23" ht="15.75" thickBot="1">
      <c r="A61" s="19"/>
      <c r="B61" s="13">
        <v>10994</v>
      </c>
      <c r="C61" s="13">
        <v>3978</v>
      </c>
      <c r="D61" s="10" t="s">
        <v>36</v>
      </c>
      <c r="E61" s="10">
        <v>24.72</v>
      </c>
      <c r="F61" s="12">
        <v>60</v>
      </c>
      <c r="G61" s="16">
        <v>-30.95</v>
      </c>
      <c r="H61" s="10">
        <v>150</v>
      </c>
      <c r="I61" s="10">
        <v>58.15</v>
      </c>
      <c r="J61" s="10">
        <v>60</v>
      </c>
      <c r="K61" s="10">
        <v>75</v>
      </c>
      <c r="L61" s="15">
        <v>15050</v>
      </c>
      <c r="M61" s="10">
        <v>75</v>
      </c>
      <c r="N61" s="10">
        <v>151.80000000000001</v>
      </c>
      <c r="O61" s="10">
        <v>161.4</v>
      </c>
      <c r="P61" s="10">
        <v>150</v>
      </c>
      <c r="Q61" s="16">
        <v>-36</v>
      </c>
      <c r="R61" s="12">
        <v>151.19999999999999</v>
      </c>
      <c r="S61" s="10">
        <v>20.14</v>
      </c>
      <c r="T61" s="13">
        <v>93906</v>
      </c>
      <c r="U61" s="10">
        <v>503</v>
      </c>
      <c r="V61" s="13">
        <v>2195</v>
      </c>
      <c r="W61" s="11"/>
    </row>
    <row r="62" spans="1:23" ht="15.75" thickBot="1">
      <c r="A62" s="19"/>
      <c r="B62" s="13">
        <v>38177</v>
      </c>
      <c r="C62" s="13">
        <v>8326</v>
      </c>
      <c r="D62" s="10" t="s">
        <v>37</v>
      </c>
      <c r="E62" s="10">
        <v>24.45</v>
      </c>
      <c r="F62" s="12">
        <v>44.9</v>
      </c>
      <c r="G62" s="16">
        <v>-28.8</v>
      </c>
      <c r="H62" s="10">
        <v>75</v>
      </c>
      <c r="I62" s="10">
        <v>43.65</v>
      </c>
      <c r="J62" s="10">
        <v>44.95</v>
      </c>
      <c r="K62" s="10">
        <v>225</v>
      </c>
      <c r="L62" s="15">
        <v>15100</v>
      </c>
      <c r="M62" s="10">
        <v>75</v>
      </c>
      <c r="N62" s="10">
        <v>187.7</v>
      </c>
      <c r="O62" s="10">
        <v>193.75</v>
      </c>
      <c r="P62" s="10">
        <v>75</v>
      </c>
      <c r="Q62" s="16">
        <v>-34.85</v>
      </c>
      <c r="R62" s="12">
        <v>185.55</v>
      </c>
      <c r="S62" s="10">
        <v>19.22</v>
      </c>
      <c r="T62" s="10" t="s">
        <v>38</v>
      </c>
      <c r="U62" s="13">
        <v>1169</v>
      </c>
      <c r="V62" s="13">
        <v>8784</v>
      </c>
      <c r="W62" s="11"/>
    </row>
    <row r="63" spans="1:23" ht="15.75" thickBot="1">
      <c r="A63" s="19"/>
      <c r="B63" s="13">
        <v>12252</v>
      </c>
      <c r="C63" s="13">
        <v>2228</v>
      </c>
      <c r="D63" s="10" t="s">
        <v>39</v>
      </c>
      <c r="E63" s="10">
        <v>24.51</v>
      </c>
      <c r="F63" s="12">
        <v>31.05</v>
      </c>
      <c r="G63" s="16">
        <v>-27.5</v>
      </c>
      <c r="H63" s="13">
        <v>1800</v>
      </c>
      <c r="I63" s="10">
        <v>31</v>
      </c>
      <c r="J63" s="10">
        <v>34.700000000000003</v>
      </c>
      <c r="K63" s="10">
        <v>675</v>
      </c>
      <c r="L63" s="15">
        <v>15150</v>
      </c>
      <c r="M63" s="10">
        <v>75</v>
      </c>
      <c r="N63" s="10">
        <v>225</v>
      </c>
      <c r="O63" s="10">
        <v>237.35</v>
      </c>
      <c r="P63" s="10">
        <v>450</v>
      </c>
      <c r="Q63" s="16">
        <v>-26.6</v>
      </c>
      <c r="R63" s="12">
        <v>230</v>
      </c>
      <c r="S63" s="10" t="s">
        <v>20</v>
      </c>
      <c r="T63" s="13">
        <v>18543</v>
      </c>
      <c r="U63" s="10">
        <v>-271</v>
      </c>
      <c r="V63" s="10">
        <v>961</v>
      </c>
      <c r="W63" s="11"/>
    </row>
    <row r="64" spans="1:23" ht="15.75" thickBot="1">
      <c r="A64" s="19"/>
      <c r="B64" s="13">
        <v>51026</v>
      </c>
      <c r="C64" s="13">
        <v>6260</v>
      </c>
      <c r="D64" s="10" t="s">
        <v>40</v>
      </c>
      <c r="E64" s="10">
        <v>24.64</v>
      </c>
      <c r="F64" s="12">
        <v>22.5</v>
      </c>
      <c r="G64" s="16">
        <v>-24.15</v>
      </c>
      <c r="H64" s="13">
        <v>2700</v>
      </c>
      <c r="I64" s="10">
        <v>22.5</v>
      </c>
      <c r="J64" s="10">
        <v>23</v>
      </c>
      <c r="K64" s="10">
        <v>75</v>
      </c>
      <c r="L64" s="15">
        <v>15200</v>
      </c>
      <c r="M64" s="10">
        <v>75</v>
      </c>
      <c r="N64" s="10">
        <v>267.2</v>
      </c>
      <c r="O64" s="10">
        <v>273</v>
      </c>
      <c r="P64" s="10">
        <v>150</v>
      </c>
      <c r="Q64" s="16">
        <v>-20.8</v>
      </c>
      <c r="R64" s="12">
        <v>271</v>
      </c>
      <c r="S64" s="10">
        <v>15.62</v>
      </c>
      <c r="T64" s="13">
        <v>46005</v>
      </c>
      <c r="U64" s="13">
        <v>-2087</v>
      </c>
      <c r="V64" s="13">
        <v>5839</v>
      </c>
      <c r="W64" s="11"/>
    </row>
    <row r="65" spans="1:23" ht="15.75" thickBot="1">
      <c r="A65" s="19"/>
      <c r="B65" s="13">
        <v>19687</v>
      </c>
      <c r="C65" s="13">
        <v>5289</v>
      </c>
      <c r="D65" s="10" t="s">
        <v>41</v>
      </c>
      <c r="E65" s="10">
        <v>24.86</v>
      </c>
      <c r="F65" s="12">
        <v>18.100000000000001</v>
      </c>
      <c r="G65" s="16">
        <v>-18.350000000000001</v>
      </c>
      <c r="H65" s="10">
        <v>600</v>
      </c>
      <c r="I65" s="10">
        <v>16.5</v>
      </c>
      <c r="J65" s="10">
        <v>18.2</v>
      </c>
      <c r="K65" s="10">
        <v>825</v>
      </c>
      <c r="L65" s="15">
        <v>15250</v>
      </c>
      <c r="M65" s="13">
        <v>3375</v>
      </c>
      <c r="N65" s="10">
        <v>274.5</v>
      </c>
      <c r="O65" s="10">
        <v>341.75</v>
      </c>
      <c r="P65" s="10">
        <v>150</v>
      </c>
      <c r="Q65" s="16">
        <v>-17.05</v>
      </c>
      <c r="R65" s="12">
        <v>319.60000000000002</v>
      </c>
      <c r="S65" s="10" t="s">
        <v>20</v>
      </c>
      <c r="T65" s="13">
        <v>1866</v>
      </c>
      <c r="U65" s="10">
        <v>-114</v>
      </c>
      <c r="V65" s="13">
        <v>1295</v>
      </c>
      <c r="W65" s="11"/>
    </row>
    <row r="66" spans="1:23" ht="15.75" thickBot="1">
      <c r="A66" s="19"/>
      <c r="B66" s="13">
        <v>47311</v>
      </c>
      <c r="C66" s="13">
        <v>-1750</v>
      </c>
      <c r="D66" s="10" t="s">
        <v>42</v>
      </c>
      <c r="E66" s="10">
        <v>25.11</v>
      </c>
      <c r="F66" s="12">
        <v>12.6</v>
      </c>
      <c r="G66" s="16">
        <v>-15.4</v>
      </c>
      <c r="H66" s="13">
        <v>4350</v>
      </c>
      <c r="I66" s="10">
        <v>12.2</v>
      </c>
      <c r="J66" s="10">
        <v>12.6</v>
      </c>
      <c r="K66" s="10">
        <v>375</v>
      </c>
      <c r="L66" s="15">
        <v>15300</v>
      </c>
      <c r="M66" s="10">
        <v>75</v>
      </c>
      <c r="N66" s="10">
        <v>356.7</v>
      </c>
      <c r="O66" s="10">
        <v>364.65</v>
      </c>
      <c r="P66" s="10">
        <v>150</v>
      </c>
      <c r="Q66" s="16">
        <v>-12.1</v>
      </c>
      <c r="R66" s="12">
        <v>362</v>
      </c>
      <c r="S66" s="10" t="s">
        <v>20</v>
      </c>
      <c r="T66" s="13">
        <v>13296</v>
      </c>
      <c r="U66" s="13">
        <v>-1695</v>
      </c>
      <c r="V66" s="13">
        <v>5847</v>
      </c>
      <c r="W66" s="11"/>
    </row>
    <row r="67" spans="1:23" ht="15.75" thickBot="1">
      <c r="A67" s="19"/>
      <c r="B67" s="13">
        <v>15887</v>
      </c>
      <c r="C67" s="13">
        <v>2172</v>
      </c>
      <c r="D67" s="10" t="s">
        <v>43</v>
      </c>
      <c r="E67" s="10" t="s">
        <v>20</v>
      </c>
      <c r="F67" s="12">
        <v>8.5</v>
      </c>
      <c r="G67" s="16">
        <v>-12.85</v>
      </c>
      <c r="H67" s="10">
        <v>75</v>
      </c>
      <c r="I67" s="10">
        <v>8.9</v>
      </c>
      <c r="J67" s="10">
        <v>9.5500000000000007</v>
      </c>
      <c r="K67" s="10">
        <v>750</v>
      </c>
      <c r="L67" s="15">
        <v>15350</v>
      </c>
      <c r="M67" s="13">
        <v>1050</v>
      </c>
      <c r="N67" s="10">
        <v>400.25</v>
      </c>
      <c r="O67" s="10">
        <v>433.65</v>
      </c>
      <c r="P67" s="10">
        <v>150</v>
      </c>
      <c r="Q67" s="16">
        <v>-13.45</v>
      </c>
      <c r="R67" s="12">
        <v>411.05</v>
      </c>
      <c r="S67" s="10" t="s">
        <v>20</v>
      </c>
      <c r="T67" s="10">
        <v>369</v>
      </c>
      <c r="U67" s="10">
        <v>-25</v>
      </c>
      <c r="V67" s="10">
        <v>565</v>
      </c>
      <c r="W67" s="11"/>
    </row>
    <row r="68" spans="1:23" ht="15.75" thickBot="1">
      <c r="A68" s="19"/>
      <c r="B68" s="13">
        <v>42986</v>
      </c>
      <c r="C68" s="13">
        <v>2075</v>
      </c>
      <c r="D68" s="10" t="s">
        <v>44</v>
      </c>
      <c r="E68" s="10">
        <v>26.26</v>
      </c>
      <c r="F68" s="12">
        <v>7.05</v>
      </c>
      <c r="G68" s="16">
        <v>-9.6</v>
      </c>
      <c r="H68" s="13">
        <v>4950</v>
      </c>
      <c r="I68" s="10">
        <v>7</v>
      </c>
      <c r="J68" s="10">
        <v>7.05</v>
      </c>
      <c r="K68" s="13">
        <v>4350</v>
      </c>
      <c r="L68" s="15">
        <v>15400</v>
      </c>
      <c r="M68" s="13">
        <v>1350</v>
      </c>
      <c r="N68" s="10">
        <v>449.2</v>
      </c>
      <c r="O68" s="10">
        <v>460.05</v>
      </c>
      <c r="P68" s="10">
        <v>150</v>
      </c>
      <c r="Q68" s="16">
        <v>-2.95</v>
      </c>
      <c r="R68" s="12">
        <v>457</v>
      </c>
      <c r="S68" s="10" t="s">
        <v>20</v>
      </c>
      <c r="T68" s="13">
        <v>2590</v>
      </c>
      <c r="U68" s="10">
        <v>-550</v>
      </c>
      <c r="V68" s="13">
        <v>1698</v>
      </c>
      <c r="W68" s="11"/>
    </row>
    <row r="69" spans="1:23" ht="15.75" thickBot="1">
      <c r="A69" s="19"/>
      <c r="B69" s="13">
        <v>11575</v>
      </c>
      <c r="C69" s="13">
        <v>3313</v>
      </c>
      <c r="D69" s="13">
        <v>72310</v>
      </c>
      <c r="E69" s="10">
        <v>27.21</v>
      </c>
      <c r="F69" s="12">
        <v>5.45</v>
      </c>
      <c r="G69" s="16">
        <v>-7.05</v>
      </c>
      <c r="H69" s="10">
        <v>225</v>
      </c>
      <c r="I69" s="10">
        <v>5.5</v>
      </c>
      <c r="J69" s="10">
        <v>5.65</v>
      </c>
      <c r="K69" s="10">
        <v>75</v>
      </c>
      <c r="L69" s="15">
        <v>15450</v>
      </c>
      <c r="M69" s="13">
        <v>3375</v>
      </c>
      <c r="N69" s="10">
        <v>468.45</v>
      </c>
      <c r="O69" s="10">
        <v>544.54999999999995</v>
      </c>
      <c r="P69" s="13">
        <v>3375</v>
      </c>
      <c r="Q69" s="16">
        <v>-1.75</v>
      </c>
      <c r="R69" s="12">
        <v>521.5</v>
      </c>
      <c r="S69" s="10">
        <v>24.28</v>
      </c>
      <c r="T69" s="10">
        <v>66</v>
      </c>
      <c r="U69" s="10">
        <v>-21</v>
      </c>
      <c r="V69" s="10">
        <v>278</v>
      </c>
      <c r="W69" s="11"/>
    </row>
    <row r="70" spans="1:23" ht="15.75" thickBot="1">
      <c r="A70" s="19"/>
      <c r="B70" s="13">
        <v>46644</v>
      </c>
      <c r="C70" s="13">
        <v>-1677</v>
      </c>
      <c r="D70" s="10" t="s">
        <v>45</v>
      </c>
      <c r="E70" s="10">
        <v>28.49</v>
      </c>
      <c r="F70" s="12">
        <v>4.8499999999999996</v>
      </c>
      <c r="G70" s="16">
        <v>-5.3</v>
      </c>
      <c r="H70" s="13">
        <v>1200</v>
      </c>
      <c r="I70" s="10">
        <v>4.8499999999999996</v>
      </c>
      <c r="J70" s="10">
        <v>5.2</v>
      </c>
      <c r="K70" s="13">
        <v>5250</v>
      </c>
      <c r="L70" s="15">
        <v>15500</v>
      </c>
      <c r="M70" s="10">
        <v>300</v>
      </c>
      <c r="N70" s="10">
        <v>548.1</v>
      </c>
      <c r="O70" s="10">
        <v>558.5</v>
      </c>
      <c r="P70" s="10">
        <v>150</v>
      </c>
      <c r="Q70" s="16">
        <v>-8.8000000000000007</v>
      </c>
      <c r="R70" s="12">
        <v>555</v>
      </c>
      <c r="S70" s="10" t="s">
        <v>20</v>
      </c>
      <c r="T70" s="13">
        <v>1916</v>
      </c>
      <c r="U70" s="10">
        <v>82</v>
      </c>
      <c r="V70" s="13">
        <v>2834</v>
      </c>
      <c r="W70" s="11"/>
    </row>
    <row r="71" spans="1:23" ht="15.75" thickBot="1">
      <c r="A71" s="19"/>
      <c r="B71" s="13">
        <v>7123</v>
      </c>
      <c r="C71" s="10">
        <v>-913</v>
      </c>
      <c r="D71" s="13">
        <v>51519</v>
      </c>
      <c r="E71" s="10">
        <v>29.77</v>
      </c>
      <c r="F71" s="12">
        <v>4.45</v>
      </c>
      <c r="G71" s="16">
        <v>-3.35</v>
      </c>
      <c r="H71" s="10">
        <v>525</v>
      </c>
      <c r="I71" s="10">
        <v>4</v>
      </c>
      <c r="J71" s="10">
        <v>4.5999999999999996</v>
      </c>
      <c r="K71" s="10">
        <v>675</v>
      </c>
      <c r="L71" s="15">
        <v>15550</v>
      </c>
      <c r="M71" s="13">
        <v>3375</v>
      </c>
      <c r="N71" s="10">
        <v>549.85</v>
      </c>
      <c r="O71" s="10">
        <v>608.9</v>
      </c>
      <c r="P71" s="10">
        <v>150</v>
      </c>
      <c r="Q71" s="17">
        <v>37.549999999999997</v>
      </c>
      <c r="R71" s="12">
        <v>618.75</v>
      </c>
      <c r="S71" s="10">
        <v>20.9</v>
      </c>
      <c r="T71" s="10">
        <v>61</v>
      </c>
      <c r="U71" s="10">
        <v>-26</v>
      </c>
      <c r="V71" s="10">
        <v>88</v>
      </c>
      <c r="W71" s="11"/>
    </row>
    <row r="72" spans="1:23" ht="15.75" thickBot="1">
      <c r="A72" s="19"/>
      <c r="B72" s="13">
        <v>38198</v>
      </c>
      <c r="C72" s="13">
        <v>10236</v>
      </c>
      <c r="D72" s="10" t="s">
        <v>46</v>
      </c>
      <c r="E72" s="10">
        <v>31.56</v>
      </c>
      <c r="F72" s="12">
        <v>3.85</v>
      </c>
      <c r="G72" s="16">
        <v>-2.35</v>
      </c>
      <c r="H72" s="13">
        <v>3300</v>
      </c>
      <c r="I72" s="10">
        <v>3.7</v>
      </c>
      <c r="J72" s="10">
        <v>4.05</v>
      </c>
      <c r="K72" s="10">
        <v>150</v>
      </c>
      <c r="L72" s="15">
        <v>15600</v>
      </c>
      <c r="M72" s="10">
        <v>150</v>
      </c>
      <c r="N72" s="10">
        <v>631.29999999999995</v>
      </c>
      <c r="O72" s="10">
        <v>671.5</v>
      </c>
      <c r="P72" s="10">
        <v>150</v>
      </c>
      <c r="Q72" s="17">
        <v>9.5</v>
      </c>
      <c r="R72" s="12">
        <v>668.9</v>
      </c>
      <c r="S72" s="10">
        <v>23.47</v>
      </c>
      <c r="T72" s="10">
        <v>52</v>
      </c>
      <c r="U72" s="10" t="s">
        <v>20</v>
      </c>
      <c r="V72" s="10">
        <v>236</v>
      </c>
      <c r="W72" s="11"/>
    </row>
    <row r="73" spans="1:23" ht="15.75" thickBot="1">
      <c r="A73" s="19"/>
      <c r="B73" s="13">
        <v>4686</v>
      </c>
      <c r="C73" s="10">
        <v>-668</v>
      </c>
      <c r="D73" s="13">
        <v>25731</v>
      </c>
      <c r="E73" s="10">
        <v>32.97</v>
      </c>
      <c r="F73" s="12">
        <v>4.0999999999999996</v>
      </c>
      <c r="G73" s="16">
        <v>-1.1499999999999999</v>
      </c>
      <c r="H73" s="10">
        <v>75</v>
      </c>
      <c r="I73" s="10">
        <v>3.3</v>
      </c>
      <c r="J73" s="10">
        <v>4.0999999999999996</v>
      </c>
      <c r="K73" s="10">
        <v>825</v>
      </c>
      <c r="L73" s="15">
        <v>15650</v>
      </c>
      <c r="M73" s="13">
        <v>3375</v>
      </c>
      <c r="N73" s="10">
        <v>651.54999999999995</v>
      </c>
      <c r="O73" s="10">
        <v>729</v>
      </c>
      <c r="P73" s="10">
        <v>150</v>
      </c>
      <c r="Q73" s="16">
        <v>-42.65</v>
      </c>
      <c r="R73" s="12">
        <v>674.2</v>
      </c>
      <c r="S73" s="10" t="s">
        <v>20</v>
      </c>
      <c r="T73" s="10">
        <v>10</v>
      </c>
      <c r="U73" s="10">
        <v>6</v>
      </c>
      <c r="V73" s="10">
        <v>46</v>
      </c>
      <c r="W73" s="11"/>
    </row>
    <row r="74" spans="1:23" ht="15.75" thickBot="1">
      <c r="A74" s="19"/>
      <c r="B74" s="13">
        <v>46698</v>
      </c>
      <c r="C74" s="13">
        <v>16343</v>
      </c>
      <c r="D74" s="10" t="s">
        <v>47</v>
      </c>
      <c r="E74" s="10" t="s">
        <v>20</v>
      </c>
      <c r="F74" s="12">
        <v>3.55</v>
      </c>
      <c r="G74" s="16">
        <v>-0.9</v>
      </c>
      <c r="H74" s="13">
        <v>2325</v>
      </c>
      <c r="I74" s="10">
        <v>3.55</v>
      </c>
      <c r="J74" s="10">
        <v>3.75</v>
      </c>
      <c r="K74" s="13">
        <v>2550</v>
      </c>
      <c r="L74" s="15">
        <v>15700</v>
      </c>
      <c r="M74" s="13">
        <v>1575</v>
      </c>
      <c r="N74" s="10">
        <v>744</v>
      </c>
      <c r="O74" s="10">
        <v>763.35</v>
      </c>
      <c r="P74" s="10">
        <v>150</v>
      </c>
      <c r="Q74" s="16">
        <v>-9.5</v>
      </c>
      <c r="R74" s="12">
        <v>760</v>
      </c>
      <c r="S74" s="10" t="s">
        <v>20</v>
      </c>
      <c r="T74" s="10">
        <v>10</v>
      </c>
      <c r="U74" s="10">
        <v>1</v>
      </c>
      <c r="V74" s="10">
        <v>100</v>
      </c>
      <c r="W74" s="11"/>
    </row>
    <row r="75" spans="1:23" ht="15.75" thickBot="1">
      <c r="A75" s="19"/>
      <c r="B75" s="13">
        <v>2948</v>
      </c>
      <c r="C75" s="10">
        <v>-627</v>
      </c>
      <c r="D75" s="13">
        <v>11695</v>
      </c>
      <c r="E75" s="10">
        <v>35.86</v>
      </c>
      <c r="F75" s="12">
        <v>3.35</v>
      </c>
      <c r="G75" s="16">
        <v>-0.5</v>
      </c>
      <c r="H75" s="10">
        <v>675</v>
      </c>
      <c r="I75" s="10">
        <v>3</v>
      </c>
      <c r="J75" s="10">
        <v>3.5</v>
      </c>
      <c r="K75" s="10">
        <v>75</v>
      </c>
      <c r="L75" s="15">
        <v>15750</v>
      </c>
      <c r="M75" s="13">
        <v>3375</v>
      </c>
      <c r="N75" s="10">
        <v>751.75</v>
      </c>
      <c r="O75" s="10">
        <v>816.85</v>
      </c>
      <c r="P75" s="13">
        <v>1125</v>
      </c>
      <c r="Q75" s="17">
        <v>14.65</v>
      </c>
      <c r="R75" s="12">
        <v>813.55</v>
      </c>
      <c r="S75" s="10" t="s">
        <v>20</v>
      </c>
      <c r="T75" s="10">
        <v>2</v>
      </c>
      <c r="U75" s="10">
        <v>1</v>
      </c>
      <c r="V75" s="10">
        <v>9</v>
      </c>
      <c r="W75" s="11"/>
    </row>
    <row r="76" spans="1:23" ht="15.75" thickBot="1">
      <c r="A76" s="19"/>
      <c r="B76" s="13">
        <v>21175</v>
      </c>
      <c r="C76" s="13">
        <v>-1703</v>
      </c>
      <c r="D76" s="10" t="s">
        <v>48</v>
      </c>
      <c r="E76" s="10">
        <v>37.369999999999997</v>
      </c>
      <c r="F76" s="12">
        <v>3.5</v>
      </c>
      <c r="G76" s="10" t="s">
        <v>20</v>
      </c>
      <c r="H76" s="13">
        <v>3000</v>
      </c>
      <c r="I76" s="10">
        <v>3.2</v>
      </c>
      <c r="J76" s="10">
        <v>3.35</v>
      </c>
      <c r="K76" s="10">
        <v>75</v>
      </c>
      <c r="L76" s="15">
        <v>15800</v>
      </c>
      <c r="M76" s="10">
        <v>150</v>
      </c>
      <c r="N76" s="10">
        <v>830.7</v>
      </c>
      <c r="O76" s="10">
        <v>872.4</v>
      </c>
      <c r="P76" s="10">
        <v>150</v>
      </c>
      <c r="Q76" s="17">
        <v>17.2</v>
      </c>
      <c r="R76" s="12">
        <v>840.35</v>
      </c>
      <c r="S76" s="10" t="s">
        <v>20</v>
      </c>
      <c r="T76" s="10">
        <v>11</v>
      </c>
      <c r="U76" s="10">
        <v>-6</v>
      </c>
      <c r="V76" s="10">
        <v>72</v>
      </c>
      <c r="W76" s="11"/>
    </row>
    <row r="77" spans="1:23" ht="15.75" thickBot="1">
      <c r="A77" s="19"/>
      <c r="B77" s="13">
        <v>2702</v>
      </c>
      <c r="C77" s="10">
        <v>186</v>
      </c>
      <c r="D77" s="13">
        <v>4270</v>
      </c>
      <c r="E77" s="10">
        <v>38.75</v>
      </c>
      <c r="F77" s="12">
        <v>3.25</v>
      </c>
      <c r="G77" s="16">
        <v>-0.45</v>
      </c>
      <c r="H77" s="10">
        <v>75</v>
      </c>
      <c r="I77" s="10">
        <v>2.2999999999999998</v>
      </c>
      <c r="J77" s="10">
        <v>3.25</v>
      </c>
      <c r="K77" s="10">
        <v>600</v>
      </c>
      <c r="L77" s="15">
        <v>15850</v>
      </c>
      <c r="M77" s="10">
        <v>300</v>
      </c>
      <c r="N77" s="10">
        <v>886.85</v>
      </c>
      <c r="O77" s="10">
        <v>933.6</v>
      </c>
      <c r="P77" s="13">
        <v>3375</v>
      </c>
      <c r="Q77" s="17">
        <v>1.6</v>
      </c>
      <c r="R77" s="12">
        <v>910.4</v>
      </c>
      <c r="S77" s="10" t="s">
        <v>20</v>
      </c>
      <c r="T77" s="10">
        <v>6</v>
      </c>
      <c r="U77" s="10">
        <v>1</v>
      </c>
      <c r="V77" s="10">
        <v>3</v>
      </c>
      <c r="W77" s="11"/>
    </row>
    <row r="78" spans="1:23" ht="15.75" thickBot="1">
      <c r="A78" s="19"/>
      <c r="B78" s="13">
        <v>10260</v>
      </c>
      <c r="C78" s="13">
        <v>-1438</v>
      </c>
      <c r="D78" s="13">
        <v>48136</v>
      </c>
      <c r="E78" s="10">
        <v>40.479999999999997</v>
      </c>
      <c r="F78" s="12">
        <v>3.2</v>
      </c>
      <c r="G78" s="17">
        <v>0.05</v>
      </c>
      <c r="H78" s="13">
        <v>1350</v>
      </c>
      <c r="I78" s="10">
        <v>2.5</v>
      </c>
      <c r="J78" s="10">
        <v>3.2</v>
      </c>
      <c r="K78" s="10">
        <v>75</v>
      </c>
      <c r="L78" s="15">
        <v>15900</v>
      </c>
      <c r="M78" s="10">
        <v>150</v>
      </c>
      <c r="N78" s="10">
        <v>934.4</v>
      </c>
      <c r="O78" s="10">
        <v>973.8</v>
      </c>
      <c r="P78" s="10">
        <v>150</v>
      </c>
      <c r="Q78" s="16">
        <v>-10.55</v>
      </c>
      <c r="R78" s="12">
        <v>954.25</v>
      </c>
      <c r="S78" s="10" t="s">
        <v>20</v>
      </c>
      <c r="T78" s="10">
        <v>5</v>
      </c>
      <c r="U78" s="10">
        <v>1</v>
      </c>
      <c r="V78" s="10">
        <v>9</v>
      </c>
      <c r="W78" s="11"/>
    </row>
    <row r="79" spans="1:23" ht="15.75" thickBot="1">
      <c r="A79" s="19"/>
      <c r="B79" s="10">
        <v>626</v>
      </c>
      <c r="C79" s="10">
        <v>-445</v>
      </c>
      <c r="D79" s="13">
        <v>2774</v>
      </c>
      <c r="E79" s="10" t="s">
        <v>20</v>
      </c>
      <c r="F79" s="12">
        <v>3.05</v>
      </c>
      <c r="G79" s="17">
        <v>0.1</v>
      </c>
      <c r="H79" s="10">
        <v>75</v>
      </c>
      <c r="I79" s="10">
        <v>1.9</v>
      </c>
      <c r="J79" s="10">
        <v>3.4</v>
      </c>
      <c r="K79" s="13">
        <v>2175</v>
      </c>
      <c r="L79" s="15">
        <v>15950</v>
      </c>
      <c r="M79" s="10">
        <v>300</v>
      </c>
      <c r="N79" s="10">
        <v>986.65</v>
      </c>
      <c r="O79" s="14">
        <v>1045.5</v>
      </c>
      <c r="P79" s="13">
        <v>3375</v>
      </c>
      <c r="Q79" s="16">
        <v>-37.450000000000003</v>
      </c>
      <c r="R79" s="15">
        <v>1009.7</v>
      </c>
      <c r="S79" s="10" t="s">
        <v>20</v>
      </c>
      <c r="T79" s="10">
        <v>4</v>
      </c>
      <c r="U79" s="10" t="s">
        <v>20</v>
      </c>
      <c r="V79" s="10">
        <v>1</v>
      </c>
      <c r="W79" s="11"/>
    </row>
    <row r="80" spans="1:23" ht="15.75" thickBot="1">
      <c r="A80" s="19"/>
      <c r="B80" s="13">
        <v>50708</v>
      </c>
      <c r="C80" s="13">
        <v>-15103</v>
      </c>
      <c r="D80" s="10" t="s">
        <v>49</v>
      </c>
      <c r="E80" s="10">
        <v>43.56</v>
      </c>
      <c r="F80" s="12">
        <v>2.95</v>
      </c>
      <c r="G80" s="16">
        <v>-0.1</v>
      </c>
      <c r="H80" s="13">
        <v>4875</v>
      </c>
      <c r="I80" s="10">
        <v>2.85</v>
      </c>
      <c r="J80" s="10">
        <v>2.95</v>
      </c>
      <c r="K80" s="13">
        <v>1725</v>
      </c>
      <c r="L80" s="15">
        <v>16000</v>
      </c>
      <c r="M80" s="10">
        <v>150</v>
      </c>
      <c r="N80" s="14">
        <v>1042.8499999999999</v>
      </c>
      <c r="O80" s="14">
        <v>1055.4000000000001</v>
      </c>
      <c r="P80" s="10">
        <v>150</v>
      </c>
      <c r="Q80" s="16">
        <v>-45.95</v>
      </c>
      <c r="R80" s="15">
        <v>1054.05</v>
      </c>
      <c r="S80" s="10">
        <v>49.93</v>
      </c>
      <c r="T80" s="10">
        <v>24</v>
      </c>
      <c r="U80" s="10">
        <v>2</v>
      </c>
      <c r="V80" s="10">
        <v>247</v>
      </c>
      <c r="W80" s="11"/>
    </row>
    <row r="81" spans="1:23" ht="15.75" thickBot="1">
      <c r="A81" s="19"/>
      <c r="B81" s="10">
        <v>745</v>
      </c>
      <c r="C81" s="10">
        <v>-495</v>
      </c>
      <c r="D81" s="13">
        <v>1934</v>
      </c>
      <c r="E81" s="10" t="s">
        <v>20</v>
      </c>
      <c r="F81" s="12">
        <v>2.9</v>
      </c>
      <c r="G81" s="17">
        <v>0.1</v>
      </c>
      <c r="H81" s="10">
        <v>450</v>
      </c>
      <c r="I81" s="10">
        <v>2.9</v>
      </c>
      <c r="J81" s="10">
        <v>3.5</v>
      </c>
      <c r="K81" s="10">
        <v>75</v>
      </c>
      <c r="L81" s="15">
        <v>16050</v>
      </c>
      <c r="M81" s="13">
        <v>3375</v>
      </c>
      <c r="N81" s="10">
        <v>968.85</v>
      </c>
      <c r="O81" s="14">
        <v>1189.0999999999999</v>
      </c>
      <c r="P81" s="13">
        <v>3375</v>
      </c>
      <c r="Q81" s="10" t="s">
        <v>20</v>
      </c>
      <c r="R81" s="12" t="s">
        <v>20</v>
      </c>
      <c r="S81" s="10" t="s">
        <v>20</v>
      </c>
      <c r="T81" s="10" t="s">
        <v>20</v>
      </c>
      <c r="U81" s="10" t="s">
        <v>20</v>
      </c>
      <c r="V81" s="10">
        <v>2</v>
      </c>
      <c r="W81" s="11"/>
    </row>
    <row r="82" spans="1:23" ht="15.75" thickBot="1">
      <c r="A82" s="19"/>
      <c r="B82" s="13">
        <v>6051</v>
      </c>
      <c r="C82" s="10">
        <v>-144</v>
      </c>
      <c r="D82" s="13">
        <v>23058</v>
      </c>
      <c r="E82" s="10">
        <v>46.65</v>
      </c>
      <c r="F82" s="12">
        <v>2.65</v>
      </c>
      <c r="G82" s="16">
        <v>-0.25</v>
      </c>
      <c r="H82" s="10">
        <v>75</v>
      </c>
      <c r="I82" s="10">
        <v>2.5499999999999998</v>
      </c>
      <c r="J82" s="10">
        <v>2.7</v>
      </c>
      <c r="K82" s="10">
        <v>525</v>
      </c>
      <c r="L82" s="15">
        <v>16100</v>
      </c>
      <c r="M82" s="13">
        <v>3975</v>
      </c>
      <c r="N82" s="14">
        <v>1091.3499999999999</v>
      </c>
      <c r="O82" s="14">
        <v>1164.5999999999999</v>
      </c>
      <c r="P82" s="10">
        <v>300</v>
      </c>
      <c r="Q82" s="17">
        <v>10.5</v>
      </c>
      <c r="R82" s="15">
        <v>1165.55</v>
      </c>
      <c r="S82" s="10" t="s">
        <v>20</v>
      </c>
      <c r="T82" s="10">
        <v>17</v>
      </c>
      <c r="U82" s="10" t="s">
        <v>20</v>
      </c>
      <c r="V82" s="10">
        <v>2</v>
      </c>
      <c r="W82" s="11"/>
    </row>
    <row r="83" spans="1:23" ht="15.75" thickBot="1">
      <c r="A83" s="19"/>
      <c r="B83" s="10">
        <v>461</v>
      </c>
      <c r="C83" s="10">
        <v>115</v>
      </c>
      <c r="D83" s="10">
        <v>917</v>
      </c>
      <c r="E83" s="10">
        <v>48.17</v>
      </c>
      <c r="F83" s="12">
        <v>2.7</v>
      </c>
      <c r="G83" s="16">
        <v>-0.05</v>
      </c>
      <c r="H83" s="10">
        <v>525</v>
      </c>
      <c r="I83" s="10">
        <v>2.15</v>
      </c>
      <c r="J83" s="10">
        <v>2.9</v>
      </c>
      <c r="K83" s="13">
        <v>1575</v>
      </c>
      <c r="L83" s="15">
        <v>16150</v>
      </c>
      <c r="M83" s="13">
        <v>3375</v>
      </c>
      <c r="N83" s="14">
        <v>1116.75</v>
      </c>
      <c r="O83" s="14">
        <v>1339.4</v>
      </c>
      <c r="P83" s="13">
        <v>3375</v>
      </c>
      <c r="Q83" s="17">
        <v>38.799999999999997</v>
      </c>
      <c r="R83" s="15">
        <v>1243.3499999999999</v>
      </c>
      <c r="S83" s="10">
        <v>71.63</v>
      </c>
      <c r="T83" s="10">
        <v>8</v>
      </c>
      <c r="U83" s="10">
        <v>3</v>
      </c>
      <c r="V83" s="10">
        <v>4</v>
      </c>
      <c r="W83" s="11"/>
    </row>
    <row r="84" spans="1:23" ht="15.75" thickBot="1">
      <c r="A84" s="19"/>
      <c r="B84" s="13">
        <v>8618</v>
      </c>
      <c r="C84" s="13">
        <v>-2577</v>
      </c>
      <c r="D84" s="13">
        <v>15927</v>
      </c>
      <c r="E84" s="10">
        <v>49.54</v>
      </c>
      <c r="F84" s="12">
        <v>2.4</v>
      </c>
      <c r="G84" s="16">
        <v>-0.45</v>
      </c>
      <c r="H84" s="10">
        <v>525</v>
      </c>
      <c r="I84" s="10">
        <v>2.25</v>
      </c>
      <c r="J84" s="10">
        <v>2.8</v>
      </c>
      <c r="K84" s="10">
        <v>225</v>
      </c>
      <c r="L84" s="15">
        <v>16200</v>
      </c>
      <c r="M84" s="13">
        <v>8250</v>
      </c>
      <c r="N84" s="14">
        <v>1146.3499999999999</v>
      </c>
      <c r="O84" s="14">
        <v>1310.05</v>
      </c>
      <c r="P84" s="13">
        <v>3375</v>
      </c>
      <c r="Q84" s="16">
        <v>-68.75</v>
      </c>
      <c r="R84" s="15">
        <v>1181.55</v>
      </c>
      <c r="S84" s="10" t="s">
        <v>20</v>
      </c>
      <c r="T84" s="10">
        <v>4</v>
      </c>
      <c r="U84" s="10">
        <v>-1</v>
      </c>
      <c r="V84" s="10">
        <v>1</v>
      </c>
      <c r="W84" s="11"/>
    </row>
    <row r="85" spans="1:23" ht="15.75" thickBot="1">
      <c r="A85" s="19"/>
      <c r="B85" s="10">
        <v>266</v>
      </c>
      <c r="C85" s="10">
        <v>37</v>
      </c>
      <c r="D85" s="10">
        <v>391</v>
      </c>
      <c r="E85" s="10">
        <v>51.14</v>
      </c>
      <c r="F85" s="12">
        <v>2.25</v>
      </c>
      <c r="G85" s="16">
        <v>-0.6</v>
      </c>
      <c r="H85" s="13">
        <v>1050</v>
      </c>
      <c r="I85" s="10">
        <v>2.25</v>
      </c>
      <c r="J85" s="10">
        <v>2.65</v>
      </c>
      <c r="K85" s="10">
        <v>150</v>
      </c>
      <c r="L85" s="15">
        <v>16250</v>
      </c>
      <c r="M85" s="13">
        <v>3375</v>
      </c>
      <c r="N85" s="14">
        <v>1125.0999999999999</v>
      </c>
      <c r="O85" s="14">
        <v>1423.2</v>
      </c>
      <c r="P85" s="13">
        <v>3375</v>
      </c>
      <c r="Q85" s="10" t="s">
        <v>20</v>
      </c>
      <c r="R85" s="12" t="s">
        <v>20</v>
      </c>
      <c r="S85" s="10" t="s">
        <v>20</v>
      </c>
      <c r="T85" s="10" t="s">
        <v>20</v>
      </c>
      <c r="U85" s="10" t="s">
        <v>20</v>
      </c>
      <c r="V85" s="10" t="s">
        <v>20</v>
      </c>
      <c r="W85" s="11"/>
    </row>
    <row r="86" spans="1:23" ht="15.75" thickBot="1">
      <c r="A86" s="19"/>
      <c r="B86" s="13">
        <v>2852</v>
      </c>
      <c r="C86" s="10">
        <v>-370</v>
      </c>
      <c r="D86" s="13">
        <v>5989</v>
      </c>
      <c r="E86" s="10">
        <v>52.6</v>
      </c>
      <c r="F86" s="12">
        <v>2.4</v>
      </c>
      <c r="G86" s="16">
        <v>-0.25</v>
      </c>
      <c r="H86" s="10">
        <v>450</v>
      </c>
      <c r="I86" s="10">
        <v>2.15</v>
      </c>
      <c r="J86" s="10">
        <v>2.75</v>
      </c>
      <c r="K86" s="13">
        <v>1275</v>
      </c>
      <c r="L86" s="15">
        <v>16300</v>
      </c>
      <c r="M86" s="13">
        <v>3375</v>
      </c>
      <c r="N86" s="14">
        <v>1225.75</v>
      </c>
      <c r="O86" s="14">
        <v>1477.95</v>
      </c>
      <c r="P86" s="13">
        <v>3375</v>
      </c>
      <c r="Q86" s="10" t="s">
        <v>20</v>
      </c>
      <c r="R86" s="12" t="s">
        <v>20</v>
      </c>
      <c r="S86" s="10" t="s">
        <v>20</v>
      </c>
      <c r="T86" s="10" t="s">
        <v>20</v>
      </c>
      <c r="U86" s="10" t="s">
        <v>20</v>
      </c>
      <c r="V86" s="10" t="s">
        <v>20</v>
      </c>
      <c r="W86" s="11"/>
    </row>
    <row r="87" spans="1:23" ht="15.75" thickBot="1">
      <c r="A87" s="19"/>
      <c r="B87" s="10">
        <v>259</v>
      </c>
      <c r="C87" s="10">
        <v>95</v>
      </c>
      <c r="D87" s="10">
        <v>471</v>
      </c>
      <c r="E87" s="10">
        <v>54.32</v>
      </c>
      <c r="F87" s="12">
        <v>2.6</v>
      </c>
      <c r="G87" s="10" t="s">
        <v>20</v>
      </c>
      <c r="H87" s="13">
        <v>2100</v>
      </c>
      <c r="I87" s="10">
        <v>2.0499999999999998</v>
      </c>
      <c r="J87" s="10">
        <v>2.65</v>
      </c>
      <c r="K87" s="10">
        <v>600</v>
      </c>
      <c r="L87" s="15">
        <v>16350</v>
      </c>
      <c r="M87" s="13">
        <v>3375</v>
      </c>
      <c r="N87" s="14">
        <v>1280.0999999999999</v>
      </c>
      <c r="O87" s="14">
        <v>1545.7</v>
      </c>
      <c r="P87" s="13">
        <v>3375</v>
      </c>
      <c r="Q87" s="10" t="s">
        <v>20</v>
      </c>
      <c r="R87" s="12" t="s">
        <v>20</v>
      </c>
      <c r="S87" s="10" t="s">
        <v>20</v>
      </c>
      <c r="T87" s="10" t="s">
        <v>20</v>
      </c>
      <c r="U87" s="10" t="s">
        <v>20</v>
      </c>
      <c r="V87" s="10" t="s">
        <v>20</v>
      </c>
      <c r="W87" s="11"/>
    </row>
    <row r="88" spans="1:23" ht="15.75" thickBot="1">
      <c r="A88" s="19"/>
      <c r="B88" s="13">
        <v>5216</v>
      </c>
      <c r="C88" s="10">
        <v>-20</v>
      </c>
      <c r="D88" s="13">
        <v>4471</v>
      </c>
      <c r="E88" s="10">
        <v>55.6</v>
      </c>
      <c r="F88" s="12">
        <v>2.0499999999999998</v>
      </c>
      <c r="G88" s="16">
        <v>-0.55000000000000004</v>
      </c>
      <c r="H88" s="13">
        <v>1425</v>
      </c>
      <c r="I88" s="10">
        <v>2</v>
      </c>
      <c r="J88" s="10">
        <v>2.4500000000000002</v>
      </c>
      <c r="K88" s="10">
        <v>75</v>
      </c>
      <c r="L88" s="15">
        <v>16400</v>
      </c>
      <c r="M88" s="13">
        <v>3375</v>
      </c>
      <c r="N88" s="14">
        <v>1320.45</v>
      </c>
      <c r="O88" s="14">
        <v>1600.5</v>
      </c>
      <c r="P88" s="13">
        <v>3375</v>
      </c>
      <c r="Q88" s="10" t="s">
        <v>20</v>
      </c>
      <c r="R88" s="12" t="s">
        <v>20</v>
      </c>
      <c r="S88" s="10" t="s">
        <v>20</v>
      </c>
      <c r="T88" s="10" t="s">
        <v>20</v>
      </c>
      <c r="U88" s="10" t="s">
        <v>20</v>
      </c>
      <c r="V88" s="10" t="s">
        <v>20</v>
      </c>
      <c r="W88" s="11"/>
    </row>
    <row r="89" spans="1:23" ht="15.75" thickBot="1">
      <c r="A89" s="19"/>
      <c r="B89" s="10">
        <v>29</v>
      </c>
      <c r="C89" s="10">
        <v>-68</v>
      </c>
      <c r="D89" s="13">
        <v>2138</v>
      </c>
      <c r="E89" s="10">
        <v>56.38</v>
      </c>
      <c r="F89" s="12">
        <v>2.7</v>
      </c>
      <c r="G89" s="17">
        <v>0.2</v>
      </c>
      <c r="H89" s="10">
        <v>525</v>
      </c>
      <c r="I89" s="10">
        <v>1.9</v>
      </c>
      <c r="J89" s="10">
        <v>2.7</v>
      </c>
      <c r="K89" s="10">
        <v>300</v>
      </c>
      <c r="L89" s="15">
        <v>16450</v>
      </c>
      <c r="M89" s="13">
        <v>3375</v>
      </c>
      <c r="N89" s="14">
        <v>1368.35</v>
      </c>
      <c r="O89" s="14">
        <v>1654.55</v>
      </c>
      <c r="P89" s="13">
        <v>3375</v>
      </c>
      <c r="Q89" s="10" t="s">
        <v>20</v>
      </c>
      <c r="R89" s="12" t="s">
        <v>20</v>
      </c>
      <c r="S89" s="10" t="s">
        <v>20</v>
      </c>
      <c r="T89" s="10" t="s">
        <v>20</v>
      </c>
      <c r="U89" s="10" t="s">
        <v>20</v>
      </c>
      <c r="V89" s="10" t="s">
        <v>20</v>
      </c>
      <c r="W89" s="11"/>
    </row>
    <row r="90" spans="1:23" ht="15.75" thickBot="1">
      <c r="A90" s="19"/>
      <c r="B90" s="13">
        <v>42241</v>
      </c>
      <c r="C90" s="13">
        <v>-8576</v>
      </c>
      <c r="D90" s="13">
        <v>48851</v>
      </c>
      <c r="E90" s="10">
        <v>58.7</v>
      </c>
      <c r="F90" s="12">
        <v>2.2999999999999998</v>
      </c>
      <c r="G90" s="16">
        <v>-0.15</v>
      </c>
      <c r="H90" s="10">
        <v>375</v>
      </c>
      <c r="I90" s="10">
        <v>2.2999999999999998</v>
      </c>
      <c r="J90" s="10">
        <v>2.35</v>
      </c>
      <c r="K90" s="10">
        <v>75</v>
      </c>
      <c r="L90" s="15">
        <v>16500</v>
      </c>
      <c r="M90" s="13">
        <v>4275</v>
      </c>
      <c r="N90" s="14">
        <v>1475.4</v>
      </c>
      <c r="O90" s="14">
        <v>1578.55</v>
      </c>
      <c r="P90" s="10">
        <v>300</v>
      </c>
      <c r="Q90" s="10" t="s">
        <v>20</v>
      </c>
      <c r="R90" s="12" t="s">
        <v>20</v>
      </c>
      <c r="S90" s="10" t="s">
        <v>20</v>
      </c>
      <c r="T90" s="10" t="s">
        <v>20</v>
      </c>
      <c r="U90" s="10" t="s">
        <v>20</v>
      </c>
      <c r="V90" s="10">
        <v>2</v>
      </c>
      <c r="W90" s="11"/>
    </row>
    <row r="91" spans="1:23" ht="15.75" thickBot="1">
      <c r="A91" s="19"/>
      <c r="B91" s="10">
        <v>96</v>
      </c>
      <c r="C91" s="10">
        <v>72</v>
      </c>
      <c r="D91" s="10">
        <v>168</v>
      </c>
      <c r="E91" s="10" t="s">
        <v>20</v>
      </c>
      <c r="F91" s="12">
        <v>2.4500000000000002</v>
      </c>
      <c r="G91" s="10" t="s">
        <v>20</v>
      </c>
      <c r="H91" s="10">
        <v>600</v>
      </c>
      <c r="I91" s="10">
        <v>2</v>
      </c>
      <c r="J91" s="10">
        <v>2.7</v>
      </c>
      <c r="K91" s="13">
        <v>3000</v>
      </c>
      <c r="L91" s="15">
        <v>16550</v>
      </c>
      <c r="M91" s="13">
        <v>3375</v>
      </c>
      <c r="N91" s="14">
        <v>1474.75</v>
      </c>
      <c r="O91" s="14">
        <v>1695.95</v>
      </c>
      <c r="P91" s="13">
        <v>3375</v>
      </c>
      <c r="Q91" s="10" t="s">
        <v>20</v>
      </c>
      <c r="R91" s="12" t="s">
        <v>20</v>
      </c>
      <c r="S91" s="10" t="s">
        <v>20</v>
      </c>
      <c r="T91" s="10" t="s">
        <v>20</v>
      </c>
      <c r="U91" s="10" t="s">
        <v>20</v>
      </c>
      <c r="V91" s="10" t="s">
        <v>20</v>
      </c>
      <c r="W91" s="11"/>
    </row>
    <row r="92" spans="1:23" ht="15.75" thickBot="1">
      <c r="A92" s="19"/>
      <c r="B92" s="13">
        <v>4242</v>
      </c>
      <c r="C92" s="10">
        <v>-844</v>
      </c>
      <c r="D92" s="13">
        <v>3734</v>
      </c>
      <c r="E92" s="10">
        <v>61.27</v>
      </c>
      <c r="F92" s="12">
        <v>2.35</v>
      </c>
      <c r="G92" s="10" t="s">
        <v>20</v>
      </c>
      <c r="H92" s="13">
        <v>1275</v>
      </c>
      <c r="I92" s="10">
        <v>2.0499999999999998</v>
      </c>
      <c r="J92" s="10">
        <v>2.4</v>
      </c>
      <c r="K92" s="10">
        <v>750</v>
      </c>
      <c r="L92" s="15">
        <v>16600</v>
      </c>
      <c r="M92" s="13">
        <v>3375</v>
      </c>
      <c r="N92" s="14">
        <v>1564.9</v>
      </c>
      <c r="O92" s="14">
        <v>1748.25</v>
      </c>
      <c r="P92" s="13">
        <v>3375</v>
      </c>
      <c r="Q92" s="10" t="s">
        <v>20</v>
      </c>
      <c r="R92" s="12" t="s">
        <v>20</v>
      </c>
      <c r="S92" s="10" t="s">
        <v>20</v>
      </c>
      <c r="T92" s="10" t="s">
        <v>20</v>
      </c>
      <c r="U92" s="10" t="s">
        <v>20</v>
      </c>
      <c r="V92" s="10" t="s">
        <v>20</v>
      </c>
      <c r="W92" s="11"/>
    </row>
    <row r="93" spans="1:23" ht="15.75" thickBot="1">
      <c r="A93" s="19"/>
      <c r="B93" s="10">
        <v>36</v>
      </c>
      <c r="C93" s="10">
        <v>-5</v>
      </c>
      <c r="D93" s="10">
        <v>69</v>
      </c>
      <c r="E93" s="10">
        <v>62.94</v>
      </c>
      <c r="F93" s="12">
        <v>2.4</v>
      </c>
      <c r="G93" s="17">
        <v>0.25</v>
      </c>
      <c r="H93" s="10">
        <v>600</v>
      </c>
      <c r="I93" s="10">
        <v>2</v>
      </c>
      <c r="J93" s="10">
        <v>2.5</v>
      </c>
      <c r="K93" s="10">
        <v>75</v>
      </c>
      <c r="L93" s="15">
        <v>16650</v>
      </c>
      <c r="M93" s="13">
        <v>3375</v>
      </c>
      <c r="N93" s="14">
        <v>1615</v>
      </c>
      <c r="O93" s="14">
        <v>1798.4</v>
      </c>
      <c r="P93" s="13">
        <v>3375</v>
      </c>
      <c r="Q93" s="10" t="s">
        <v>20</v>
      </c>
      <c r="R93" s="12" t="s">
        <v>20</v>
      </c>
      <c r="S93" s="10" t="s">
        <v>20</v>
      </c>
      <c r="T93" s="10" t="s">
        <v>20</v>
      </c>
      <c r="U93" s="10" t="s">
        <v>20</v>
      </c>
      <c r="V93" s="10" t="s">
        <v>20</v>
      </c>
      <c r="W93" s="11"/>
    </row>
    <row r="94" spans="1:23" ht="15.75" thickBot="1">
      <c r="A94" s="19"/>
      <c r="B94" s="13">
        <v>2394</v>
      </c>
      <c r="C94" s="10">
        <v>-233</v>
      </c>
      <c r="D94" s="13">
        <v>3251</v>
      </c>
      <c r="E94" s="10">
        <v>63.75</v>
      </c>
      <c r="F94" s="12">
        <v>2</v>
      </c>
      <c r="G94" s="16">
        <v>-0.1</v>
      </c>
      <c r="H94" s="13">
        <v>2850</v>
      </c>
      <c r="I94" s="10">
        <v>2</v>
      </c>
      <c r="J94" s="10">
        <v>2.2999999999999998</v>
      </c>
      <c r="K94" s="10">
        <v>150</v>
      </c>
      <c r="L94" s="15">
        <v>16700</v>
      </c>
      <c r="M94" s="13">
        <v>3375</v>
      </c>
      <c r="N94" s="14">
        <v>1637.5</v>
      </c>
      <c r="O94" s="14">
        <v>1872.6</v>
      </c>
      <c r="P94" s="10">
        <v>600</v>
      </c>
      <c r="Q94" s="17">
        <v>190.45</v>
      </c>
      <c r="R94" s="15">
        <v>1625.4</v>
      </c>
      <c r="S94" s="10" t="s">
        <v>20</v>
      </c>
      <c r="T94" s="10">
        <v>1</v>
      </c>
      <c r="U94" s="10" t="s">
        <v>20</v>
      </c>
      <c r="V94" s="10">
        <v>3</v>
      </c>
      <c r="W94" s="11"/>
    </row>
    <row r="95" spans="1:23" ht="15.75" thickBot="1">
      <c r="A95" s="19"/>
      <c r="B95" s="10">
        <v>91</v>
      </c>
      <c r="C95" s="10">
        <v>-7</v>
      </c>
      <c r="D95" s="10">
        <v>218</v>
      </c>
      <c r="E95" s="10">
        <v>65.41</v>
      </c>
      <c r="F95" s="12">
        <v>2.5</v>
      </c>
      <c r="G95" s="17">
        <v>0.45</v>
      </c>
      <c r="H95" s="13">
        <v>3000</v>
      </c>
      <c r="I95" s="10">
        <v>1.3</v>
      </c>
      <c r="J95" s="10">
        <v>2.5</v>
      </c>
      <c r="K95" s="10">
        <v>150</v>
      </c>
      <c r="L95" s="15">
        <v>16750</v>
      </c>
      <c r="M95" s="13">
        <v>3375</v>
      </c>
      <c r="N95" s="14">
        <v>1713.45</v>
      </c>
      <c r="O95" s="14">
        <v>1904.7</v>
      </c>
      <c r="P95" s="13">
        <v>3375</v>
      </c>
      <c r="Q95" s="10" t="s">
        <v>20</v>
      </c>
      <c r="R95" s="12" t="s">
        <v>20</v>
      </c>
      <c r="S95" s="10" t="s">
        <v>20</v>
      </c>
      <c r="T95" s="10" t="s">
        <v>20</v>
      </c>
      <c r="U95" s="10" t="s">
        <v>20</v>
      </c>
      <c r="V95" s="10" t="s">
        <v>20</v>
      </c>
      <c r="W95" s="11"/>
    </row>
    <row r="96" spans="1:23" ht="15.75" thickBot="1">
      <c r="A96" s="19"/>
      <c r="B96" s="13">
        <v>37619</v>
      </c>
      <c r="C96" s="13">
        <v>1552</v>
      </c>
      <c r="D96" s="13">
        <v>38192</v>
      </c>
      <c r="E96" s="10">
        <v>66.88</v>
      </c>
      <c r="F96" s="12">
        <v>2.2000000000000002</v>
      </c>
      <c r="G96" s="17">
        <v>0.2</v>
      </c>
      <c r="H96" s="10">
        <v>300</v>
      </c>
      <c r="I96" s="10">
        <v>2.15</v>
      </c>
      <c r="J96" s="10">
        <v>2.2000000000000002</v>
      </c>
      <c r="K96" s="13">
        <v>5400</v>
      </c>
      <c r="L96" s="15">
        <v>16800</v>
      </c>
      <c r="M96" s="13">
        <v>3375</v>
      </c>
      <c r="N96" s="14">
        <v>1763.35</v>
      </c>
      <c r="O96" s="14">
        <v>1958</v>
      </c>
      <c r="P96" s="13">
        <v>3375</v>
      </c>
      <c r="Q96" s="10" t="s">
        <v>20</v>
      </c>
      <c r="R96" s="12" t="s">
        <v>20</v>
      </c>
      <c r="S96" s="10" t="s">
        <v>20</v>
      </c>
      <c r="T96" s="10" t="s">
        <v>20</v>
      </c>
      <c r="U96" s="10" t="s">
        <v>20</v>
      </c>
      <c r="V96" s="10" t="s">
        <v>20</v>
      </c>
      <c r="W96" s="20"/>
    </row>
  </sheetData>
  <hyperlinks>
    <hyperlink ref="F3" r:id="rId1" display="https://www.nseindia.com/get-quotes/derivatives?symbol=NIFTY&amp;identifier=OPTIDXNIFTY18-03-2021CE12150.00" xr:uid="{4085C7B5-DF4A-40E9-AEA2-5E6CFD4276F3}"/>
    <hyperlink ref="L3" r:id="rId2" display="javascript:;" xr:uid="{65B8707E-64E3-49B0-B913-6F9EA57936B2}"/>
    <hyperlink ref="R3" r:id="rId3" display="https://www.nseindia.com/get-quotes/derivatives?symbol=NIFTY&amp;identifier=OPTIDXNIFTY18-03-2021PE12150.00" xr:uid="{B8CF8DD3-2D53-433F-9352-A1C47CB1BBEE}"/>
    <hyperlink ref="F4" r:id="rId4" display="https://www.nseindia.com/get-quotes/derivatives?symbol=NIFTY&amp;identifier=OPTIDXNIFTY18-03-2021CE12200.00" xr:uid="{65F06B7A-FC80-4CBE-A9D0-DBD8ACFF1E5E}"/>
    <hyperlink ref="L4" r:id="rId5" display="javascript:;" xr:uid="{83D17DA6-474F-4B57-B934-227E16CF5923}"/>
    <hyperlink ref="R4" r:id="rId6" display="https://www.nseindia.com/get-quotes/derivatives?symbol=NIFTY&amp;identifier=OPTIDXNIFTY18-03-2021PE12200.00" xr:uid="{6C5F7E6D-6730-4929-B5F5-228B16C97CDF}"/>
    <hyperlink ref="F5" r:id="rId7" display="https://www.nseindia.com/get-quotes/derivatives?symbol=NIFTY&amp;identifier=OPTIDXNIFTY18-03-2021CE12250.00" xr:uid="{749E915C-AF04-48C3-8CBC-D415F8F4B68F}"/>
    <hyperlink ref="L5" r:id="rId8" display="javascript:;" xr:uid="{3F6C45D7-63E2-468D-A083-7E762BAAF125}"/>
    <hyperlink ref="R5" r:id="rId9" display="https://www.nseindia.com/get-quotes/derivatives?symbol=NIFTY&amp;identifier=OPTIDXNIFTY18-03-2021PE12250.00" xr:uid="{CA49EE17-F87C-4D7F-B87E-2D4AAD986BC4}"/>
    <hyperlink ref="F6" r:id="rId10" display="https://www.nseindia.com/get-quotes/derivatives?symbol=NIFTY&amp;identifier=OPTIDXNIFTY18-03-2021CE12300.00" xr:uid="{D11418AC-A83E-424C-80E2-710119B5A6BA}"/>
    <hyperlink ref="L6" r:id="rId11" display="javascript:;" xr:uid="{2E78296E-323F-40DD-B8DC-0DA23F484FFD}"/>
    <hyperlink ref="R6" r:id="rId12" display="https://www.nseindia.com/get-quotes/derivatives?symbol=NIFTY&amp;identifier=OPTIDXNIFTY18-03-2021PE12300.00" xr:uid="{2FC117F1-B238-4479-BBEF-A410685BCCD3}"/>
    <hyperlink ref="F7" r:id="rId13" display="https://www.nseindia.com/get-quotes/derivatives?symbol=NIFTY&amp;identifier=OPTIDXNIFTY18-03-2021CE12350.00" xr:uid="{E2EDF9D7-12C4-4E1B-9BB6-5C54152C9223}"/>
    <hyperlink ref="L7" r:id="rId14" display="javascript:;" xr:uid="{55AFAD88-1E95-48B1-B0B4-70A46B5F6282}"/>
    <hyperlink ref="R7" r:id="rId15" display="https://www.nseindia.com/get-quotes/derivatives?symbol=NIFTY&amp;identifier=OPTIDXNIFTY18-03-2021PE12350.00" xr:uid="{1661299D-F2ED-4462-8C35-4D4CD1ED0F05}"/>
    <hyperlink ref="F8" r:id="rId16" display="https://www.nseindia.com/get-quotes/derivatives?symbol=NIFTY&amp;identifier=OPTIDXNIFTY18-03-2021CE12400.00" xr:uid="{17301E9B-702B-4D62-941C-C95E7A6A4CC2}"/>
    <hyperlink ref="L8" r:id="rId17" display="javascript:;" xr:uid="{6D46F18D-C49B-407B-9A2E-EFF27F94121F}"/>
    <hyperlink ref="R8" r:id="rId18" display="https://www.nseindia.com/get-quotes/derivatives?symbol=NIFTY&amp;identifier=OPTIDXNIFTY18-03-2021PE12400.00" xr:uid="{86B8DEBC-8F76-4406-9CC4-C3ADB5F5018E}"/>
    <hyperlink ref="F9" r:id="rId19" display="https://www.nseindia.com/get-quotes/derivatives?symbol=NIFTY&amp;identifier=OPTIDXNIFTY18-03-2021CE12450.00" xr:uid="{B1B4B943-6C12-4C18-B60B-340E35AE9C91}"/>
    <hyperlink ref="L9" r:id="rId20" display="javascript:;" xr:uid="{293C31D2-A53B-4133-A22F-113153946C2B}"/>
    <hyperlink ref="R9" r:id="rId21" display="https://www.nseindia.com/get-quotes/derivatives?symbol=NIFTY&amp;identifier=OPTIDXNIFTY18-03-2021PE12450.00" xr:uid="{BCCEBB90-7AA8-4FEE-A24B-2C2DBD82D91C}"/>
    <hyperlink ref="F10" r:id="rId22" display="https://www.nseindia.com/get-quotes/derivatives?symbol=NIFTY&amp;identifier=OPTIDXNIFTY18-03-2021CE12500.00" xr:uid="{22735DD0-06FC-4B89-A846-C38F6B8B949B}"/>
    <hyperlink ref="L10" r:id="rId23" display="javascript:;" xr:uid="{323B0B1D-30AF-4F20-8552-D41EB14DADAE}"/>
    <hyperlink ref="R10" r:id="rId24" display="https://www.nseindia.com/get-quotes/derivatives?symbol=NIFTY&amp;identifier=OPTIDXNIFTY18-03-2021PE12500.00" xr:uid="{1085B870-1E26-45D8-8594-BBDD48483F31}"/>
    <hyperlink ref="F11" r:id="rId25" display="https://www.nseindia.com/get-quotes/derivatives?symbol=NIFTY&amp;identifier=OPTIDXNIFTY18-03-2021CE12550.00" xr:uid="{A9BBF13E-9E90-4EC3-9FDB-42450BF4C475}"/>
    <hyperlink ref="L11" r:id="rId26" display="javascript:;" xr:uid="{F30A7FD9-CD60-40B8-A050-2F11F9BBCBB9}"/>
    <hyperlink ref="R11" r:id="rId27" display="https://www.nseindia.com/get-quotes/derivatives?symbol=NIFTY&amp;identifier=OPTIDXNIFTY18-03-2021PE12550.00" xr:uid="{0CF3C56E-5DD5-47D9-BAB1-9B6282A0D15B}"/>
    <hyperlink ref="F12" r:id="rId28" display="https://www.nseindia.com/get-quotes/derivatives?symbol=NIFTY&amp;identifier=OPTIDXNIFTY18-03-2021CE12600.00" xr:uid="{A49A16E1-B539-446C-8A46-96CEB73C5D8C}"/>
    <hyperlink ref="L12" r:id="rId29" display="javascript:;" xr:uid="{9C2B7485-6273-4C74-9322-57DEA29A61A8}"/>
    <hyperlink ref="R12" r:id="rId30" display="https://www.nseindia.com/get-quotes/derivatives?symbol=NIFTY&amp;identifier=OPTIDXNIFTY18-03-2021PE12600.00" xr:uid="{162A006D-7D5F-4458-87E5-50D52DE47853}"/>
    <hyperlink ref="F13" r:id="rId31" display="https://www.nseindia.com/get-quotes/derivatives?symbol=NIFTY&amp;identifier=OPTIDXNIFTY18-03-2021CE12650.00" xr:uid="{25FE4FC4-95D1-430F-AFCE-7B582D2CCDB5}"/>
    <hyperlink ref="L13" r:id="rId32" display="javascript:;" xr:uid="{12E88910-8910-46BC-ACD3-B8CA7DBF5664}"/>
    <hyperlink ref="R13" r:id="rId33" display="https://www.nseindia.com/get-quotes/derivatives?symbol=NIFTY&amp;identifier=OPTIDXNIFTY18-03-2021PE12650.00" xr:uid="{47040C7A-CBAF-4186-8016-9E4CEEA50E30}"/>
    <hyperlink ref="F14" r:id="rId34" display="https://www.nseindia.com/get-quotes/derivatives?symbol=NIFTY&amp;identifier=OPTIDXNIFTY18-03-2021CE12700.00" xr:uid="{987E3FF3-7B86-42A1-B4DD-074FD7D1A9D5}"/>
    <hyperlink ref="L14" r:id="rId35" display="javascript:;" xr:uid="{D519849C-52C7-4577-BA65-CDBE298F7C31}"/>
    <hyperlink ref="R14" r:id="rId36" display="https://www.nseindia.com/get-quotes/derivatives?symbol=NIFTY&amp;identifier=OPTIDXNIFTY18-03-2021PE12700.00" xr:uid="{39798AD8-803A-4A59-9BF9-3FBC07FEB631}"/>
    <hyperlink ref="F15" r:id="rId37" display="https://www.nseindia.com/get-quotes/derivatives?symbol=NIFTY&amp;identifier=OPTIDXNIFTY18-03-2021CE12750.00" xr:uid="{5EA42CCD-34C5-4D95-B589-F36113556FE9}"/>
    <hyperlink ref="L15" r:id="rId38" display="javascript:;" xr:uid="{A6805873-DB08-4A3D-997F-A2D443A6802D}"/>
    <hyperlink ref="R15" r:id="rId39" display="https://www.nseindia.com/get-quotes/derivatives?symbol=NIFTY&amp;identifier=OPTIDXNIFTY18-03-2021PE12750.00" xr:uid="{61908F4E-96DB-4FF8-9EAF-BEB51821EFA9}"/>
    <hyperlink ref="F16" r:id="rId40" display="https://www.nseindia.com/get-quotes/derivatives?symbol=NIFTY&amp;identifier=OPTIDXNIFTY18-03-2021CE12800.00" xr:uid="{A0F30EFA-8BB5-4AD7-8C1D-A78997DF7A42}"/>
    <hyperlink ref="L16" r:id="rId41" display="javascript:;" xr:uid="{C30480D6-0BDA-4F19-8291-FCC2F4833097}"/>
    <hyperlink ref="R16" r:id="rId42" display="https://www.nseindia.com/get-quotes/derivatives?symbol=NIFTY&amp;identifier=OPTIDXNIFTY18-03-2021PE12800.00" xr:uid="{D0117C0E-AD53-4213-A82A-6076B02CBFE4}"/>
    <hyperlink ref="F17" r:id="rId43" display="https://www.nseindia.com/get-quotes/derivatives?symbol=NIFTY&amp;identifier=OPTIDXNIFTY18-03-2021CE12850.00" xr:uid="{801F9C79-F754-4E24-8E0B-539DBC3E061B}"/>
    <hyperlink ref="L17" r:id="rId44" display="javascript:;" xr:uid="{43CEC9B6-A97B-486F-9D4B-20198051EB8F}"/>
    <hyperlink ref="R17" r:id="rId45" display="https://www.nseindia.com/get-quotes/derivatives?symbol=NIFTY&amp;identifier=OPTIDXNIFTY18-03-2021PE12850.00" xr:uid="{4052DAF8-88B6-42CC-9DF1-9DAAC980B998}"/>
    <hyperlink ref="F18" r:id="rId46" display="https://www.nseindia.com/get-quotes/derivatives?symbol=NIFTY&amp;identifier=OPTIDXNIFTY18-03-2021CE12900.00" xr:uid="{18F4793F-F7F4-4289-AF56-667776186E1D}"/>
    <hyperlink ref="L18" r:id="rId47" display="javascript:;" xr:uid="{96926B00-AD07-4256-A819-231AD8A221F3}"/>
    <hyperlink ref="R18" r:id="rId48" display="https://www.nseindia.com/get-quotes/derivatives?symbol=NIFTY&amp;identifier=OPTIDXNIFTY18-03-2021PE12900.00" xr:uid="{6C1D5160-4A3C-441E-B38A-F66970593306}"/>
    <hyperlink ref="F19" r:id="rId49" display="https://www.nseindia.com/get-quotes/derivatives?symbol=NIFTY&amp;identifier=OPTIDXNIFTY18-03-2021CE12950.00" xr:uid="{2E1493D6-DF73-44FD-861D-5F5B329E32F8}"/>
    <hyperlink ref="L19" r:id="rId50" display="javascript:;" xr:uid="{4899ADB0-2814-4EA3-9727-25643CD43E30}"/>
    <hyperlink ref="R19" r:id="rId51" display="https://www.nseindia.com/get-quotes/derivatives?symbol=NIFTY&amp;identifier=OPTIDXNIFTY18-03-2021PE12950.00" xr:uid="{729CAA4E-F15F-4B0E-AA7B-0A7BC7D9B7A3}"/>
    <hyperlink ref="F20" r:id="rId52" display="https://www.nseindia.com/get-quotes/derivatives?symbol=NIFTY&amp;identifier=OPTIDXNIFTY18-03-2021CE13000.00" xr:uid="{E77F92E5-6622-4851-93A1-7D5F63230509}"/>
    <hyperlink ref="L20" r:id="rId53" display="javascript:;" xr:uid="{BCC4F5CF-5226-47D4-804E-5F85D0A3688A}"/>
    <hyperlink ref="R20" r:id="rId54" display="https://www.nseindia.com/get-quotes/derivatives?symbol=NIFTY&amp;identifier=OPTIDXNIFTY18-03-2021PE13000.00" xr:uid="{93E90F08-C739-4C9E-8D15-78E3442EB2FE}"/>
    <hyperlink ref="F21" r:id="rId55" display="https://www.nseindia.com/get-quotes/derivatives?symbol=NIFTY&amp;identifier=OPTIDXNIFTY18-03-2021CE13050.00" xr:uid="{81AAAADF-6F75-483E-AF92-157335F3E962}"/>
    <hyperlink ref="L21" r:id="rId56" display="javascript:;" xr:uid="{D1CFA76E-771E-4C3B-B31B-6557083B7F32}"/>
    <hyperlink ref="R21" r:id="rId57" display="https://www.nseindia.com/get-quotes/derivatives?symbol=NIFTY&amp;identifier=OPTIDXNIFTY18-03-2021PE13050.00" xr:uid="{3EDA642A-0CEB-4D9D-BB31-5FC7D5C4A6C2}"/>
    <hyperlink ref="F22" r:id="rId58" display="https://www.nseindia.com/get-quotes/derivatives?symbol=NIFTY&amp;identifier=OPTIDXNIFTY18-03-2021CE13100.00" xr:uid="{3F5B4951-565C-432E-AB9E-24386505A2E2}"/>
    <hyperlink ref="L22" r:id="rId59" display="javascript:;" xr:uid="{E744237D-12E7-48DE-A0D8-D7B1689169B1}"/>
    <hyperlink ref="R22" r:id="rId60" display="https://www.nseindia.com/get-quotes/derivatives?symbol=NIFTY&amp;identifier=OPTIDXNIFTY18-03-2021PE13100.00" xr:uid="{FBEB19E7-5CA5-469D-86B2-D028DF822D28}"/>
    <hyperlink ref="F23" r:id="rId61" display="https://www.nseindia.com/get-quotes/derivatives?symbol=NIFTY&amp;identifier=OPTIDXNIFTY18-03-2021CE13150.00" xr:uid="{E7282F12-9C43-4907-B54E-2D97B54EBD53}"/>
    <hyperlink ref="L23" r:id="rId62" display="javascript:;" xr:uid="{A5DBC962-6E1E-4B52-BAA5-602644E3DF10}"/>
    <hyperlink ref="R23" r:id="rId63" display="https://www.nseindia.com/get-quotes/derivatives?symbol=NIFTY&amp;identifier=OPTIDXNIFTY18-03-2021PE13150.00" xr:uid="{2A9B5209-2890-48D1-BFC4-0A7A58A41A75}"/>
    <hyperlink ref="F24" r:id="rId64" display="https://www.nseindia.com/get-quotes/derivatives?symbol=NIFTY&amp;identifier=OPTIDXNIFTY18-03-2021CE13200.00" xr:uid="{25F41B6A-ECEE-4FF0-BF39-640D9DA4DEE3}"/>
    <hyperlink ref="L24" r:id="rId65" display="javascript:;" xr:uid="{E9655043-2333-4AF0-BF7B-922D2EFA8314}"/>
    <hyperlink ref="R24" r:id="rId66" display="https://www.nseindia.com/get-quotes/derivatives?symbol=NIFTY&amp;identifier=OPTIDXNIFTY18-03-2021PE13200.00" xr:uid="{D8FD9BE2-8774-4BFD-BD9D-4DA674A1ACD3}"/>
    <hyperlink ref="F25" r:id="rId67" display="https://www.nseindia.com/get-quotes/derivatives?symbol=NIFTY&amp;identifier=OPTIDXNIFTY18-03-2021CE13250.00" xr:uid="{B92D2E61-373D-46F9-A02F-2F8C64DA7B07}"/>
    <hyperlink ref="L25" r:id="rId68" display="javascript:;" xr:uid="{0083D9DB-02D7-4072-B7A2-5FA7436AD4AD}"/>
    <hyperlink ref="R25" r:id="rId69" display="https://www.nseindia.com/get-quotes/derivatives?symbol=NIFTY&amp;identifier=OPTIDXNIFTY18-03-2021PE13250.00" xr:uid="{09A52031-C5F6-4EAE-A5CC-C3C82EF9918F}"/>
    <hyperlink ref="F26" r:id="rId70" display="https://www.nseindia.com/get-quotes/derivatives?symbol=NIFTY&amp;identifier=OPTIDXNIFTY18-03-2021CE13300.00" xr:uid="{E47CD7BA-F15A-433D-B1FD-89FD1AD50063}"/>
    <hyperlink ref="L26" r:id="rId71" display="javascript:;" xr:uid="{91CAC087-BA1D-482A-9A30-CABCB2ED8CF1}"/>
    <hyperlink ref="R26" r:id="rId72" display="https://www.nseindia.com/get-quotes/derivatives?symbol=NIFTY&amp;identifier=OPTIDXNIFTY18-03-2021PE13300.00" xr:uid="{2C03F318-F07D-488A-B204-2B6679C4F964}"/>
    <hyperlink ref="F27" r:id="rId73" display="https://www.nseindia.com/get-quotes/derivatives?symbol=NIFTY&amp;identifier=OPTIDXNIFTY18-03-2021CE13350.00" xr:uid="{37ED55CF-A2B9-4E7D-8300-1B0BDB58B43D}"/>
    <hyperlink ref="L27" r:id="rId74" display="javascript:;" xr:uid="{DE23353F-6AA2-4612-95F8-D7048510DC96}"/>
    <hyperlink ref="R27" r:id="rId75" display="https://www.nseindia.com/get-quotes/derivatives?symbol=NIFTY&amp;identifier=OPTIDXNIFTY18-03-2021PE13350.00" xr:uid="{12E5591F-911F-4310-9705-FF6F2B957734}"/>
    <hyperlink ref="F28" r:id="rId76" display="https://www.nseindia.com/get-quotes/derivatives?symbol=NIFTY&amp;identifier=OPTIDXNIFTY18-03-2021CE13400.00" xr:uid="{21FE4CC3-88D2-435C-AADF-A45B30629BA9}"/>
    <hyperlink ref="L28" r:id="rId77" display="javascript:;" xr:uid="{FAAD5026-7D8B-4A58-848D-BA0D87617F4C}"/>
    <hyperlink ref="R28" r:id="rId78" display="https://www.nseindia.com/get-quotes/derivatives?symbol=NIFTY&amp;identifier=OPTIDXNIFTY18-03-2021PE13400.00" xr:uid="{5DA4D7E4-C20D-492C-821F-4C1BA7675336}"/>
    <hyperlink ref="F29" r:id="rId79" display="https://www.nseindia.com/get-quotes/derivatives?symbol=NIFTY&amp;identifier=OPTIDXNIFTY18-03-2021CE13450.00" xr:uid="{67462AC3-7B1C-4EE6-BC58-59176D1BA49F}"/>
    <hyperlink ref="L29" r:id="rId80" display="javascript:;" xr:uid="{F179F2E8-61ED-4A93-84DE-2B979AAD35AE}"/>
    <hyperlink ref="R29" r:id="rId81" display="https://www.nseindia.com/get-quotes/derivatives?symbol=NIFTY&amp;identifier=OPTIDXNIFTY18-03-2021PE13450.00" xr:uid="{90B06641-01C2-4318-B923-D0C9BD597082}"/>
    <hyperlink ref="F30" r:id="rId82" display="https://www.nseindia.com/get-quotes/derivatives?symbol=NIFTY&amp;identifier=OPTIDXNIFTY18-03-2021CE13500.00" xr:uid="{CB0A6456-55BD-4726-BCA3-ADD3DCA19D09}"/>
    <hyperlink ref="L30" r:id="rId83" display="javascript:;" xr:uid="{86CA49D2-C766-4924-8B5E-2E477AC75B06}"/>
    <hyperlink ref="R30" r:id="rId84" display="https://www.nseindia.com/get-quotes/derivatives?symbol=NIFTY&amp;identifier=OPTIDXNIFTY18-03-2021PE13500.00" xr:uid="{256D8D36-87C0-415D-8A2A-69943D733662}"/>
    <hyperlink ref="F31" r:id="rId85" display="https://www.nseindia.com/get-quotes/derivatives?symbol=NIFTY&amp;identifier=OPTIDXNIFTY18-03-2021CE13550.00" xr:uid="{81CDFC99-ECE4-4C96-90D9-B481D4189C2C}"/>
    <hyperlink ref="L31" r:id="rId86" display="javascript:;" xr:uid="{953BDB55-3DF7-4FDC-975F-A0BEE89192FD}"/>
    <hyperlink ref="R31" r:id="rId87" display="https://www.nseindia.com/get-quotes/derivatives?symbol=NIFTY&amp;identifier=OPTIDXNIFTY18-03-2021PE13550.00" xr:uid="{65520763-3D73-4143-8F8A-743F0F7EC812}"/>
    <hyperlink ref="F32" r:id="rId88" display="https://www.nseindia.com/get-quotes/derivatives?symbol=NIFTY&amp;identifier=OPTIDXNIFTY18-03-2021CE13600.00" xr:uid="{EBDEE335-202B-40BA-8860-E2C226681A52}"/>
    <hyperlink ref="L32" r:id="rId89" display="javascript:;" xr:uid="{4D042BF6-51A6-4C1B-81C9-4D5D59335FC6}"/>
    <hyperlink ref="R32" r:id="rId90" display="https://www.nseindia.com/get-quotes/derivatives?symbol=NIFTY&amp;identifier=OPTIDXNIFTY18-03-2021PE13600.00" xr:uid="{FB78763C-6BC5-4D32-8A08-9FDB8AAF317F}"/>
    <hyperlink ref="F33" r:id="rId91" display="https://www.nseindia.com/get-quotes/derivatives?symbol=NIFTY&amp;identifier=OPTIDXNIFTY18-03-2021CE13650.00" xr:uid="{CEB9ECB7-1389-445B-B583-7ED2CAD7330A}"/>
    <hyperlink ref="L33" r:id="rId92" display="javascript:;" xr:uid="{9E97B118-7390-4D9A-82E4-0EB9B7D75BE7}"/>
    <hyperlink ref="R33" r:id="rId93" display="https://www.nseindia.com/get-quotes/derivatives?symbol=NIFTY&amp;identifier=OPTIDXNIFTY18-03-2021PE13650.00" xr:uid="{60936F5B-3376-4CE8-8D90-A619F4C1E1D2}"/>
    <hyperlink ref="F34" r:id="rId94" display="https://www.nseindia.com/get-quotes/derivatives?symbol=NIFTY&amp;identifier=OPTIDXNIFTY18-03-2021CE13700.00" xr:uid="{4F462C1A-C8E9-45B3-B7FB-967C864994B3}"/>
    <hyperlink ref="L34" r:id="rId95" display="javascript:;" xr:uid="{F7D985D8-0A1F-40F5-93E3-D887C0982B9F}"/>
    <hyperlink ref="R34" r:id="rId96" display="https://www.nseindia.com/get-quotes/derivatives?symbol=NIFTY&amp;identifier=OPTIDXNIFTY18-03-2021PE13700.00" xr:uid="{E774DD91-C652-41FB-9CF5-AF7124367033}"/>
    <hyperlink ref="F35" r:id="rId97" display="https://www.nseindia.com/get-quotes/derivatives?symbol=NIFTY&amp;identifier=OPTIDXNIFTY18-03-2021CE13750.00" xr:uid="{E5E788B2-6FFA-4B22-A16D-9C6585A337D0}"/>
    <hyperlink ref="L35" r:id="rId98" display="javascript:;" xr:uid="{994A26B4-DB46-436A-9450-74AF391BA38E}"/>
    <hyperlink ref="R35" r:id="rId99" display="https://www.nseindia.com/get-quotes/derivatives?symbol=NIFTY&amp;identifier=OPTIDXNIFTY18-03-2021PE13750.00" xr:uid="{58CEE5F4-BCDE-4D5E-B9FD-67470628FD36}"/>
    <hyperlink ref="F36" r:id="rId100" display="https://www.nseindia.com/get-quotes/derivatives?symbol=NIFTY&amp;identifier=OPTIDXNIFTY18-03-2021CE13800.00" xr:uid="{C5C1CF60-C3F7-4965-9EAE-8230299A773D}"/>
    <hyperlink ref="L36" r:id="rId101" display="javascript:;" xr:uid="{EEE714B1-E70D-4710-94E5-2A650F35A44B}"/>
    <hyperlink ref="R36" r:id="rId102" display="https://www.nseindia.com/get-quotes/derivatives?symbol=NIFTY&amp;identifier=OPTIDXNIFTY18-03-2021PE13800.00" xr:uid="{890FC441-75C3-4780-A18D-45F4B3D96973}"/>
    <hyperlink ref="F37" r:id="rId103" display="https://www.nseindia.com/get-quotes/derivatives?symbol=NIFTY&amp;identifier=OPTIDXNIFTY18-03-2021CE13850.00" xr:uid="{86D8CB82-603F-43F2-91AE-9CE46CDBC924}"/>
    <hyperlink ref="L37" r:id="rId104" display="javascript:;" xr:uid="{3D478A39-D542-4930-B004-0E391AB81D14}"/>
    <hyperlink ref="R37" r:id="rId105" display="https://www.nseindia.com/get-quotes/derivatives?symbol=NIFTY&amp;identifier=OPTIDXNIFTY18-03-2021PE13850.00" xr:uid="{4F9651B7-12C1-4AA7-83CC-ED70BDA8383F}"/>
    <hyperlink ref="F38" r:id="rId106" display="https://www.nseindia.com/get-quotes/derivatives?symbol=NIFTY&amp;identifier=OPTIDXNIFTY18-03-2021CE13900.00" xr:uid="{681854DD-7417-4AB1-B59F-599788DDB1D5}"/>
    <hyperlink ref="L38" r:id="rId107" display="javascript:;" xr:uid="{F6AA4C04-374F-4E96-81B1-E63AA669D15E}"/>
    <hyperlink ref="R38" r:id="rId108" display="https://www.nseindia.com/get-quotes/derivatives?symbol=NIFTY&amp;identifier=OPTIDXNIFTY18-03-2021PE13900.00" xr:uid="{06587D89-A512-4FBA-B9B6-543C881037B9}"/>
    <hyperlink ref="F39" r:id="rId109" display="https://www.nseindia.com/get-quotes/derivatives?symbol=NIFTY&amp;identifier=OPTIDXNIFTY18-03-2021CE13950.00" xr:uid="{3C966EA8-663F-4DA8-AEB6-B53574FDA6A8}"/>
    <hyperlink ref="L39" r:id="rId110" display="javascript:;" xr:uid="{B9868EAC-1279-457A-BB92-B6D59ECC6615}"/>
    <hyperlink ref="R39" r:id="rId111" display="https://www.nseindia.com/get-quotes/derivatives?symbol=NIFTY&amp;identifier=OPTIDXNIFTY18-03-2021PE13950.00" xr:uid="{00B19210-2660-4C20-B79C-2DE2EEA9073A}"/>
    <hyperlink ref="F40" r:id="rId112" display="https://www.nseindia.com/get-quotes/derivatives?symbol=NIFTY&amp;identifier=OPTIDXNIFTY18-03-2021CE14000.00" xr:uid="{6A20B5F9-EC3C-4C77-9869-014C2008A2C7}"/>
    <hyperlink ref="L40" r:id="rId113" display="javascript:;" xr:uid="{8C368E53-433D-48E8-91A9-B2683AF45B54}"/>
    <hyperlink ref="R40" r:id="rId114" display="https://www.nseindia.com/get-quotes/derivatives?symbol=NIFTY&amp;identifier=OPTIDXNIFTY18-03-2021PE14000.00" xr:uid="{1C85D49B-B3DC-4A05-B1C5-C96C64B31E36}"/>
    <hyperlink ref="F41" r:id="rId115" display="https://www.nseindia.com/get-quotes/derivatives?symbol=NIFTY&amp;identifier=OPTIDXNIFTY18-03-2021CE14050.00" xr:uid="{9244AB30-16A4-4592-8E0F-B5BECE5E60B2}"/>
    <hyperlink ref="L41" r:id="rId116" display="javascript:;" xr:uid="{EC350BFF-A23C-4E85-B543-E6F57822F647}"/>
    <hyperlink ref="R41" r:id="rId117" display="https://www.nseindia.com/get-quotes/derivatives?symbol=NIFTY&amp;identifier=OPTIDXNIFTY18-03-2021PE14050.00" xr:uid="{F49E003C-E815-4CAE-A188-40A9989CCD8F}"/>
    <hyperlink ref="F42" r:id="rId118" display="https://www.nseindia.com/get-quotes/derivatives?symbol=NIFTY&amp;identifier=OPTIDXNIFTY18-03-2021CE14100.00" xr:uid="{A5AC7081-56FE-4A1C-AC7E-F2C6F562CBB4}"/>
    <hyperlink ref="L42" r:id="rId119" display="javascript:;" xr:uid="{B5A702F8-81D7-4F97-AF89-E7279E57A50E}"/>
    <hyperlink ref="R42" r:id="rId120" display="https://www.nseindia.com/get-quotes/derivatives?symbol=NIFTY&amp;identifier=OPTIDXNIFTY18-03-2021PE14100.00" xr:uid="{C47056E8-584A-42D5-A2AD-AC697DDD5608}"/>
    <hyperlink ref="F43" r:id="rId121" display="https://www.nseindia.com/get-quotes/derivatives?symbol=NIFTY&amp;identifier=OPTIDXNIFTY18-03-2021CE14150.00" xr:uid="{B0B24F53-EA36-43A1-8E0C-8AA0FDC1F396}"/>
    <hyperlink ref="L43" r:id="rId122" display="javascript:;" xr:uid="{531762B7-0111-4C2C-A3DA-633DC2F4D9E2}"/>
    <hyperlink ref="R43" r:id="rId123" display="https://www.nseindia.com/get-quotes/derivatives?symbol=NIFTY&amp;identifier=OPTIDXNIFTY18-03-2021PE14150.00" xr:uid="{5C3AA39A-1395-4570-825B-1F2BFF0A3079}"/>
    <hyperlink ref="F44" r:id="rId124" display="https://www.nseindia.com/get-quotes/derivatives?symbol=NIFTY&amp;identifier=OPTIDXNIFTY18-03-2021CE14200.00" xr:uid="{68FABEC8-FEAF-421C-A3D4-5D1BAEE7C6FD}"/>
    <hyperlink ref="L44" r:id="rId125" display="javascript:;" xr:uid="{3F4EDEE4-4217-429D-82AE-C7A8BEC09372}"/>
    <hyperlink ref="R44" r:id="rId126" display="https://www.nseindia.com/get-quotes/derivatives?symbol=NIFTY&amp;identifier=OPTIDXNIFTY18-03-2021PE14200.00" xr:uid="{525CF631-840B-495C-83E9-C3050F2BDC0E}"/>
    <hyperlink ref="F45" r:id="rId127" display="https://www.nseindia.com/get-quotes/derivatives?symbol=NIFTY&amp;identifier=OPTIDXNIFTY18-03-2021CE14250.00" xr:uid="{DDA8D920-8F14-49F0-8669-06BA0B73A7AA}"/>
    <hyperlink ref="L45" r:id="rId128" display="javascript:;" xr:uid="{9210E445-D717-4FB4-8883-7D10BE1F1688}"/>
    <hyperlink ref="R45" r:id="rId129" display="https://www.nseindia.com/get-quotes/derivatives?symbol=NIFTY&amp;identifier=OPTIDXNIFTY18-03-2021PE14250.00" xr:uid="{E41265E9-0C9F-4BF2-8F59-99BE8304118F}"/>
    <hyperlink ref="F46" r:id="rId130" display="https://www.nseindia.com/get-quotes/derivatives?symbol=NIFTY&amp;identifier=OPTIDXNIFTY18-03-2021CE14300.00" xr:uid="{499E572A-EE51-4687-BFC7-4D1C1DD35A0A}"/>
    <hyperlink ref="L46" r:id="rId131" display="javascript:;" xr:uid="{6BB6281A-7AA1-45A1-8DA5-FBAABEB0CEE5}"/>
    <hyperlink ref="R46" r:id="rId132" display="https://www.nseindia.com/get-quotes/derivatives?symbol=NIFTY&amp;identifier=OPTIDXNIFTY18-03-2021PE14300.00" xr:uid="{87850B23-270C-4F8B-B97A-903F09FC93AF}"/>
    <hyperlink ref="F47" r:id="rId133" display="https://www.nseindia.com/get-quotes/derivatives?symbol=NIFTY&amp;identifier=OPTIDXNIFTY18-03-2021CE14350.00" xr:uid="{0EAE7A7C-AE4F-474D-B982-EEA773C92907}"/>
    <hyperlink ref="L47" r:id="rId134" display="javascript:;" xr:uid="{4250B2AB-F6F2-4AC0-A253-98DC5DBBF4FD}"/>
    <hyperlink ref="R47" r:id="rId135" display="https://www.nseindia.com/get-quotes/derivatives?symbol=NIFTY&amp;identifier=OPTIDXNIFTY18-03-2021PE14350.00" xr:uid="{F6ECBBE5-565C-4541-8492-0521258CAC11}"/>
    <hyperlink ref="F48" r:id="rId136" display="https://www.nseindia.com/get-quotes/derivatives?symbol=NIFTY&amp;identifier=OPTIDXNIFTY18-03-2021CE14400.00" xr:uid="{37D79A0D-3910-4AA4-AD6C-7F9C0099C91C}"/>
    <hyperlink ref="L48" r:id="rId137" display="javascript:;" xr:uid="{21A7042D-90C3-4CD3-81FB-86D5EFF0A583}"/>
    <hyperlink ref="R48" r:id="rId138" display="https://www.nseindia.com/get-quotes/derivatives?symbol=NIFTY&amp;identifier=OPTIDXNIFTY18-03-2021PE14400.00" xr:uid="{2E27437F-F0F0-441C-97A7-E39A60B5CDFA}"/>
    <hyperlink ref="F49" r:id="rId139" display="https://www.nseindia.com/get-quotes/derivatives?symbol=NIFTY&amp;identifier=OPTIDXNIFTY18-03-2021CE14450.00" xr:uid="{2AB709A5-0682-4E5E-8E8D-BBE7F485CF31}"/>
    <hyperlink ref="L49" r:id="rId140" display="javascript:;" xr:uid="{3D876C07-2FFC-4374-96C0-DF1975E3EFBE}"/>
    <hyperlink ref="R49" r:id="rId141" display="https://www.nseindia.com/get-quotes/derivatives?symbol=NIFTY&amp;identifier=OPTIDXNIFTY18-03-2021PE14450.00" xr:uid="{DC0E4B60-86E5-45F0-95D5-D1D2874E3094}"/>
    <hyperlink ref="F50" r:id="rId142" display="https://www.nseindia.com/get-quotes/derivatives?symbol=NIFTY&amp;identifier=OPTIDXNIFTY18-03-2021CE14500.00" xr:uid="{F344ABBE-B55F-4526-B2AF-0A3F7DEB130C}"/>
    <hyperlink ref="L50" r:id="rId143" display="javascript:;" xr:uid="{A48A8890-1311-49AD-8970-70AF9CCE7ABC}"/>
    <hyperlink ref="R50" r:id="rId144" display="https://www.nseindia.com/get-quotes/derivatives?symbol=NIFTY&amp;identifier=OPTIDXNIFTY18-03-2021PE14500.00" xr:uid="{4F8498D1-8ED3-41CC-89F5-F9DD7EAB6B0A}"/>
    <hyperlink ref="F51" r:id="rId145" display="https://www.nseindia.com/get-quotes/derivatives?symbol=NIFTY&amp;identifier=OPTIDXNIFTY18-03-2021CE14550.00" xr:uid="{2602A5A3-292A-4B28-9CB4-D7D61DB6403C}"/>
    <hyperlink ref="L51" r:id="rId146" display="javascript:;" xr:uid="{A682199B-8994-476E-9C44-A33837AD6F40}"/>
    <hyperlink ref="R51" r:id="rId147" display="https://www.nseindia.com/get-quotes/derivatives?symbol=NIFTY&amp;identifier=OPTIDXNIFTY18-03-2021PE14550.00" xr:uid="{C2A137A0-8803-4FDC-B302-88C5FF028425}"/>
    <hyperlink ref="F52" r:id="rId148" display="https://www.nseindia.com/get-quotes/derivatives?symbol=NIFTY&amp;identifier=OPTIDXNIFTY18-03-2021CE14600.00" xr:uid="{85E0AEB6-D18B-4004-B56D-5534DD712736}"/>
    <hyperlink ref="L52" r:id="rId149" display="javascript:;" xr:uid="{C5DE9530-6B0A-40BF-9FC2-16193DEF2732}"/>
    <hyperlink ref="R52" r:id="rId150" display="https://www.nseindia.com/get-quotes/derivatives?symbol=NIFTY&amp;identifier=OPTIDXNIFTY18-03-2021PE14600.00" xr:uid="{01C2D195-0A5B-4054-9220-B092FA09C45D}"/>
    <hyperlink ref="F53" r:id="rId151" display="https://www.nseindia.com/get-quotes/derivatives?symbol=NIFTY&amp;identifier=OPTIDXNIFTY18-03-2021CE14650.00" xr:uid="{FF9D0C43-D07C-4160-949B-C18DE4F8E8B8}"/>
    <hyperlink ref="L53" r:id="rId152" display="javascript:;" xr:uid="{C84110BC-1379-4E84-BE0B-D82041B6E172}"/>
    <hyperlink ref="R53" r:id="rId153" display="https://www.nseindia.com/get-quotes/derivatives?symbol=NIFTY&amp;identifier=OPTIDXNIFTY18-03-2021PE14650.00" xr:uid="{80FB6C39-1AA2-42E2-8FEF-0DAC6AB01D48}"/>
    <hyperlink ref="F54" r:id="rId154" display="https://www.nseindia.com/get-quotes/derivatives?symbol=NIFTY&amp;identifier=OPTIDXNIFTY18-03-2021CE14700.00" xr:uid="{71952F8A-C93A-41C0-B615-B0BD14883CF2}"/>
    <hyperlink ref="L54" r:id="rId155" display="javascript:;" xr:uid="{8E326F57-1392-45C5-B090-23F4121C8EAD}"/>
    <hyperlink ref="R54" r:id="rId156" display="https://www.nseindia.com/get-quotes/derivatives?symbol=NIFTY&amp;identifier=OPTIDXNIFTY18-03-2021PE14700.00" xr:uid="{F192B90D-CC82-4A43-906F-F3A529431BBE}"/>
    <hyperlink ref="F55" r:id="rId157" display="https://www.nseindia.com/get-quotes/derivatives?symbol=NIFTY&amp;identifier=OPTIDXNIFTY18-03-2021CE14750.00" xr:uid="{07F2460C-204B-4E7A-ADA5-A73B2F866D54}"/>
    <hyperlink ref="L55" r:id="rId158" display="javascript:;" xr:uid="{7FE2442B-8AA8-46EA-89FF-ABAD00E5C978}"/>
    <hyperlink ref="R55" r:id="rId159" display="https://www.nseindia.com/get-quotes/derivatives?symbol=NIFTY&amp;identifier=OPTIDXNIFTY18-03-2021PE14750.00" xr:uid="{14E8542E-26EF-4D42-AB1B-D98A742AAF1B}"/>
    <hyperlink ref="F56" r:id="rId160" display="https://www.nseindia.com/get-quotes/derivatives?symbol=NIFTY&amp;identifier=OPTIDXNIFTY18-03-2021CE14800.00" xr:uid="{15476488-99FA-4177-8992-24CE4B59B801}"/>
    <hyperlink ref="L56" r:id="rId161" display="javascript:;" xr:uid="{104E14D6-3285-4BC4-988E-ED50DDECB608}"/>
    <hyperlink ref="R56" r:id="rId162" display="https://www.nseindia.com/get-quotes/derivatives?symbol=NIFTY&amp;identifier=OPTIDXNIFTY18-03-2021PE14800.00" xr:uid="{2273B122-89AE-40E0-B6E6-7D703877CAC5}"/>
    <hyperlink ref="F57" r:id="rId163" display="https://www.nseindia.com/get-quotes/derivatives?symbol=NIFTY&amp;identifier=OPTIDXNIFTY18-03-2021CE14850.00" xr:uid="{388831E8-CDA7-4903-81AF-CDF43C89E2BB}"/>
    <hyperlink ref="L57" r:id="rId164" display="javascript:;" xr:uid="{BA5AF836-E204-4D42-9A4F-CF88F901B0C3}"/>
    <hyperlink ref="R57" r:id="rId165" display="https://www.nseindia.com/get-quotes/derivatives?symbol=NIFTY&amp;identifier=OPTIDXNIFTY18-03-2021PE14850.00" xr:uid="{BFBA164B-321B-4CFA-A8A5-910455A4331B}"/>
    <hyperlink ref="F58" r:id="rId166" display="https://www.nseindia.com/get-quotes/derivatives?symbol=NIFTY&amp;identifier=OPTIDXNIFTY18-03-2021CE14900.00" xr:uid="{A0263211-D76D-47CB-ADA0-3456A5CFA9A2}"/>
    <hyperlink ref="L58" r:id="rId167" display="javascript:;" xr:uid="{DE742409-5ACC-4C87-9C58-B8EA7BC71BCA}"/>
    <hyperlink ref="R58" r:id="rId168" display="https://www.nseindia.com/get-quotes/derivatives?symbol=NIFTY&amp;identifier=OPTIDXNIFTY18-03-2021PE14900.00" xr:uid="{301CA80A-1A56-4D87-8146-AED451D13098}"/>
    <hyperlink ref="F59" r:id="rId169" display="https://www.nseindia.com/get-quotes/derivatives?symbol=NIFTY&amp;identifier=OPTIDXNIFTY18-03-2021CE14950.00" xr:uid="{FB6E47C1-4DE1-4B45-82EB-F47BAF7AAB46}"/>
    <hyperlink ref="L59" r:id="rId170" display="javascript:;" xr:uid="{07C52F60-9167-4FE6-8E0B-30A18445C116}"/>
    <hyperlink ref="R59" r:id="rId171" display="https://www.nseindia.com/get-quotes/derivatives?symbol=NIFTY&amp;identifier=OPTIDXNIFTY18-03-2021PE14950.00" xr:uid="{9CA0B85F-A583-4986-8FB1-725015D8B472}"/>
    <hyperlink ref="F60" r:id="rId172" display="https://www.nseindia.com/get-quotes/derivatives?symbol=NIFTY&amp;identifier=OPTIDXNIFTY18-03-2021CE15000.00" xr:uid="{F50F70B2-92D1-4BD5-BFE9-F5627F4FCD18}"/>
    <hyperlink ref="L60" r:id="rId173" display="javascript:;" xr:uid="{CB8A6B0B-AA4A-4308-A769-BE894F242A84}"/>
    <hyperlink ref="R60" r:id="rId174" display="https://www.nseindia.com/get-quotes/derivatives?symbol=NIFTY&amp;identifier=OPTIDXNIFTY18-03-2021PE15000.00" xr:uid="{BC05C52F-BE5B-449F-A309-D45DF3246C90}"/>
    <hyperlink ref="F61" r:id="rId175" display="https://www.nseindia.com/get-quotes/derivatives?symbol=NIFTY&amp;identifier=OPTIDXNIFTY18-03-2021CE15050.00" xr:uid="{5443CF2C-6A9C-417C-BD94-D13187D59E70}"/>
    <hyperlink ref="L61" r:id="rId176" display="javascript:;" xr:uid="{9999B8E0-3FFE-476B-8B54-5AC64080B5F1}"/>
    <hyperlink ref="R61" r:id="rId177" display="https://www.nseindia.com/get-quotes/derivatives?symbol=NIFTY&amp;identifier=OPTIDXNIFTY18-03-2021PE15050.00" xr:uid="{8F209CFB-79DF-4317-8C9B-255C770D8577}"/>
    <hyperlink ref="F62" r:id="rId178" display="https://www.nseindia.com/get-quotes/derivatives?symbol=NIFTY&amp;identifier=OPTIDXNIFTY18-03-2021CE15100.00" xr:uid="{4092ABFB-D52E-4C34-A5FE-89BE820A21A2}"/>
    <hyperlink ref="L62" r:id="rId179" display="javascript:;" xr:uid="{B4FA0895-5E9E-49B4-A838-7C40BC469B14}"/>
    <hyperlink ref="R62" r:id="rId180" display="https://www.nseindia.com/get-quotes/derivatives?symbol=NIFTY&amp;identifier=OPTIDXNIFTY18-03-2021PE15100.00" xr:uid="{4998BE46-553F-482D-B512-73EA36D21D89}"/>
    <hyperlink ref="F63" r:id="rId181" display="https://www.nseindia.com/get-quotes/derivatives?symbol=NIFTY&amp;identifier=OPTIDXNIFTY18-03-2021CE15150.00" xr:uid="{9FAD4D08-CA20-4E34-A9B5-A5BAF15398E5}"/>
    <hyperlink ref="L63" r:id="rId182" display="javascript:;" xr:uid="{D953FE56-56E2-4A60-806A-BD453987D46F}"/>
    <hyperlink ref="R63" r:id="rId183" display="https://www.nseindia.com/get-quotes/derivatives?symbol=NIFTY&amp;identifier=OPTIDXNIFTY18-03-2021PE15150.00" xr:uid="{7DC15B8F-F6E7-483D-A317-50CE713D94A6}"/>
    <hyperlink ref="F64" r:id="rId184" display="https://www.nseindia.com/get-quotes/derivatives?symbol=NIFTY&amp;identifier=OPTIDXNIFTY18-03-2021CE15200.00" xr:uid="{9AE2AB49-FC8A-4292-B30A-0D91CA374C77}"/>
    <hyperlink ref="L64" r:id="rId185" display="javascript:;" xr:uid="{264A4018-10D2-430E-A727-A5438659D4D9}"/>
    <hyperlink ref="R64" r:id="rId186" display="https://www.nseindia.com/get-quotes/derivatives?symbol=NIFTY&amp;identifier=OPTIDXNIFTY18-03-2021PE15200.00" xr:uid="{7676CE26-8FC5-433E-92DF-0B29EC0A5DFE}"/>
    <hyperlink ref="F65" r:id="rId187" display="https://www.nseindia.com/get-quotes/derivatives?symbol=NIFTY&amp;identifier=OPTIDXNIFTY18-03-2021CE15250.00" xr:uid="{3364419C-5871-438E-8060-C17EEBD8D018}"/>
    <hyperlink ref="L65" r:id="rId188" display="javascript:;" xr:uid="{0116B191-4640-45D3-9B87-6C1B7C5B3E25}"/>
    <hyperlink ref="R65" r:id="rId189" display="https://www.nseindia.com/get-quotes/derivatives?symbol=NIFTY&amp;identifier=OPTIDXNIFTY18-03-2021PE15250.00" xr:uid="{3C60D20B-E417-4545-8299-12B96B6AC0D2}"/>
    <hyperlink ref="F66" r:id="rId190" display="https://www.nseindia.com/get-quotes/derivatives?symbol=NIFTY&amp;identifier=OPTIDXNIFTY18-03-2021CE15300.00" xr:uid="{69D51C82-1B4E-4601-B625-C68F821C4EBA}"/>
    <hyperlink ref="L66" r:id="rId191" display="javascript:;" xr:uid="{DB650A08-8B67-4799-8948-EE0ED8341239}"/>
    <hyperlink ref="R66" r:id="rId192" display="https://www.nseindia.com/get-quotes/derivatives?symbol=NIFTY&amp;identifier=OPTIDXNIFTY18-03-2021PE15300.00" xr:uid="{9E5B9569-7D73-4056-B635-B45C29FE6ED7}"/>
    <hyperlink ref="F67" r:id="rId193" display="https://www.nseindia.com/get-quotes/derivatives?symbol=NIFTY&amp;identifier=OPTIDXNIFTY18-03-2021CE15350.00" xr:uid="{ED64324E-BD8F-4317-8811-A926399DC915}"/>
    <hyperlink ref="L67" r:id="rId194" display="javascript:;" xr:uid="{6F35A732-72E4-483E-BB87-06400062ECD9}"/>
    <hyperlink ref="R67" r:id="rId195" display="https://www.nseindia.com/get-quotes/derivatives?symbol=NIFTY&amp;identifier=OPTIDXNIFTY18-03-2021PE15350.00" xr:uid="{A8F660D9-C25E-4807-8137-AD889E961721}"/>
    <hyperlink ref="F68" r:id="rId196" display="https://www.nseindia.com/get-quotes/derivatives?symbol=NIFTY&amp;identifier=OPTIDXNIFTY18-03-2021CE15400.00" xr:uid="{8016A1BD-5B94-40AB-8C57-14D36A329721}"/>
    <hyperlink ref="L68" r:id="rId197" display="javascript:;" xr:uid="{65B1AE74-B5BB-4C36-9AB0-3187AD418BA1}"/>
    <hyperlink ref="R68" r:id="rId198" display="https://www.nseindia.com/get-quotes/derivatives?symbol=NIFTY&amp;identifier=OPTIDXNIFTY18-03-2021PE15400.00" xr:uid="{0A31C684-A9F9-41B7-A472-0D3C6C827727}"/>
    <hyperlink ref="F69" r:id="rId199" display="https://www.nseindia.com/get-quotes/derivatives?symbol=NIFTY&amp;identifier=OPTIDXNIFTY18-03-2021CE15450.00" xr:uid="{82CF34ED-E7B8-4B90-83B2-483D9C876249}"/>
    <hyperlink ref="L69" r:id="rId200" display="javascript:;" xr:uid="{884CD946-EA2C-4733-A36C-EB7ECB88E64B}"/>
    <hyperlink ref="R69" r:id="rId201" display="https://www.nseindia.com/get-quotes/derivatives?symbol=NIFTY&amp;identifier=OPTIDXNIFTY18-03-2021PE15450.00" xr:uid="{D12FE785-7DEF-4542-885C-83E6AA6EB49B}"/>
    <hyperlink ref="F70" r:id="rId202" display="https://www.nseindia.com/get-quotes/derivatives?symbol=NIFTY&amp;identifier=OPTIDXNIFTY18-03-2021CE15500.00" xr:uid="{F46637B5-4DBF-474C-8571-BFC0652DBB5C}"/>
    <hyperlink ref="L70" r:id="rId203" display="javascript:;" xr:uid="{88B07CC9-2048-4735-9F76-19743B70F958}"/>
    <hyperlink ref="R70" r:id="rId204" display="https://www.nseindia.com/get-quotes/derivatives?symbol=NIFTY&amp;identifier=OPTIDXNIFTY18-03-2021PE15500.00" xr:uid="{3560EF98-5761-4A55-B57A-77A28FD7CC3D}"/>
    <hyperlink ref="F71" r:id="rId205" display="https://www.nseindia.com/get-quotes/derivatives?symbol=NIFTY&amp;identifier=OPTIDXNIFTY18-03-2021CE15550.00" xr:uid="{B70F2161-BB32-46F1-AAF7-536887E6C7AA}"/>
    <hyperlink ref="L71" r:id="rId206" display="javascript:;" xr:uid="{E413CDA4-8782-4A3E-AA73-8FD6299E94D1}"/>
    <hyperlink ref="R71" r:id="rId207" display="https://www.nseindia.com/get-quotes/derivatives?symbol=NIFTY&amp;identifier=OPTIDXNIFTY18-03-2021PE15550.00" xr:uid="{DC622CFE-B220-43C3-97C7-131226D1DBDC}"/>
    <hyperlink ref="F72" r:id="rId208" display="https://www.nseindia.com/get-quotes/derivatives?symbol=NIFTY&amp;identifier=OPTIDXNIFTY18-03-2021CE15600.00" xr:uid="{A8E4F936-6A29-4BEE-B4BC-8F4D89FCA42F}"/>
    <hyperlink ref="L72" r:id="rId209" display="javascript:;" xr:uid="{B6EA8168-8FDB-48DD-B5B7-97030BC738D4}"/>
    <hyperlink ref="R72" r:id="rId210" display="https://www.nseindia.com/get-quotes/derivatives?symbol=NIFTY&amp;identifier=OPTIDXNIFTY18-03-2021PE15600.00" xr:uid="{7A52D02F-A1ED-4E87-A6A1-5739E07655AD}"/>
    <hyperlink ref="F73" r:id="rId211" display="https://www.nseindia.com/get-quotes/derivatives?symbol=NIFTY&amp;identifier=OPTIDXNIFTY18-03-2021CE15650.00" xr:uid="{1A9B298C-22AB-4B5B-9925-82450BBD58C4}"/>
    <hyperlink ref="L73" r:id="rId212" display="javascript:;" xr:uid="{DB3DD27F-415C-4DD7-82AF-CB14345FE8EF}"/>
    <hyperlink ref="R73" r:id="rId213" display="https://www.nseindia.com/get-quotes/derivatives?symbol=NIFTY&amp;identifier=OPTIDXNIFTY18-03-2021PE15650.00" xr:uid="{3D46FF5B-C5F6-4CB6-8E2F-99FC9E0E98DE}"/>
    <hyperlink ref="F74" r:id="rId214" display="https://www.nseindia.com/get-quotes/derivatives?symbol=NIFTY&amp;identifier=OPTIDXNIFTY18-03-2021CE15700.00" xr:uid="{327660D0-2EFC-43C0-863B-B034C641A8EF}"/>
    <hyperlink ref="L74" r:id="rId215" display="javascript:;" xr:uid="{21EB2479-875C-44BF-A443-00FECA105DBA}"/>
    <hyperlink ref="R74" r:id="rId216" display="https://www.nseindia.com/get-quotes/derivatives?symbol=NIFTY&amp;identifier=OPTIDXNIFTY18-03-2021PE15700.00" xr:uid="{4BA0AE6C-B3AA-4946-A925-2EE7B208BF8D}"/>
    <hyperlink ref="F75" r:id="rId217" display="https://www.nseindia.com/get-quotes/derivatives?symbol=NIFTY&amp;identifier=OPTIDXNIFTY18-03-2021CE15750.00" xr:uid="{207BDC22-4016-4D0E-A8F7-2E722DC36B1B}"/>
    <hyperlink ref="L75" r:id="rId218" display="javascript:;" xr:uid="{1CAC3A6F-A9C8-43E0-840F-A0CABCC0D690}"/>
    <hyperlink ref="R75" r:id="rId219" display="https://www.nseindia.com/get-quotes/derivatives?symbol=NIFTY&amp;identifier=OPTIDXNIFTY18-03-2021PE15750.00" xr:uid="{DF687F90-057F-453F-B8F7-69DEDB8C6896}"/>
    <hyperlink ref="F76" r:id="rId220" display="https://www.nseindia.com/get-quotes/derivatives?symbol=NIFTY&amp;identifier=OPTIDXNIFTY18-03-2021CE15800.00" xr:uid="{AD8A7F51-46A0-4902-991F-9DC5E29EE728}"/>
    <hyperlink ref="L76" r:id="rId221" display="javascript:;" xr:uid="{F5ADF89F-EE03-403E-B66D-5EEAD4338906}"/>
    <hyperlink ref="R76" r:id="rId222" display="https://www.nseindia.com/get-quotes/derivatives?symbol=NIFTY&amp;identifier=OPTIDXNIFTY18-03-2021PE15800.00" xr:uid="{9276A43B-FCFA-4CB0-84E2-8A2C189D1D72}"/>
    <hyperlink ref="F77" r:id="rId223" display="https://www.nseindia.com/get-quotes/derivatives?symbol=NIFTY&amp;identifier=OPTIDXNIFTY18-03-2021CE15850.00" xr:uid="{92A2D085-4105-4372-ABB4-6C8D40A16685}"/>
    <hyperlink ref="L77" r:id="rId224" display="javascript:;" xr:uid="{F00B7A07-E45B-4209-98C4-053CEE779C12}"/>
    <hyperlink ref="R77" r:id="rId225" display="https://www.nseindia.com/get-quotes/derivatives?symbol=NIFTY&amp;identifier=OPTIDXNIFTY18-03-2021PE15850.00" xr:uid="{75E4A293-B372-4295-89D4-B98F22A38692}"/>
    <hyperlink ref="F78" r:id="rId226" display="https://www.nseindia.com/get-quotes/derivatives?symbol=NIFTY&amp;identifier=OPTIDXNIFTY18-03-2021CE15900.00" xr:uid="{BD564C9C-1226-41F6-BF84-690F19676092}"/>
    <hyperlink ref="L78" r:id="rId227" display="javascript:;" xr:uid="{B2FED7F8-418B-4518-BE9A-CCB9B0B7B9DE}"/>
    <hyperlink ref="R78" r:id="rId228" display="https://www.nseindia.com/get-quotes/derivatives?symbol=NIFTY&amp;identifier=OPTIDXNIFTY18-03-2021PE15900.00" xr:uid="{5C8B371D-A99F-4AC5-B556-066BA9DF7B20}"/>
    <hyperlink ref="F79" r:id="rId229" display="https://www.nseindia.com/get-quotes/derivatives?symbol=NIFTY&amp;identifier=OPTIDXNIFTY18-03-2021CE15950.00" xr:uid="{BA9675DD-FC33-4DE1-8FCF-4ADD580D7C20}"/>
    <hyperlink ref="L79" r:id="rId230" display="javascript:;" xr:uid="{6575AF6A-EEB5-4A71-ACB8-F046CDAAC935}"/>
    <hyperlink ref="R79" r:id="rId231" display="https://www.nseindia.com/get-quotes/derivatives?symbol=NIFTY&amp;identifier=OPTIDXNIFTY18-03-2021PE15950.00" xr:uid="{D732830A-3CA1-4E1C-9007-E4F3D685A195}"/>
    <hyperlink ref="F80" r:id="rId232" display="https://www.nseindia.com/get-quotes/derivatives?symbol=NIFTY&amp;identifier=OPTIDXNIFTY18-03-2021CE16000.00" xr:uid="{7EB31CD7-3D28-4AC5-8BCF-845881EAE738}"/>
    <hyperlink ref="L80" r:id="rId233" display="javascript:;" xr:uid="{852A8403-2235-4627-AEE3-CC7EB6248C31}"/>
    <hyperlink ref="R80" r:id="rId234" display="https://www.nseindia.com/get-quotes/derivatives?symbol=NIFTY&amp;identifier=OPTIDXNIFTY18-03-2021PE16000.00" xr:uid="{FEBC68AC-B7E2-41B8-AB9C-4952EF9CB76E}"/>
    <hyperlink ref="F81" r:id="rId235" display="https://www.nseindia.com/get-quotes/derivatives?symbol=NIFTY&amp;identifier=OPTIDXNIFTY18-03-2021CE16050.00" xr:uid="{71F434CF-62CD-45F4-ADCA-E1837CC2993B}"/>
    <hyperlink ref="L81" r:id="rId236" display="javascript:;" xr:uid="{AA9D64EE-673B-4B0D-A91D-640FC48850B3}"/>
    <hyperlink ref="R81" r:id="rId237" display="https://www.nseindia.com/get-quotes/derivatives?symbol=NIFTY&amp;identifier=OPTIDXNIFTY18-03-2021PE16050.00" xr:uid="{35ADE9D6-BA46-4875-BFB7-891B657EC635}"/>
    <hyperlink ref="F82" r:id="rId238" display="https://www.nseindia.com/get-quotes/derivatives?symbol=NIFTY&amp;identifier=OPTIDXNIFTY18-03-2021CE16100.00" xr:uid="{1DDC66EB-1DBD-4D68-8B22-475B1631C22A}"/>
    <hyperlink ref="L82" r:id="rId239" display="javascript:;" xr:uid="{D745EC58-70B3-43B1-A210-B7213DD35DDA}"/>
    <hyperlink ref="R82" r:id="rId240" display="https://www.nseindia.com/get-quotes/derivatives?symbol=NIFTY&amp;identifier=OPTIDXNIFTY18-03-2021PE16100.00" xr:uid="{0DC5F540-1966-418F-BBD7-1296ACEDA7C7}"/>
    <hyperlink ref="F83" r:id="rId241" display="https://www.nseindia.com/get-quotes/derivatives?symbol=NIFTY&amp;identifier=OPTIDXNIFTY18-03-2021CE16150.00" xr:uid="{99D29B51-0987-48AA-B60D-649B44EFD7F1}"/>
    <hyperlink ref="L83" r:id="rId242" display="javascript:;" xr:uid="{4033F692-EBC2-4BEE-BD7C-D9514E5E0E55}"/>
    <hyperlink ref="R83" r:id="rId243" display="https://www.nseindia.com/get-quotes/derivatives?symbol=NIFTY&amp;identifier=OPTIDXNIFTY18-03-2021PE16150.00" xr:uid="{79D79993-179E-42C2-8680-D0704E85E5D5}"/>
    <hyperlink ref="F84" r:id="rId244" display="https://www.nseindia.com/get-quotes/derivatives?symbol=NIFTY&amp;identifier=OPTIDXNIFTY18-03-2021CE16200.00" xr:uid="{1E4E9C74-AD56-4BA9-9CEB-9B363413A011}"/>
    <hyperlink ref="L84" r:id="rId245" display="javascript:;" xr:uid="{DF0E9B0A-FDC9-4290-9856-286C5A6AD607}"/>
    <hyperlink ref="R84" r:id="rId246" display="https://www.nseindia.com/get-quotes/derivatives?symbol=NIFTY&amp;identifier=OPTIDXNIFTY18-03-2021PE16200.00" xr:uid="{0E7D6811-DC6B-4D07-BF81-AE3D8D1A04BF}"/>
    <hyperlink ref="F85" r:id="rId247" display="https://www.nseindia.com/get-quotes/derivatives?symbol=NIFTY&amp;identifier=OPTIDXNIFTY18-03-2021CE16250.00" xr:uid="{0395A54F-A3DE-41C3-973F-8369DA7D054A}"/>
    <hyperlink ref="L85" r:id="rId248" display="javascript:;" xr:uid="{6191C972-4479-45E3-A9FB-D2D5924F8578}"/>
    <hyperlink ref="R85" r:id="rId249" display="https://www.nseindia.com/get-quotes/derivatives?symbol=NIFTY&amp;identifier=OPTIDXNIFTY18-03-2021PE16250.00" xr:uid="{56BFB438-6182-4E86-9BE4-A899AF594383}"/>
    <hyperlink ref="F86" r:id="rId250" display="https://www.nseindia.com/get-quotes/derivatives?symbol=NIFTY&amp;identifier=OPTIDXNIFTY18-03-2021CE16300.00" xr:uid="{69D70053-9066-467B-9699-E8FC22BB41C8}"/>
    <hyperlink ref="L86" r:id="rId251" display="javascript:;" xr:uid="{84107BE5-30A0-40EE-8230-A2E1DB2371EE}"/>
    <hyperlink ref="R86" r:id="rId252" display="https://www.nseindia.com/get-quotes/derivatives?symbol=NIFTY&amp;identifier=OPTIDXNIFTY18-03-2021PE16300.00" xr:uid="{0D79A30C-5DFA-4460-964E-DE47886A88C4}"/>
    <hyperlink ref="F87" r:id="rId253" display="https://www.nseindia.com/get-quotes/derivatives?symbol=NIFTY&amp;identifier=OPTIDXNIFTY18-03-2021CE16350.00" xr:uid="{8D13AFC7-6839-4009-93F8-1070D74B17CE}"/>
    <hyperlink ref="L87" r:id="rId254" display="javascript:;" xr:uid="{BE79BE7F-5CB9-4165-8B35-A9CC002084F6}"/>
    <hyperlink ref="R87" r:id="rId255" display="https://www.nseindia.com/get-quotes/derivatives?symbol=NIFTY&amp;identifier=OPTIDXNIFTY18-03-2021PE16350.00" xr:uid="{68B9AB9B-954A-43C8-B7FC-32F8E3496097}"/>
    <hyperlink ref="F88" r:id="rId256" display="https://www.nseindia.com/get-quotes/derivatives?symbol=NIFTY&amp;identifier=OPTIDXNIFTY18-03-2021CE16400.00" xr:uid="{812E1F03-648B-499B-8D5F-14A86FB8EBDF}"/>
    <hyperlink ref="L88" r:id="rId257" display="javascript:;" xr:uid="{C6860464-F0DA-409B-B242-1E1CE903BCE8}"/>
    <hyperlink ref="R88" r:id="rId258" display="https://www.nseindia.com/get-quotes/derivatives?symbol=NIFTY&amp;identifier=OPTIDXNIFTY18-03-2021PE16400.00" xr:uid="{8E040362-924D-4AE4-A77D-F7997F68890E}"/>
    <hyperlink ref="F89" r:id="rId259" display="https://www.nseindia.com/get-quotes/derivatives?symbol=NIFTY&amp;identifier=OPTIDXNIFTY18-03-2021CE16450.00" xr:uid="{DE4522D8-7021-4503-B218-E5B9A7B689D1}"/>
    <hyperlink ref="L89" r:id="rId260" display="javascript:;" xr:uid="{96EF6A75-0364-4DFD-91B9-E2BB5C877625}"/>
    <hyperlink ref="R89" r:id="rId261" display="https://www.nseindia.com/get-quotes/derivatives?symbol=NIFTY&amp;identifier=OPTIDXNIFTY18-03-2021PE16450.00" xr:uid="{A69F1AEE-0844-46B2-BC45-4EE0F159F04B}"/>
    <hyperlink ref="F90" r:id="rId262" display="https://www.nseindia.com/get-quotes/derivatives?symbol=NIFTY&amp;identifier=OPTIDXNIFTY18-03-2021CE16500.00" xr:uid="{F0EC485C-4484-43B1-A51C-0E55924E164B}"/>
    <hyperlink ref="L90" r:id="rId263" display="javascript:;" xr:uid="{552E69FB-5F3B-46F5-9F1F-64836468C43D}"/>
    <hyperlink ref="R90" r:id="rId264" display="https://www.nseindia.com/get-quotes/derivatives?symbol=NIFTY&amp;identifier=OPTIDXNIFTY18-03-2021PE16500.00" xr:uid="{AB3AC670-274B-4B0C-9CA7-68A4BA5CC5B1}"/>
    <hyperlink ref="F91" r:id="rId265" display="https://www.nseindia.com/get-quotes/derivatives?symbol=NIFTY&amp;identifier=OPTIDXNIFTY18-03-2021CE16550.00" xr:uid="{26C343A8-4D03-43F8-ADE7-56155E177CF0}"/>
    <hyperlink ref="L91" r:id="rId266" display="javascript:;" xr:uid="{04705843-824E-48EC-A180-B8766B4EBD32}"/>
    <hyperlink ref="R91" r:id="rId267" display="https://www.nseindia.com/get-quotes/derivatives?symbol=NIFTY&amp;identifier=OPTIDXNIFTY18-03-2021PE16550.00" xr:uid="{89A3E4D2-B207-4147-97C2-5E1ABDA865F3}"/>
    <hyperlink ref="F92" r:id="rId268" display="https://www.nseindia.com/get-quotes/derivatives?symbol=NIFTY&amp;identifier=OPTIDXNIFTY18-03-2021CE16600.00" xr:uid="{126A7229-7070-4FED-B068-A5E266B53993}"/>
    <hyperlink ref="L92" r:id="rId269" display="javascript:;" xr:uid="{DBE279F1-CEB4-4A89-83CC-ED6EA37A9F53}"/>
    <hyperlink ref="R92" r:id="rId270" display="https://www.nseindia.com/get-quotes/derivatives?symbol=NIFTY&amp;identifier=OPTIDXNIFTY18-03-2021PE16600.00" xr:uid="{ADF048EA-0F5C-431C-B1F6-8FB8084B167C}"/>
    <hyperlink ref="F93" r:id="rId271" display="https://www.nseindia.com/get-quotes/derivatives?symbol=NIFTY&amp;identifier=OPTIDXNIFTY18-03-2021CE16650.00" xr:uid="{085F9CFC-2E18-41DF-AE66-7FC03B1543DD}"/>
    <hyperlink ref="L93" r:id="rId272" display="javascript:;" xr:uid="{7CA6A14B-D46F-47C8-897E-CB970CC6DD86}"/>
    <hyperlink ref="R93" r:id="rId273" display="https://www.nseindia.com/get-quotes/derivatives?symbol=NIFTY&amp;identifier=OPTIDXNIFTY18-03-2021PE16650.00" xr:uid="{C4AF59E8-0111-490F-96A0-6EF49E61F6C4}"/>
    <hyperlink ref="F94" r:id="rId274" display="https://www.nseindia.com/get-quotes/derivatives?symbol=NIFTY&amp;identifier=OPTIDXNIFTY18-03-2021CE16700.00" xr:uid="{6270C9B9-D7EF-4B4A-8213-F4808A7FBF2A}"/>
    <hyperlink ref="L94" r:id="rId275" display="javascript:;" xr:uid="{9E1E276D-831C-404B-98E6-39CC696C0829}"/>
    <hyperlink ref="R94" r:id="rId276" display="https://www.nseindia.com/get-quotes/derivatives?symbol=NIFTY&amp;identifier=OPTIDXNIFTY18-03-2021PE16700.00" xr:uid="{D3B5FF20-1570-47D8-B5D8-782E556FA869}"/>
    <hyperlink ref="F95" r:id="rId277" display="https://www.nseindia.com/get-quotes/derivatives?symbol=NIFTY&amp;identifier=OPTIDXNIFTY18-03-2021CE16750.00" xr:uid="{6B8E8AC9-240F-41EF-9F81-FF865B58618C}"/>
    <hyperlink ref="L95" r:id="rId278" display="javascript:;" xr:uid="{7915C7F2-AE9E-4F0C-9146-A228E8ED9872}"/>
    <hyperlink ref="R95" r:id="rId279" display="https://www.nseindia.com/get-quotes/derivatives?symbol=NIFTY&amp;identifier=OPTIDXNIFTY18-03-2021PE16750.00" xr:uid="{87CC3A8D-1A81-4505-814B-1D5BC8807F87}"/>
    <hyperlink ref="F96" r:id="rId280" display="https://www.nseindia.com/get-quotes/derivatives?symbol=NIFTY&amp;identifier=OPTIDXNIFTY18-03-2021CE16800.00" xr:uid="{DC7C2CF9-69DD-4CB6-AE4E-FCD5ECC161BB}"/>
    <hyperlink ref="L96" r:id="rId281" display="javascript:;" xr:uid="{E8C2E094-6701-4A1A-86BA-A51470CB3B1C}"/>
    <hyperlink ref="R96" r:id="rId282" display="https://www.nseindia.com/get-quotes/derivatives?symbol=NIFTY&amp;identifier=OPTIDXNIFTY18-03-2021PE16800.00" xr:uid="{26AEC7AD-C68C-4C06-9908-A92987BD129C}"/>
  </hyperlinks>
  <pageMargins left="0.7" right="0.7" top="0.75" bottom="0.75" header="0.3" footer="0.3"/>
  <pageSetup paperSize="9" orientation="portrait" r:id="rId283"/>
  <drawing r:id="rId28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337C-C49D-412A-88B8-2C8478792631}">
  <dimension ref="A1:D2"/>
  <sheetViews>
    <sheetView workbookViewId="0">
      <selection activeCell="I11" sqref="I11"/>
    </sheetView>
  </sheetViews>
  <sheetFormatPr defaultRowHeight="15"/>
  <sheetData>
    <row r="1" spans="1:4">
      <c r="A1" s="21">
        <v>44271</v>
      </c>
      <c r="B1">
        <v>25.21</v>
      </c>
      <c r="C1">
        <v>15000</v>
      </c>
      <c r="D1">
        <v>86</v>
      </c>
    </row>
    <row r="2" spans="1:4">
      <c r="B2">
        <v>26.02</v>
      </c>
      <c r="C2">
        <v>14900</v>
      </c>
      <c r="D2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 Pain</vt:lpstr>
      <vt:lpstr>PCR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Sandeep Repswal</cp:lastModifiedBy>
  <dcterms:created xsi:type="dcterms:W3CDTF">2016-05-09T10:06:08Z</dcterms:created>
  <dcterms:modified xsi:type="dcterms:W3CDTF">2021-03-16T10:12:02Z</dcterms:modified>
</cp:coreProperties>
</file>