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sis\one way anova project\Business Startup Costs\"/>
    </mc:Choice>
  </mc:AlternateContent>
  <xr:revisionPtr revIDLastSave="0" documentId="13_ncr:1_{517411C9-C515-4674-9312-7FDC977CC48E}" xr6:coauthVersionLast="46" xr6:coauthVersionMax="46" xr10:uidLastSave="{00000000-0000-0000-0000-000000000000}"/>
  <bookViews>
    <workbookView xWindow="-110" yWindow="-110" windowWidth="19420" windowHeight="10420" xr2:uid="{3E28BB85-8675-42EC-9844-A7F8FD4836F0}"/>
  </bookViews>
  <sheets>
    <sheet name="DATA" sheetId="1" r:id="rId1"/>
    <sheet name="pivot" sheetId="4" r:id="rId2"/>
    <sheet name="Sheet1" sheetId="3" r:id="rId3"/>
    <sheet name="DATA_DESCRIPTION" sheetId="2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F3" i="3" s="1"/>
  <c r="E4" i="3"/>
  <c r="F4" i="3" s="1"/>
  <c r="E5" i="3"/>
  <c r="G5" i="3" s="1"/>
  <c r="E6" i="3"/>
  <c r="G6" i="3" s="1"/>
  <c r="E7" i="3"/>
  <c r="G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G13" i="3" s="1"/>
  <c r="E14" i="3"/>
  <c r="G14" i="3" s="1"/>
  <c r="E15" i="3"/>
  <c r="G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G21" i="3" s="1"/>
  <c r="E22" i="3"/>
  <c r="G22" i="3" s="1"/>
  <c r="E23" i="3"/>
  <c r="G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G29" i="3" s="1"/>
  <c r="E30" i="3"/>
  <c r="G30" i="3" s="1"/>
  <c r="E31" i="3"/>
  <c r="G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G37" i="3" s="1"/>
  <c r="E38" i="3"/>
  <c r="G38" i="3" s="1"/>
  <c r="E39" i="3"/>
  <c r="G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G45" i="3" s="1"/>
  <c r="E46" i="3"/>
  <c r="G46" i="3" s="1"/>
  <c r="E47" i="3"/>
  <c r="G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G53" i="3" s="1"/>
  <c r="E54" i="3"/>
  <c r="G54" i="3" s="1"/>
  <c r="E55" i="3"/>
  <c r="G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G61" i="3" s="1"/>
  <c r="E2" i="3"/>
  <c r="G2" i="3" s="1"/>
  <c r="D3" i="3"/>
  <c r="D63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2" i="3"/>
  <c r="K1" i="3"/>
  <c r="F55" i="3" l="1"/>
  <c r="F47" i="3"/>
  <c r="F39" i="3"/>
  <c r="F31" i="3"/>
  <c r="F23" i="3"/>
  <c r="F15" i="3"/>
  <c r="F7" i="3"/>
  <c r="G60" i="3"/>
  <c r="G52" i="3"/>
  <c r="G44" i="3"/>
  <c r="G36" i="3"/>
  <c r="G28" i="3"/>
  <c r="G20" i="3"/>
  <c r="G12" i="3"/>
  <c r="G4" i="3"/>
  <c r="F2" i="3"/>
  <c r="F54" i="3"/>
  <c r="F46" i="3"/>
  <c r="F38" i="3"/>
  <c r="F30" i="3"/>
  <c r="F22" i="3"/>
  <c r="F14" i="3"/>
  <c r="F6" i="3"/>
  <c r="G59" i="3"/>
  <c r="G51" i="3"/>
  <c r="G43" i="3"/>
  <c r="G35" i="3"/>
  <c r="G27" i="3"/>
  <c r="G19" i="3"/>
  <c r="G11" i="3"/>
  <c r="G3" i="3"/>
  <c r="G62" i="3" s="1"/>
  <c r="F61" i="3"/>
  <c r="F53" i="3"/>
  <c r="F45" i="3"/>
  <c r="F37" i="3"/>
  <c r="F29" i="3"/>
  <c r="F21" i="3"/>
  <c r="F13" i="3"/>
  <c r="F5" i="3"/>
  <c r="G58" i="3"/>
  <c r="G50" i="3"/>
  <c r="G42" i="3"/>
  <c r="G34" i="3"/>
  <c r="G26" i="3"/>
  <c r="G18" i="3"/>
  <c r="G10" i="3"/>
  <c r="G57" i="3"/>
  <c r="G49" i="3"/>
  <c r="G41" i="3"/>
  <c r="G33" i="3"/>
  <c r="G25" i="3"/>
  <c r="G17" i="3"/>
  <c r="G9" i="3"/>
  <c r="G56" i="3"/>
  <c r="G48" i="3"/>
  <c r="G40" i="3"/>
  <c r="G32" i="3"/>
  <c r="G24" i="3"/>
  <c r="G16" i="3"/>
  <c r="G8" i="3"/>
  <c r="F63" i="3" l="1"/>
  <c r="H63" i="3" s="1"/>
</calcChain>
</file>

<file path=xl/sharedStrings.xml><?xml version="1.0" encoding="utf-8"?>
<sst xmlns="http://schemas.openxmlformats.org/spreadsheetml/2006/main" count="112" uniqueCount="42">
  <si>
    <t>Business Startup Costs</t>
  </si>
  <si>
    <t>The following data represent business startup costs (thousands of dollars) for shops.</t>
  </si>
  <si>
    <t>X1 = startup costs for pizza</t>
  </si>
  <si>
    <t>X2 = startup costs for baker/donuts</t>
  </si>
  <si>
    <t>X3 = startup costs for shoe stores</t>
  </si>
  <si>
    <t>X4 = startup costs for gift shops</t>
  </si>
  <si>
    <t>X5 = startup costs for pet stores</t>
  </si>
  <si>
    <r>
      <t>Reference: </t>
    </r>
    <r>
      <rPr>
        <i/>
        <sz val="9"/>
        <color rgb="FF003366"/>
        <rFont val="Arial"/>
        <family val="2"/>
      </rPr>
      <t>Business Opportunities Handbook</t>
    </r>
  </si>
  <si>
    <t>SC_PIZZA</t>
  </si>
  <si>
    <t>SC_BAKER_DONUTS</t>
  </si>
  <si>
    <t>SC_SHOE_STORES</t>
  </si>
  <si>
    <t>SC_GIFT_SHOPS</t>
  </si>
  <si>
    <t>SC_PET_STORES</t>
  </si>
  <si>
    <t>startups</t>
  </si>
  <si>
    <t>cost_values(yi)</t>
  </si>
  <si>
    <t>y_bar</t>
  </si>
  <si>
    <t>Overall mean</t>
  </si>
  <si>
    <t>Row Labels</t>
  </si>
  <si>
    <t>Grand Total</t>
  </si>
  <si>
    <t>Average of cost_values(yi)</t>
  </si>
  <si>
    <t>group mean</t>
  </si>
  <si>
    <t>SSE=sum(Yi-group mean)^2</t>
  </si>
  <si>
    <t>sum(yi-y_bar)^2</t>
  </si>
  <si>
    <t>SS_explained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</si>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</sst>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003366"/>
      <name val="Arial"/>
      <family val="2"/>
    </font>
    <font>
      <sz val="9"/>
      <color rgb="FF003366"/>
      <name val="Arial"/>
      <family val="2"/>
    </font>
    <font>
      <i/>
      <sz val="9"/>
      <color rgb="FF003366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1" xfId="0" applyNumberFormat="1" applyBorder="1" applyProtection="1">
      <protection locked="0"/>
    </xf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9" fontId="0" fillId="0" borderId="0" xfId="0" applyNumberFormat="1"/>
    <xf numFmtId="169" fontId="0" fillId="3" borderId="0" xfId="0" applyNumberFormat="1" applyFill="1"/>
    <xf numFmtId="169" fontId="5" fillId="3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numFmt numFmtId="169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ep" refreshedDate="44310.643637731482" createdVersion="7" refreshedVersion="7" minRefreshableVersion="3" recordCount="60" xr:uid="{D234D8BE-247D-4360-AE49-7B197EAB32D3}">
  <cacheSource type="worksheet">
    <worksheetSource ref="A1:D61" sheet="Sheet1"/>
  </cacheSource>
  <cacheFields count="4">
    <cacheField name="startups" numFmtId="0">
      <sharedItems count="5">
        <s v="SC_PIZZA"/>
        <s v="SC_BAKER_DONUTS"/>
        <s v="SC_SHOE_STORES"/>
        <s v="SC_GIFT_SHOPS"/>
        <s v="SC_PET_STORES"/>
      </sharedItems>
    </cacheField>
    <cacheField name="cost_values(yi)" numFmtId="0">
      <sharedItems containsSemiMixedTypes="0" containsString="0" containsNumber="1" containsInteger="1" minValue="20" maxValue="160"/>
    </cacheField>
    <cacheField name="y_bar" numFmtId="0">
      <sharedItems containsSemiMixedTypes="0" containsString="0" containsNumber="1" minValue="75.183333333333337" maxValue="75.183333333333337"/>
    </cacheField>
    <cacheField name="(yi-y_bar)**2" numFmtId="0">
      <sharedItems containsSemiMixedTypes="0" containsString="0" containsNumber="1" minValue="3.36111111111125E-2" maxValue="7193.8669444444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80"/>
    <n v="75.183333333333337"/>
    <n v="23.200277777777742"/>
  </r>
  <r>
    <x v="0"/>
    <n v="125"/>
    <n v="75.183333333333337"/>
    <n v="2481.7002777777775"/>
  </r>
  <r>
    <x v="0"/>
    <n v="35"/>
    <n v="75.183333333333337"/>
    <n v="1614.7002777777782"/>
  </r>
  <r>
    <x v="0"/>
    <n v="58"/>
    <n v="75.183333333333337"/>
    <n v="295.26694444444456"/>
  </r>
  <r>
    <x v="0"/>
    <n v="110"/>
    <n v="75.183333333333337"/>
    <n v="1212.2002777777775"/>
  </r>
  <r>
    <x v="0"/>
    <n v="140"/>
    <n v="75.183333333333337"/>
    <n v="4201.200277777777"/>
  </r>
  <r>
    <x v="0"/>
    <n v="97"/>
    <n v="75.183333333333337"/>
    <n v="475.96694444444427"/>
  </r>
  <r>
    <x v="0"/>
    <n v="50"/>
    <n v="75.183333333333337"/>
    <n v="634.20027777777796"/>
  </r>
  <r>
    <x v="0"/>
    <n v="65"/>
    <n v="75.183333333333337"/>
    <n v="103.70027777777786"/>
  </r>
  <r>
    <x v="0"/>
    <n v="79"/>
    <n v="75.183333333333337"/>
    <n v="14.566944444444415"/>
  </r>
  <r>
    <x v="0"/>
    <n v="35"/>
    <n v="75.183333333333337"/>
    <n v="1614.7002777777782"/>
  </r>
  <r>
    <x v="0"/>
    <n v="85"/>
    <n v="75.183333333333337"/>
    <n v="96.366944444444371"/>
  </r>
  <r>
    <x v="0"/>
    <n v="120"/>
    <n v="75.183333333333337"/>
    <n v="2008.5336111111108"/>
  </r>
  <r>
    <x v="1"/>
    <n v="150"/>
    <n v="75.183333333333337"/>
    <n v="5597.533611111111"/>
  </r>
  <r>
    <x v="1"/>
    <n v="40"/>
    <n v="75.183333333333337"/>
    <n v="1237.8669444444447"/>
  </r>
  <r>
    <x v="1"/>
    <n v="120"/>
    <n v="75.183333333333337"/>
    <n v="2008.5336111111108"/>
  </r>
  <r>
    <x v="1"/>
    <n v="75"/>
    <n v="75.183333333333337"/>
    <n v="3.36111111111125E-2"/>
  </r>
  <r>
    <x v="1"/>
    <n v="160"/>
    <n v="75.183333333333337"/>
    <n v="7193.866944444444"/>
  </r>
  <r>
    <x v="1"/>
    <n v="60"/>
    <n v="75.183333333333337"/>
    <n v="230.53361111111121"/>
  </r>
  <r>
    <x v="1"/>
    <n v="45"/>
    <n v="75.183333333333337"/>
    <n v="911.03361111111133"/>
  </r>
  <r>
    <x v="1"/>
    <n v="100"/>
    <n v="75.183333333333337"/>
    <n v="615.86694444444424"/>
  </r>
  <r>
    <x v="1"/>
    <n v="86"/>
    <n v="75.183333333333337"/>
    <n v="117.0002777777777"/>
  </r>
  <r>
    <x v="1"/>
    <n v="87"/>
    <n v="75.183333333333337"/>
    <n v="139.63361111111101"/>
  </r>
  <r>
    <x v="1"/>
    <n v="90"/>
    <n v="75.183333333333337"/>
    <n v="219.53361111111099"/>
  </r>
  <r>
    <x v="2"/>
    <n v="48"/>
    <n v="75.183333333333337"/>
    <n v="738.9336111111113"/>
  </r>
  <r>
    <x v="2"/>
    <n v="35"/>
    <n v="75.183333333333337"/>
    <n v="1614.7002777777782"/>
  </r>
  <r>
    <x v="2"/>
    <n v="95"/>
    <n v="75.183333333333337"/>
    <n v="392.70027777777761"/>
  </r>
  <r>
    <x v="2"/>
    <n v="45"/>
    <n v="75.183333333333337"/>
    <n v="911.03361111111133"/>
  </r>
  <r>
    <x v="2"/>
    <n v="75"/>
    <n v="75.183333333333337"/>
    <n v="3.36111111111125E-2"/>
  </r>
  <r>
    <x v="2"/>
    <n v="115"/>
    <n v="75.183333333333337"/>
    <n v="1585.3669444444442"/>
  </r>
  <r>
    <x v="2"/>
    <n v="42"/>
    <n v="75.183333333333337"/>
    <n v="1101.1336111111113"/>
  </r>
  <r>
    <x v="2"/>
    <n v="78"/>
    <n v="75.183333333333337"/>
    <n v="7.9336111111110901"/>
  </r>
  <r>
    <x v="2"/>
    <n v="65"/>
    <n v="75.183333333333337"/>
    <n v="103.70027777777786"/>
  </r>
  <r>
    <x v="2"/>
    <n v="125"/>
    <n v="75.183333333333337"/>
    <n v="2481.7002777777775"/>
  </r>
  <r>
    <x v="3"/>
    <n v="100"/>
    <n v="75.183333333333337"/>
    <n v="615.86694444444424"/>
  </r>
  <r>
    <x v="3"/>
    <n v="96"/>
    <n v="75.183333333333337"/>
    <n v="433.33361111111094"/>
  </r>
  <r>
    <x v="3"/>
    <n v="35"/>
    <n v="75.183333333333337"/>
    <n v="1614.7002777777782"/>
  </r>
  <r>
    <x v="3"/>
    <n v="99"/>
    <n v="75.183333333333337"/>
    <n v="567.23361111111092"/>
  </r>
  <r>
    <x v="3"/>
    <n v="75"/>
    <n v="75.183333333333337"/>
    <n v="3.36111111111125E-2"/>
  </r>
  <r>
    <x v="3"/>
    <n v="150"/>
    <n v="75.183333333333337"/>
    <n v="5597.533611111111"/>
  </r>
  <r>
    <x v="3"/>
    <n v="45"/>
    <n v="75.183333333333337"/>
    <n v="911.03361111111133"/>
  </r>
  <r>
    <x v="3"/>
    <n v="100"/>
    <n v="75.183333333333337"/>
    <n v="615.86694444444424"/>
  </r>
  <r>
    <x v="3"/>
    <n v="120"/>
    <n v="75.183333333333337"/>
    <n v="2008.5336111111108"/>
  </r>
  <r>
    <x v="3"/>
    <n v="50"/>
    <n v="75.183333333333337"/>
    <n v="634.20027777777796"/>
  </r>
  <r>
    <x v="4"/>
    <n v="25"/>
    <n v="75.183333333333337"/>
    <n v="2518.3669444444449"/>
  </r>
  <r>
    <x v="4"/>
    <n v="80"/>
    <n v="75.183333333333337"/>
    <n v="23.200277777777742"/>
  </r>
  <r>
    <x v="4"/>
    <n v="30"/>
    <n v="75.183333333333337"/>
    <n v="2041.5336111111114"/>
  </r>
  <r>
    <x v="4"/>
    <n v="35"/>
    <n v="75.183333333333337"/>
    <n v="1614.7002777777782"/>
  </r>
  <r>
    <x v="4"/>
    <n v="30"/>
    <n v="75.183333333333337"/>
    <n v="2041.5336111111114"/>
  </r>
  <r>
    <x v="4"/>
    <n v="28"/>
    <n v="75.183333333333337"/>
    <n v="2226.266944444445"/>
  </r>
  <r>
    <x v="4"/>
    <n v="20"/>
    <n v="75.183333333333337"/>
    <n v="3045.2002777777784"/>
  </r>
  <r>
    <x v="4"/>
    <n v="75"/>
    <n v="75.183333333333337"/>
    <n v="3.36111111111125E-2"/>
  </r>
  <r>
    <x v="4"/>
    <n v="48"/>
    <n v="75.183333333333337"/>
    <n v="738.9336111111113"/>
  </r>
  <r>
    <x v="4"/>
    <n v="20"/>
    <n v="75.183333333333337"/>
    <n v="3045.2002777777784"/>
  </r>
  <r>
    <x v="4"/>
    <n v="50"/>
    <n v="75.183333333333337"/>
    <n v="634.20027777777796"/>
  </r>
  <r>
    <x v="4"/>
    <n v="75"/>
    <n v="75.183333333333337"/>
    <n v="3.36111111111125E-2"/>
  </r>
  <r>
    <x v="4"/>
    <n v="55"/>
    <n v="75.183333333333337"/>
    <n v="407.36694444444458"/>
  </r>
  <r>
    <x v="4"/>
    <n v="60"/>
    <n v="75.183333333333337"/>
    <n v="230.53361111111121"/>
  </r>
  <r>
    <x v="4"/>
    <n v="85"/>
    <n v="75.183333333333337"/>
    <n v="96.366944444444371"/>
  </r>
  <r>
    <x v="4"/>
    <n v="110"/>
    <n v="75.183333333333337"/>
    <n v="1212.20027777777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92779-1912-4D93-8651-75081E86F009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4">
    <pivotField axis="axisRow" showAll="0">
      <items count="6">
        <item x="1"/>
        <item x="3"/>
        <item x="4"/>
        <item x="0"/>
        <item x="2"/>
        <item t="default"/>
      </items>
    </pivotField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cost_values(yi)" fld="1" subtotal="average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394E7-17A0-4FEB-82EC-99E6FC627D23}">
  <dimension ref="A1:K21"/>
  <sheetViews>
    <sheetView tabSelected="1" workbookViewId="0"/>
  </sheetViews>
  <sheetFormatPr defaultRowHeight="14.5" x14ac:dyDescent="0.35"/>
  <cols>
    <col min="1" max="1" width="8.6328125" bestFit="1" customWidth="1"/>
    <col min="2" max="2" width="17.54296875" bestFit="1" customWidth="1"/>
    <col min="3" max="3" width="15.7265625" bestFit="1" customWidth="1"/>
    <col min="4" max="4" width="14.1796875" bestFit="1" customWidth="1"/>
    <col min="5" max="5" width="14.26953125" bestFit="1" customWidth="1"/>
    <col min="8" max="8" width="17.7265625" bestFit="1" customWidth="1"/>
  </cols>
  <sheetData>
    <row r="1" spans="1:5" x14ac:dyDescent="0.35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</row>
    <row r="2" spans="1:5" x14ac:dyDescent="0.35">
      <c r="A2" s="5">
        <v>80</v>
      </c>
      <c r="B2" s="5">
        <v>150</v>
      </c>
      <c r="C2" s="5">
        <v>48</v>
      </c>
      <c r="D2" s="5">
        <v>100</v>
      </c>
      <c r="E2" s="5">
        <v>25</v>
      </c>
    </row>
    <row r="3" spans="1:5" x14ac:dyDescent="0.35">
      <c r="A3" s="5">
        <v>125</v>
      </c>
      <c r="B3" s="5">
        <v>40</v>
      </c>
      <c r="C3" s="5">
        <v>35</v>
      </c>
      <c r="D3" s="5">
        <v>96</v>
      </c>
      <c r="E3" s="5">
        <v>80</v>
      </c>
    </row>
    <row r="4" spans="1:5" x14ac:dyDescent="0.35">
      <c r="A4" s="5">
        <v>35</v>
      </c>
      <c r="B4" s="5">
        <v>120</v>
      </c>
      <c r="C4" s="5">
        <v>95</v>
      </c>
      <c r="D4" s="5">
        <v>35</v>
      </c>
      <c r="E4" s="5">
        <v>30</v>
      </c>
    </row>
    <row r="5" spans="1:5" x14ac:dyDescent="0.35">
      <c r="A5" s="5">
        <v>58</v>
      </c>
      <c r="B5" s="5">
        <v>75</v>
      </c>
      <c r="C5" s="5">
        <v>45</v>
      </c>
      <c r="D5" s="5">
        <v>99</v>
      </c>
      <c r="E5" s="5">
        <v>35</v>
      </c>
    </row>
    <row r="6" spans="1:5" x14ac:dyDescent="0.35">
      <c r="A6" s="5">
        <v>110</v>
      </c>
      <c r="B6" s="5">
        <v>160</v>
      </c>
      <c r="C6" s="5">
        <v>75</v>
      </c>
      <c r="D6" s="5">
        <v>75</v>
      </c>
      <c r="E6" s="5">
        <v>30</v>
      </c>
    </row>
    <row r="7" spans="1:5" x14ac:dyDescent="0.35">
      <c r="A7" s="5">
        <v>140</v>
      </c>
      <c r="B7" s="5">
        <v>60</v>
      </c>
      <c r="C7" s="5">
        <v>115</v>
      </c>
      <c r="D7" s="5">
        <v>150</v>
      </c>
      <c r="E7" s="5">
        <v>28</v>
      </c>
    </row>
    <row r="8" spans="1:5" x14ac:dyDescent="0.35">
      <c r="A8" s="5">
        <v>97</v>
      </c>
      <c r="B8" s="5">
        <v>45</v>
      </c>
      <c r="C8" s="5">
        <v>42</v>
      </c>
      <c r="D8" s="5">
        <v>45</v>
      </c>
      <c r="E8" s="5">
        <v>20</v>
      </c>
    </row>
    <row r="9" spans="1:5" x14ac:dyDescent="0.35">
      <c r="A9" s="5">
        <v>50</v>
      </c>
      <c r="B9" s="5">
        <v>100</v>
      </c>
      <c r="C9" s="5">
        <v>78</v>
      </c>
      <c r="D9" s="5">
        <v>100</v>
      </c>
      <c r="E9" s="5">
        <v>75</v>
      </c>
    </row>
    <row r="10" spans="1:5" x14ac:dyDescent="0.35">
      <c r="A10" s="5">
        <v>65</v>
      </c>
      <c r="B10" s="5">
        <v>86</v>
      </c>
      <c r="C10" s="5">
        <v>65</v>
      </c>
      <c r="D10" s="5">
        <v>120</v>
      </c>
      <c r="E10" s="5">
        <v>48</v>
      </c>
    </row>
    <row r="11" spans="1:5" x14ac:dyDescent="0.35">
      <c r="A11" s="5">
        <v>79</v>
      </c>
      <c r="B11" s="5">
        <v>87</v>
      </c>
      <c r="C11" s="5">
        <v>125</v>
      </c>
      <c r="D11" s="5">
        <v>50</v>
      </c>
      <c r="E11" s="5">
        <v>20</v>
      </c>
    </row>
    <row r="12" spans="1:5" x14ac:dyDescent="0.35">
      <c r="A12" s="5">
        <v>35</v>
      </c>
      <c r="B12" s="5">
        <v>90</v>
      </c>
      <c r="C12" s="4"/>
      <c r="D12" s="4"/>
      <c r="E12" s="5">
        <v>50</v>
      </c>
    </row>
    <row r="13" spans="1:5" x14ac:dyDescent="0.35">
      <c r="A13" s="5">
        <v>85</v>
      </c>
      <c r="B13" s="4"/>
      <c r="C13" s="4"/>
      <c r="D13" s="4"/>
      <c r="E13" s="5">
        <v>75</v>
      </c>
    </row>
    <row r="14" spans="1:5" x14ac:dyDescent="0.35">
      <c r="A14" s="5">
        <v>120</v>
      </c>
      <c r="B14" s="4"/>
      <c r="C14" s="4"/>
      <c r="D14" s="4"/>
      <c r="E14" s="5">
        <v>55</v>
      </c>
    </row>
    <row r="15" spans="1:5" x14ac:dyDescent="0.35">
      <c r="A15" s="4"/>
      <c r="B15" s="4"/>
      <c r="C15" s="4"/>
      <c r="D15" s="4"/>
      <c r="E15" s="5">
        <v>60</v>
      </c>
    </row>
    <row r="16" spans="1:5" x14ac:dyDescent="0.35">
      <c r="A16" s="4"/>
      <c r="B16" s="4"/>
      <c r="C16" s="4"/>
      <c r="D16" s="4"/>
      <c r="E16" s="5">
        <v>85</v>
      </c>
    </row>
    <row r="17" spans="1:11" x14ac:dyDescent="0.35">
      <c r="A17" s="4"/>
      <c r="B17" s="4"/>
      <c r="C17" s="4"/>
      <c r="D17" s="4"/>
      <c r="E17" s="5">
        <v>110</v>
      </c>
    </row>
    <row r="21" spans="1:11" x14ac:dyDescent="0.35">
      <c r="K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1D232-7F15-4CB6-892E-F81E136BB4FE}">
  <dimension ref="A3:B9"/>
  <sheetViews>
    <sheetView topLeftCell="A7" workbookViewId="0">
      <selection activeCell="B20" sqref="B20:B26"/>
    </sheetView>
  </sheetViews>
  <sheetFormatPr defaultRowHeight="14.5" x14ac:dyDescent="0.35"/>
  <cols>
    <col min="1" max="1" width="17.453125" bestFit="1" customWidth="1"/>
    <col min="2" max="2" width="22.81640625" bestFit="1" customWidth="1"/>
  </cols>
  <sheetData>
    <row r="3" spans="1:2" x14ac:dyDescent="0.35">
      <c r="A3" s="7" t="s">
        <v>17</v>
      </c>
      <c r="B3" t="s">
        <v>19</v>
      </c>
    </row>
    <row r="4" spans="1:2" x14ac:dyDescent="0.35">
      <c r="A4" s="8" t="s">
        <v>9</v>
      </c>
      <c r="B4" s="11">
        <v>92.090909090909093</v>
      </c>
    </row>
    <row r="5" spans="1:2" x14ac:dyDescent="0.35">
      <c r="A5" s="8" t="s">
        <v>11</v>
      </c>
      <c r="B5" s="11">
        <v>87</v>
      </c>
    </row>
    <row r="6" spans="1:2" x14ac:dyDescent="0.35">
      <c r="A6" s="8" t="s">
        <v>12</v>
      </c>
      <c r="B6" s="11">
        <v>51.625</v>
      </c>
    </row>
    <row r="7" spans="1:2" x14ac:dyDescent="0.35">
      <c r="A7" s="8" t="s">
        <v>8</v>
      </c>
      <c r="B7" s="11">
        <v>83</v>
      </c>
    </row>
    <row r="8" spans="1:2" x14ac:dyDescent="0.35">
      <c r="A8" s="8" t="s">
        <v>10</v>
      </c>
      <c r="B8" s="11">
        <v>72.3</v>
      </c>
    </row>
    <row r="9" spans="1:2" x14ac:dyDescent="0.35">
      <c r="A9" s="8" t="s">
        <v>18</v>
      </c>
      <c r="B9" s="9">
        <v>75.183333333333337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2ADB-EBD7-4756-9F02-5CD7D38698FE}">
  <dimension ref="A1:Q63"/>
  <sheetViews>
    <sheetView workbookViewId="0">
      <selection activeCell="I7" sqref="I7"/>
    </sheetView>
  </sheetViews>
  <sheetFormatPr defaultRowHeight="14.5" x14ac:dyDescent="0.35"/>
  <cols>
    <col min="1" max="1" width="17.453125" bestFit="1" customWidth="1"/>
    <col min="2" max="2" width="13.1796875" bestFit="1" customWidth="1"/>
    <col min="4" max="4" width="12.453125" bestFit="1" customWidth="1"/>
    <col min="5" max="5" width="10.90625" bestFit="1" customWidth="1"/>
    <col min="6" max="6" width="23.90625" bestFit="1" customWidth="1"/>
    <col min="7" max="7" width="19.54296875" style="10" bestFit="1" customWidth="1"/>
    <col min="10" max="10" width="11.90625" bestFit="1" customWidth="1"/>
  </cols>
  <sheetData>
    <row r="1" spans="1:15" x14ac:dyDescent="0.35">
      <c r="A1" t="s">
        <v>13</v>
      </c>
      <c r="B1" t="s">
        <v>14</v>
      </c>
      <c r="C1" t="s">
        <v>15</v>
      </c>
      <c r="D1" t="s">
        <v>22</v>
      </c>
      <c r="E1" t="s">
        <v>20</v>
      </c>
      <c r="F1" t="s">
        <v>21</v>
      </c>
      <c r="G1" s="10" t="s">
        <v>23</v>
      </c>
      <c r="J1" t="s">
        <v>16</v>
      </c>
      <c r="K1">
        <f>AVERAGE(B2:B61)</f>
        <v>75.183333333333337</v>
      </c>
    </row>
    <row r="2" spans="1:15" x14ac:dyDescent="0.35">
      <c r="A2" t="s">
        <v>8</v>
      </c>
      <c r="B2" s="5">
        <v>80</v>
      </c>
      <c r="C2" s="2">
        <v>75.183333333333337</v>
      </c>
      <c r="D2">
        <f>(B2-C2)^2</f>
        <v>23.200277777777742</v>
      </c>
      <c r="E2" s="11">
        <f>VLOOKUP(A2,pivot!$A$3:$B$9,2,0)</f>
        <v>83</v>
      </c>
      <c r="F2" s="11">
        <f>(B2-E2)^2</f>
        <v>9</v>
      </c>
      <c r="G2" s="10">
        <f>(C2-E2)^2</f>
        <v>61.10027777777772</v>
      </c>
    </row>
    <row r="3" spans="1:15" x14ac:dyDescent="0.35">
      <c r="A3" s="2" t="s">
        <v>8</v>
      </c>
      <c r="B3" s="5">
        <v>125</v>
      </c>
      <c r="C3" s="2">
        <v>75.183333333333337</v>
      </c>
      <c r="D3" s="2">
        <f t="shared" ref="D3:D61" si="0">(B3-C3)^2</f>
        <v>2481.7002777777775</v>
      </c>
      <c r="E3" s="11">
        <f>VLOOKUP(A3,pivot!$A$3:$B$9,2,0)</f>
        <v>83</v>
      </c>
      <c r="F3" s="11">
        <f t="shared" ref="F3:F61" si="1">(B3-E3)^2</f>
        <v>1764</v>
      </c>
      <c r="G3" s="10">
        <f t="shared" ref="G3:G61" si="2">(C3-E3)^2</f>
        <v>61.10027777777772</v>
      </c>
    </row>
    <row r="4" spans="1:15" x14ac:dyDescent="0.35">
      <c r="A4" s="2" t="s">
        <v>8</v>
      </c>
      <c r="B4" s="5">
        <v>35</v>
      </c>
      <c r="C4" s="2">
        <v>75.183333333333337</v>
      </c>
      <c r="D4" s="2">
        <f t="shared" si="0"/>
        <v>1614.7002777777782</v>
      </c>
      <c r="E4" s="11">
        <f>VLOOKUP(A4,pivot!$A$3:$B$9,2,0)</f>
        <v>83</v>
      </c>
      <c r="F4" s="11">
        <f t="shared" si="1"/>
        <v>2304</v>
      </c>
      <c r="G4" s="10">
        <f t="shared" si="2"/>
        <v>61.10027777777772</v>
      </c>
    </row>
    <row r="5" spans="1:15" x14ac:dyDescent="0.35">
      <c r="A5" s="2" t="s">
        <v>8</v>
      </c>
      <c r="B5" s="5">
        <v>58</v>
      </c>
      <c r="C5" s="2">
        <v>75.183333333333337</v>
      </c>
      <c r="D5" s="2">
        <f t="shared" si="0"/>
        <v>295.26694444444456</v>
      </c>
      <c r="E5" s="11">
        <f>VLOOKUP(A5,pivot!$A$3:$B$9,2,0)</f>
        <v>83</v>
      </c>
      <c r="F5" s="11">
        <f t="shared" si="1"/>
        <v>625</v>
      </c>
      <c r="G5" s="10">
        <f t="shared" si="2"/>
        <v>61.10027777777772</v>
      </c>
      <c r="K5" t="s">
        <v>24</v>
      </c>
    </row>
    <row r="6" spans="1:15" x14ac:dyDescent="0.35">
      <c r="A6" s="2" t="s">
        <v>8</v>
      </c>
      <c r="B6" s="5">
        <v>110</v>
      </c>
      <c r="C6" s="2">
        <v>75.183333333333337</v>
      </c>
      <c r="D6" s="2">
        <f t="shared" si="0"/>
        <v>1212.2002777777775</v>
      </c>
      <c r="E6" s="11">
        <f>VLOOKUP(A6,pivot!$A$3:$B$9,2,0)</f>
        <v>83</v>
      </c>
      <c r="F6" s="11">
        <f t="shared" si="1"/>
        <v>729</v>
      </c>
      <c r="G6" s="10">
        <f t="shared" si="2"/>
        <v>61.10027777777772</v>
      </c>
    </row>
    <row r="7" spans="1:15" ht="15" thickBot="1" x14ac:dyDescent="0.4">
      <c r="A7" s="2" t="s">
        <v>8</v>
      </c>
      <c r="B7" s="5">
        <v>140</v>
      </c>
      <c r="C7" s="2">
        <v>75.183333333333337</v>
      </c>
      <c r="D7" s="2">
        <f t="shared" si="0"/>
        <v>4201.200277777777</v>
      </c>
      <c r="E7" s="11">
        <f>VLOOKUP(A7,pivot!$A$3:$B$9,2,0)</f>
        <v>83</v>
      </c>
      <c r="F7" s="11">
        <f t="shared" si="1"/>
        <v>3249</v>
      </c>
      <c r="G7" s="10">
        <f t="shared" si="2"/>
        <v>61.10027777777772</v>
      </c>
      <c r="K7" t="s">
        <v>25</v>
      </c>
    </row>
    <row r="8" spans="1:15" x14ac:dyDescent="0.35">
      <c r="A8" s="2" t="s">
        <v>8</v>
      </c>
      <c r="B8" s="5">
        <v>97</v>
      </c>
      <c r="C8" s="2">
        <v>75.183333333333337</v>
      </c>
      <c r="D8" s="2">
        <f t="shared" si="0"/>
        <v>475.96694444444427</v>
      </c>
      <c r="E8" s="11">
        <f>VLOOKUP(A8,pivot!$A$3:$B$9,2,0)</f>
        <v>83</v>
      </c>
      <c r="F8" s="11">
        <f t="shared" si="1"/>
        <v>196</v>
      </c>
      <c r="G8" s="10">
        <f t="shared" si="2"/>
        <v>61.10027777777772</v>
      </c>
      <c r="K8" s="18" t="s">
        <v>26</v>
      </c>
      <c r="L8" s="18" t="s">
        <v>27</v>
      </c>
      <c r="M8" s="18" t="s">
        <v>28</v>
      </c>
      <c r="N8" s="18" t="s">
        <v>29</v>
      </c>
      <c r="O8" s="18" t="s">
        <v>30</v>
      </c>
    </row>
    <row r="9" spans="1:15" x14ac:dyDescent="0.35">
      <c r="A9" s="2" t="s">
        <v>8</v>
      </c>
      <c r="B9" s="5">
        <v>50</v>
      </c>
      <c r="C9" s="2">
        <v>75.183333333333337</v>
      </c>
      <c r="D9" s="2">
        <f t="shared" si="0"/>
        <v>634.20027777777796</v>
      </c>
      <c r="E9" s="11">
        <f>VLOOKUP(A9,pivot!$A$3:$B$9,2,0)</f>
        <v>83</v>
      </c>
      <c r="F9" s="11">
        <f t="shared" si="1"/>
        <v>1089</v>
      </c>
      <c r="G9" s="10">
        <f t="shared" si="2"/>
        <v>61.10027777777772</v>
      </c>
      <c r="K9" s="16" t="s">
        <v>8</v>
      </c>
      <c r="L9" s="16">
        <v>13</v>
      </c>
      <c r="M9" s="16">
        <v>1079</v>
      </c>
      <c r="N9" s="16">
        <v>83</v>
      </c>
      <c r="O9" s="16">
        <v>1165.1666666666667</v>
      </c>
    </row>
    <row r="10" spans="1:15" x14ac:dyDescent="0.35">
      <c r="A10" s="2" t="s">
        <v>8</v>
      </c>
      <c r="B10" s="5">
        <v>65</v>
      </c>
      <c r="C10" s="2">
        <v>75.183333333333337</v>
      </c>
      <c r="D10" s="2">
        <f t="shared" si="0"/>
        <v>103.70027777777786</v>
      </c>
      <c r="E10" s="11">
        <f>VLOOKUP(A10,pivot!$A$3:$B$9,2,0)</f>
        <v>83</v>
      </c>
      <c r="F10" s="11">
        <f t="shared" si="1"/>
        <v>324</v>
      </c>
      <c r="G10" s="10">
        <f t="shared" si="2"/>
        <v>61.10027777777772</v>
      </c>
      <c r="K10" s="16" t="s">
        <v>9</v>
      </c>
      <c r="L10" s="16">
        <v>11</v>
      </c>
      <c r="M10" s="16">
        <v>1013</v>
      </c>
      <c r="N10" s="16">
        <v>92.090909090909093</v>
      </c>
      <c r="O10" s="16">
        <v>1512.6909090909089</v>
      </c>
    </row>
    <row r="11" spans="1:15" x14ac:dyDescent="0.35">
      <c r="A11" s="2" t="s">
        <v>8</v>
      </c>
      <c r="B11" s="5">
        <v>79</v>
      </c>
      <c r="C11" s="2">
        <v>75.183333333333337</v>
      </c>
      <c r="D11" s="2">
        <f t="shared" si="0"/>
        <v>14.566944444444415</v>
      </c>
      <c r="E11" s="11">
        <f>VLOOKUP(A11,pivot!$A$3:$B$9,2,0)</f>
        <v>83</v>
      </c>
      <c r="F11" s="11">
        <f t="shared" si="1"/>
        <v>16</v>
      </c>
      <c r="G11" s="10">
        <f t="shared" si="2"/>
        <v>61.10027777777772</v>
      </c>
      <c r="K11" s="16" t="s">
        <v>10</v>
      </c>
      <c r="L11" s="16">
        <v>10</v>
      </c>
      <c r="M11" s="16">
        <v>723</v>
      </c>
      <c r="N11" s="16">
        <v>72.3</v>
      </c>
      <c r="O11" s="16">
        <v>983.78888888888878</v>
      </c>
    </row>
    <row r="12" spans="1:15" x14ac:dyDescent="0.35">
      <c r="A12" s="2" t="s">
        <v>8</v>
      </c>
      <c r="B12" s="5">
        <v>35</v>
      </c>
      <c r="C12" s="2">
        <v>75.183333333333337</v>
      </c>
      <c r="D12" s="2">
        <f t="shared" si="0"/>
        <v>1614.7002777777782</v>
      </c>
      <c r="E12" s="11">
        <f>VLOOKUP(A12,pivot!$A$3:$B$9,2,0)</f>
        <v>83</v>
      </c>
      <c r="F12" s="11">
        <f t="shared" si="1"/>
        <v>2304</v>
      </c>
      <c r="G12" s="10">
        <f t="shared" si="2"/>
        <v>61.10027777777772</v>
      </c>
      <c r="K12" s="16" t="s">
        <v>11</v>
      </c>
      <c r="L12" s="16">
        <v>10</v>
      </c>
      <c r="M12" s="16">
        <v>870</v>
      </c>
      <c r="N12" s="16">
        <v>87</v>
      </c>
      <c r="O12" s="16">
        <v>1289.1111111111111</v>
      </c>
    </row>
    <row r="13" spans="1:15" ht="15" thickBot="1" x14ac:dyDescent="0.4">
      <c r="A13" s="2" t="s">
        <v>8</v>
      </c>
      <c r="B13" s="5">
        <v>85</v>
      </c>
      <c r="C13" s="2">
        <v>75.183333333333337</v>
      </c>
      <c r="D13" s="2">
        <f t="shared" si="0"/>
        <v>96.366944444444371</v>
      </c>
      <c r="E13" s="11">
        <f>VLOOKUP(A13,pivot!$A$3:$B$9,2,0)</f>
        <v>83</v>
      </c>
      <c r="F13" s="11">
        <f t="shared" si="1"/>
        <v>4</v>
      </c>
      <c r="G13" s="10">
        <f t="shared" si="2"/>
        <v>61.10027777777772</v>
      </c>
      <c r="K13" s="17" t="s">
        <v>12</v>
      </c>
      <c r="L13" s="17">
        <v>16</v>
      </c>
      <c r="M13" s="17">
        <v>826</v>
      </c>
      <c r="N13" s="17">
        <v>51.625</v>
      </c>
      <c r="O13" s="17">
        <v>733.05</v>
      </c>
    </row>
    <row r="14" spans="1:15" x14ac:dyDescent="0.35">
      <c r="A14" s="2" t="s">
        <v>8</v>
      </c>
      <c r="B14" s="5">
        <v>120</v>
      </c>
      <c r="C14" s="2">
        <v>75.183333333333337</v>
      </c>
      <c r="D14" s="2">
        <f t="shared" si="0"/>
        <v>2008.5336111111108</v>
      </c>
      <c r="E14" s="11">
        <f>VLOOKUP(A14,pivot!$A$3:$B$9,2,0)</f>
        <v>83</v>
      </c>
      <c r="F14" s="11">
        <f t="shared" si="1"/>
        <v>1369</v>
      </c>
      <c r="G14" s="10">
        <f t="shared" si="2"/>
        <v>61.10027777777772</v>
      </c>
    </row>
    <row r="15" spans="1:15" x14ac:dyDescent="0.35">
      <c r="A15" t="s">
        <v>9</v>
      </c>
      <c r="B15" s="5">
        <v>150</v>
      </c>
      <c r="C15" s="2">
        <v>75.183333333333337</v>
      </c>
      <c r="D15" s="2">
        <f t="shared" si="0"/>
        <v>5597.533611111111</v>
      </c>
      <c r="E15" s="11">
        <f>VLOOKUP(A15,pivot!$A$3:$B$9,2,0)</f>
        <v>92.090909090909093</v>
      </c>
      <c r="F15" s="11">
        <f t="shared" si="1"/>
        <v>3353.4628099173551</v>
      </c>
      <c r="G15" s="10">
        <f t="shared" si="2"/>
        <v>285.86611799816342</v>
      </c>
    </row>
    <row r="16" spans="1:15" ht="15" thickBot="1" x14ac:dyDescent="0.4">
      <c r="A16" s="2" t="s">
        <v>9</v>
      </c>
      <c r="B16" s="5">
        <v>40</v>
      </c>
      <c r="C16" s="2">
        <v>75.183333333333337</v>
      </c>
      <c r="D16" s="2">
        <f t="shared" si="0"/>
        <v>1237.8669444444447</v>
      </c>
      <c r="E16" s="11">
        <f>VLOOKUP(A16,pivot!$A$3:$B$9,2,0)</f>
        <v>92.090909090909093</v>
      </c>
      <c r="F16" s="11">
        <f t="shared" si="1"/>
        <v>2713.4628099173556</v>
      </c>
      <c r="G16" s="10">
        <f t="shared" si="2"/>
        <v>285.86611799816342</v>
      </c>
      <c r="K16" t="s">
        <v>31</v>
      </c>
    </row>
    <row r="17" spans="1:17" x14ac:dyDescent="0.35">
      <c r="A17" s="2" t="s">
        <v>9</v>
      </c>
      <c r="B17" s="5">
        <v>120</v>
      </c>
      <c r="C17" s="2">
        <v>75.183333333333337</v>
      </c>
      <c r="D17" s="2">
        <f t="shared" si="0"/>
        <v>2008.5336111111108</v>
      </c>
      <c r="E17" s="11">
        <f>VLOOKUP(A17,pivot!$A$3:$B$9,2,0)</f>
        <v>92.090909090909093</v>
      </c>
      <c r="F17" s="11">
        <f t="shared" si="1"/>
        <v>778.91735537190073</v>
      </c>
      <c r="G17" s="10">
        <f t="shared" si="2"/>
        <v>285.86611799816342</v>
      </c>
      <c r="K17" s="18" t="s">
        <v>32</v>
      </c>
      <c r="L17" s="18" t="s">
        <v>33</v>
      </c>
      <c r="M17" s="18" t="s">
        <v>34</v>
      </c>
      <c r="N17" s="18" t="s">
        <v>35</v>
      </c>
      <c r="O17" s="18" t="s">
        <v>36</v>
      </c>
      <c r="P17" s="18" t="s">
        <v>37</v>
      </c>
      <c r="Q17" s="18" t="s">
        <v>38</v>
      </c>
    </row>
    <row r="18" spans="1:17" x14ac:dyDescent="0.35">
      <c r="A18" s="2" t="s">
        <v>9</v>
      </c>
      <c r="B18" s="5">
        <v>75</v>
      </c>
      <c r="C18" s="2">
        <v>75.183333333333337</v>
      </c>
      <c r="D18" s="2">
        <f t="shared" si="0"/>
        <v>3.36111111111125E-2</v>
      </c>
      <c r="E18" s="11">
        <f>VLOOKUP(A18,pivot!$A$3:$B$9,2,0)</f>
        <v>92.090909090909093</v>
      </c>
      <c r="F18" s="11">
        <f t="shared" si="1"/>
        <v>292.09917355371908</v>
      </c>
      <c r="G18" s="10">
        <f t="shared" si="2"/>
        <v>285.86611799816342</v>
      </c>
      <c r="K18" s="16" t="s">
        <v>39</v>
      </c>
      <c r="L18" s="16">
        <v>14298.224242424214</v>
      </c>
      <c r="M18" s="16">
        <v>4</v>
      </c>
      <c r="N18" s="16">
        <v>3574.5560606060535</v>
      </c>
      <c r="O18" s="16">
        <v>3.2463361801362409</v>
      </c>
      <c r="P18" s="16">
        <v>1.839123290548831E-2</v>
      </c>
      <c r="Q18" s="16">
        <v>2.5396886349036807</v>
      </c>
    </row>
    <row r="19" spans="1:17" x14ac:dyDescent="0.35">
      <c r="A19" s="2" t="s">
        <v>9</v>
      </c>
      <c r="B19" s="5">
        <v>160</v>
      </c>
      <c r="C19" s="2">
        <v>75.183333333333337</v>
      </c>
      <c r="D19" s="2">
        <f t="shared" si="0"/>
        <v>7193.866944444444</v>
      </c>
      <c r="E19" s="11">
        <f>VLOOKUP(A19,pivot!$A$3:$B$9,2,0)</f>
        <v>92.090909090909093</v>
      </c>
      <c r="F19" s="11">
        <f t="shared" si="1"/>
        <v>4611.6446280991731</v>
      </c>
      <c r="G19" s="10">
        <f t="shared" si="2"/>
        <v>285.86611799816342</v>
      </c>
      <c r="K19" s="16" t="s">
        <v>40</v>
      </c>
      <c r="L19" s="16">
        <v>60560.759090909094</v>
      </c>
      <c r="M19" s="16">
        <v>55</v>
      </c>
      <c r="N19" s="16">
        <v>1101.1047107438017</v>
      </c>
      <c r="O19" s="16"/>
      <c r="P19" s="16"/>
      <c r="Q19" s="16"/>
    </row>
    <row r="20" spans="1:17" x14ac:dyDescent="0.35">
      <c r="A20" s="2" t="s">
        <v>9</v>
      </c>
      <c r="B20" s="5">
        <v>60</v>
      </c>
      <c r="C20" s="2">
        <v>75.183333333333337</v>
      </c>
      <c r="D20" s="2">
        <f t="shared" si="0"/>
        <v>230.53361111111121</v>
      </c>
      <c r="E20" s="11">
        <f>VLOOKUP(A20,pivot!$A$3:$B$9,2,0)</f>
        <v>92.090909090909093</v>
      </c>
      <c r="F20" s="11">
        <f t="shared" si="1"/>
        <v>1029.8264462809918</v>
      </c>
      <c r="G20" s="10">
        <f t="shared" si="2"/>
        <v>285.86611799816342</v>
      </c>
      <c r="K20" s="16"/>
      <c r="L20" s="16"/>
      <c r="M20" s="16"/>
      <c r="N20" s="16"/>
      <c r="O20" s="16"/>
      <c r="P20" s="16"/>
      <c r="Q20" s="16"/>
    </row>
    <row r="21" spans="1:17" ht="15" thickBot="1" x14ac:dyDescent="0.4">
      <c r="A21" s="2" t="s">
        <v>9</v>
      </c>
      <c r="B21" s="5">
        <v>45</v>
      </c>
      <c r="C21" s="2">
        <v>75.183333333333337</v>
      </c>
      <c r="D21" s="2">
        <f t="shared" si="0"/>
        <v>911.03361111111133</v>
      </c>
      <c r="E21" s="11">
        <f>VLOOKUP(A21,pivot!$A$3:$B$9,2,0)</f>
        <v>92.090909090909093</v>
      </c>
      <c r="F21" s="11">
        <f t="shared" si="1"/>
        <v>2217.5537190082646</v>
      </c>
      <c r="G21" s="10">
        <f t="shared" si="2"/>
        <v>285.86611799816342</v>
      </c>
      <c r="K21" s="17" t="s">
        <v>41</v>
      </c>
      <c r="L21" s="17">
        <v>74858.983333333308</v>
      </c>
      <c r="M21" s="17">
        <v>59</v>
      </c>
      <c r="N21" s="17"/>
      <c r="O21" s="17"/>
      <c r="P21" s="17"/>
      <c r="Q21" s="17"/>
    </row>
    <row r="22" spans="1:17" x14ac:dyDescent="0.35">
      <c r="A22" s="2" t="s">
        <v>9</v>
      </c>
      <c r="B22" s="5">
        <v>100</v>
      </c>
      <c r="C22" s="2">
        <v>75.183333333333337</v>
      </c>
      <c r="D22" s="2">
        <f t="shared" si="0"/>
        <v>615.86694444444424</v>
      </c>
      <c r="E22" s="11">
        <f>VLOOKUP(A22,pivot!$A$3:$B$9,2,0)</f>
        <v>92.090909090909093</v>
      </c>
      <c r="F22" s="11">
        <f t="shared" si="1"/>
        <v>62.553719008264423</v>
      </c>
      <c r="G22" s="10">
        <f t="shared" si="2"/>
        <v>285.86611799816342</v>
      </c>
    </row>
    <row r="23" spans="1:17" x14ac:dyDescent="0.35">
      <c r="A23" s="2" t="s">
        <v>9</v>
      </c>
      <c r="B23" s="5">
        <v>86</v>
      </c>
      <c r="C23" s="2">
        <v>75.183333333333337</v>
      </c>
      <c r="D23" s="2">
        <f t="shared" si="0"/>
        <v>117.0002777777777</v>
      </c>
      <c r="E23" s="11">
        <f>VLOOKUP(A23,pivot!$A$3:$B$9,2,0)</f>
        <v>92.090909090909093</v>
      </c>
      <c r="F23" s="11">
        <f t="shared" si="1"/>
        <v>37.099173553719041</v>
      </c>
      <c r="G23" s="10">
        <f t="shared" si="2"/>
        <v>285.86611799816342</v>
      </c>
    </row>
    <row r="24" spans="1:17" x14ac:dyDescent="0.35">
      <c r="A24" s="2" t="s">
        <v>9</v>
      </c>
      <c r="B24" s="5">
        <v>87</v>
      </c>
      <c r="C24" s="2">
        <v>75.183333333333337</v>
      </c>
      <c r="D24" s="2">
        <f t="shared" si="0"/>
        <v>139.63361111111101</v>
      </c>
      <c r="E24" s="11">
        <f>VLOOKUP(A24,pivot!$A$3:$B$9,2,0)</f>
        <v>92.090909090909093</v>
      </c>
      <c r="F24" s="11">
        <f t="shared" si="1"/>
        <v>25.917355371900854</v>
      </c>
      <c r="G24" s="10">
        <f t="shared" si="2"/>
        <v>285.86611799816342</v>
      </c>
    </row>
    <row r="25" spans="1:17" x14ac:dyDescent="0.35">
      <c r="A25" s="2" t="s">
        <v>9</v>
      </c>
      <c r="B25" s="5">
        <v>90</v>
      </c>
      <c r="C25" s="2">
        <v>75.183333333333337</v>
      </c>
      <c r="D25" s="2">
        <f t="shared" si="0"/>
        <v>219.53361111111099</v>
      </c>
      <c r="E25" s="11">
        <f>VLOOKUP(A25,pivot!$A$3:$B$9,2,0)</f>
        <v>92.090909090909093</v>
      </c>
      <c r="F25" s="11">
        <f t="shared" si="1"/>
        <v>4.371900826446292</v>
      </c>
      <c r="G25" s="10">
        <f t="shared" si="2"/>
        <v>285.86611799816342</v>
      </c>
    </row>
    <row r="26" spans="1:17" x14ac:dyDescent="0.35">
      <c r="A26" t="s">
        <v>10</v>
      </c>
      <c r="B26" s="5">
        <v>48</v>
      </c>
      <c r="C26" s="2">
        <v>75.183333333333337</v>
      </c>
      <c r="D26" s="2">
        <f t="shared" si="0"/>
        <v>738.9336111111113</v>
      </c>
      <c r="E26" s="11">
        <f>VLOOKUP(A26,pivot!$A$3:$B$9,2,0)</f>
        <v>72.3</v>
      </c>
      <c r="F26" s="11">
        <f t="shared" si="1"/>
        <v>590.4899999999999</v>
      </c>
      <c r="G26" s="10">
        <f t="shared" si="2"/>
        <v>8.3136111111111486</v>
      </c>
    </row>
    <row r="27" spans="1:17" x14ac:dyDescent="0.35">
      <c r="A27" s="2" t="s">
        <v>10</v>
      </c>
      <c r="B27" s="5">
        <v>35</v>
      </c>
      <c r="C27" s="2">
        <v>75.183333333333337</v>
      </c>
      <c r="D27" s="2">
        <f t="shared" si="0"/>
        <v>1614.7002777777782</v>
      </c>
      <c r="E27" s="11">
        <f>VLOOKUP(A27,pivot!$A$3:$B$9,2,0)</f>
        <v>72.3</v>
      </c>
      <c r="F27" s="11">
        <f t="shared" si="1"/>
        <v>1391.2899999999997</v>
      </c>
      <c r="G27" s="10">
        <f t="shared" si="2"/>
        <v>8.3136111111111486</v>
      </c>
    </row>
    <row r="28" spans="1:17" x14ac:dyDescent="0.35">
      <c r="A28" s="2" t="s">
        <v>10</v>
      </c>
      <c r="B28" s="5">
        <v>95</v>
      </c>
      <c r="C28" s="2">
        <v>75.183333333333337</v>
      </c>
      <c r="D28" s="2">
        <f t="shared" si="0"/>
        <v>392.70027777777761</v>
      </c>
      <c r="E28" s="11">
        <f>VLOOKUP(A28,pivot!$A$3:$B$9,2,0)</f>
        <v>72.3</v>
      </c>
      <c r="F28" s="11">
        <f t="shared" si="1"/>
        <v>515.29000000000008</v>
      </c>
      <c r="G28" s="10">
        <f t="shared" si="2"/>
        <v>8.3136111111111486</v>
      </c>
    </row>
    <row r="29" spans="1:17" x14ac:dyDescent="0.35">
      <c r="A29" s="2" t="s">
        <v>10</v>
      </c>
      <c r="B29" s="5">
        <v>45</v>
      </c>
      <c r="C29" s="2">
        <v>75.183333333333337</v>
      </c>
      <c r="D29" s="2">
        <f t="shared" si="0"/>
        <v>911.03361111111133</v>
      </c>
      <c r="E29" s="11">
        <f>VLOOKUP(A29,pivot!$A$3:$B$9,2,0)</f>
        <v>72.3</v>
      </c>
      <c r="F29" s="11">
        <f t="shared" si="1"/>
        <v>745.28999999999985</v>
      </c>
      <c r="G29" s="10">
        <f t="shared" si="2"/>
        <v>8.3136111111111486</v>
      </c>
    </row>
    <row r="30" spans="1:17" x14ac:dyDescent="0.35">
      <c r="A30" s="2" t="s">
        <v>10</v>
      </c>
      <c r="B30" s="5">
        <v>75</v>
      </c>
      <c r="C30" s="2">
        <v>75.183333333333337</v>
      </c>
      <c r="D30" s="2">
        <f t="shared" si="0"/>
        <v>3.36111111111125E-2</v>
      </c>
      <c r="E30" s="11">
        <f>VLOOKUP(A30,pivot!$A$3:$B$9,2,0)</f>
        <v>72.3</v>
      </c>
      <c r="F30" s="11">
        <f t="shared" si="1"/>
        <v>7.2900000000000151</v>
      </c>
      <c r="G30" s="10">
        <f t="shared" si="2"/>
        <v>8.3136111111111486</v>
      </c>
    </row>
    <row r="31" spans="1:17" x14ac:dyDescent="0.35">
      <c r="A31" s="2" t="s">
        <v>10</v>
      </c>
      <c r="B31" s="5">
        <v>115</v>
      </c>
      <c r="C31" s="2">
        <v>75.183333333333337</v>
      </c>
      <c r="D31" s="2">
        <f t="shared" si="0"/>
        <v>1585.3669444444442</v>
      </c>
      <c r="E31" s="11">
        <f>VLOOKUP(A31,pivot!$A$3:$B$9,2,0)</f>
        <v>72.3</v>
      </c>
      <c r="F31" s="11">
        <f t="shared" si="1"/>
        <v>1823.2900000000002</v>
      </c>
      <c r="G31" s="10">
        <f t="shared" si="2"/>
        <v>8.3136111111111486</v>
      </c>
    </row>
    <row r="32" spans="1:17" x14ac:dyDescent="0.35">
      <c r="A32" s="2" t="s">
        <v>10</v>
      </c>
      <c r="B32" s="5">
        <v>42</v>
      </c>
      <c r="C32" s="2">
        <v>75.183333333333337</v>
      </c>
      <c r="D32" s="2">
        <f t="shared" si="0"/>
        <v>1101.1336111111113</v>
      </c>
      <c r="E32" s="11">
        <f>VLOOKUP(A32,pivot!$A$3:$B$9,2,0)</f>
        <v>72.3</v>
      </c>
      <c r="F32" s="11">
        <f t="shared" si="1"/>
        <v>918.0899999999998</v>
      </c>
      <c r="G32" s="10">
        <f t="shared" si="2"/>
        <v>8.3136111111111486</v>
      </c>
    </row>
    <row r="33" spans="1:7" x14ac:dyDescent="0.35">
      <c r="A33" s="2" t="s">
        <v>10</v>
      </c>
      <c r="B33" s="5">
        <v>78</v>
      </c>
      <c r="C33" s="2">
        <v>75.183333333333337</v>
      </c>
      <c r="D33" s="2">
        <f t="shared" si="0"/>
        <v>7.9336111111110901</v>
      </c>
      <c r="E33" s="11">
        <f>VLOOKUP(A33,pivot!$A$3:$B$9,2,0)</f>
        <v>72.3</v>
      </c>
      <c r="F33" s="11">
        <f t="shared" si="1"/>
        <v>32.49000000000003</v>
      </c>
      <c r="G33" s="10">
        <f t="shared" si="2"/>
        <v>8.3136111111111486</v>
      </c>
    </row>
    <row r="34" spans="1:7" x14ac:dyDescent="0.35">
      <c r="A34" s="2" t="s">
        <v>10</v>
      </c>
      <c r="B34" s="5">
        <v>65</v>
      </c>
      <c r="C34" s="2">
        <v>75.183333333333337</v>
      </c>
      <c r="D34" s="2">
        <f t="shared" si="0"/>
        <v>103.70027777777786</v>
      </c>
      <c r="E34" s="11">
        <f>VLOOKUP(A34,pivot!$A$3:$B$9,2,0)</f>
        <v>72.3</v>
      </c>
      <c r="F34" s="11">
        <f t="shared" si="1"/>
        <v>53.289999999999957</v>
      </c>
      <c r="G34" s="10">
        <f t="shared" si="2"/>
        <v>8.3136111111111486</v>
      </c>
    </row>
    <row r="35" spans="1:7" x14ac:dyDescent="0.35">
      <c r="A35" s="2" t="s">
        <v>10</v>
      </c>
      <c r="B35" s="5">
        <v>125</v>
      </c>
      <c r="C35" s="2">
        <v>75.183333333333337</v>
      </c>
      <c r="D35" s="2">
        <f t="shared" si="0"/>
        <v>2481.7002777777775</v>
      </c>
      <c r="E35" s="11">
        <f>VLOOKUP(A35,pivot!$A$3:$B$9,2,0)</f>
        <v>72.3</v>
      </c>
      <c r="F35" s="11">
        <f t="shared" si="1"/>
        <v>2777.2900000000004</v>
      </c>
      <c r="G35" s="10">
        <f t="shared" si="2"/>
        <v>8.3136111111111486</v>
      </c>
    </row>
    <row r="36" spans="1:7" x14ac:dyDescent="0.35">
      <c r="A36" t="s">
        <v>11</v>
      </c>
      <c r="B36" s="5">
        <v>100</v>
      </c>
      <c r="C36" s="2">
        <v>75.183333333333337</v>
      </c>
      <c r="D36" s="2">
        <f t="shared" si="0"/>
        <v>615.86694444444424</v>
      </c>
      <c r="E36" s="11">
        <f>VLOOKUP(A36,pivot!$A$3:$B$9,2,0)</f>
        <v>87</v>
      </c>
      <c r="F36" s="11">
        <f t="shared" si="1"/>
        <v>169</v>
      </c>
      <c r="G36" s="10">
        <f t="shared" si="2"/>
        <v>139.63361111111101</v>
      </c>
    </row>
    <row r="37" spans="1:7" x14ac:dyDescent="0.35">
      <c r="A37" s="2" t="s">
        <v>11</v>
      </c>
      <c r="B37" s="5">
        <v>96</v>
      </c>
      <c r="C37" s="2">
        <v>75.183333333333337</v>
      </c>
      <c r="D37" s="2">
        <f t="shared" si="0"/>
        <v>433.33361111111094</v>
      </c>
      <c r="E37" s="11">
        <f>VLOOKUP(A37,pivot!$A$3:$B$9,2,0)</f>
        <v>87</v>
      </c>
      <c r="F37" s="11">
        <f t="shared" si="1"/>
        <v>81</v>
      </c>
      <c r="G37" s="10">
        <f t="shared" si="2"/>
        <v>139.63361111111101</v>
      </c>
    </row>
    <row r="38" spans="1:7" x14ac:dyDescent="0.35">
      <c r="A38" s="2" t="s">
        <v>11</v>
      </c>
      <c r="B38" s="5">
        <v>35</v>
      </c>
      <c r="C38" s="2">
        <v>75.183333333333337</v>
      </c>
      <c r="D38" s="2">
        <f t="shared" si="0"/>
        <v>1614.7002777777782</v>
      </c>
      <c r="E38" s="11">
        <f>VLOOKUP(A38,pivot!$A$3:$B$9,2,0)</f>
        <v>87</v>
      </c>
      <c r="F38" s="11">
        <f t="shared" si="1"/>
        <v>2704</v>
      </c>
      <c r="G38" s="10">
        <f t="shared" si="2"/>
        <v>139.63361111111101</v>
      </c>
    </row>
    <row r="39" spans="1:7" x14ac:dyDescent="0.35">
      <c r="A39" s="2" t="s">
        <v>11</v>
      </c>
      <c r="B39" s="5">
        <v>99</v>
      </c>
      <c r="C39" s="2">
        <v>75.183333333333337</v>
      </c>
      <c r="D39" s="2">
        <f t="shared" si="0"/>
        <v>567.23361111111092</v>
      </c>
      <c r="E39" s="11">
        <f>VLOOKUP(A39,pivot!$A$3:$B$9,2,0)</f>
        <v>87</v>
      </c>
      <c r="F39" s="11">
        <f t="shared" si="1"/>
        <v>144</v>
      </c>
      <c r="G39" s="10">
        <f t="shared" si="2"/>
        <v>139.63361111111101</v>
      </c>
    </row>
    <row r="40" spans="1:7" x14ac:dyDescent="0.35">
      <c r="A40" s="2" t="s">
        <v>11</v>
      </c>
      <c r="B40" s="5">
        <v>75</v>
      </c>
      <c r="C40" s="2">
        <v>75.183333333333337</v>
      </c>
      <c r="D40" s="2">
        <f t="shared" si="0"/>
        <v>3.36111111111125E-2</v>
      </c>
      <c r="E40" s="11">
        <f>VLOOKUP(A40,pivot!$A$3:$B$9,2,0)</f>
        <v>87</v>
      </c>
      <c r="F40" s="11">
        <f t="shared" si="1"/>
        <v>144</v>
      </c>
      <c r="G40" s="10">
        <f t="shared" si="2"/>
        <v>139.63361111111101</v>
      </c>
    </row>
    <row r="41" spans="1:7" x14ac:dyDescent="0.35">
      <c r="A41" s="2" t="s">
        <v>11</v>
      </c>
      <c r="B41" s="5">
        <v>150</v>
      </c>
      <c r="C41" s="2">
        <v>75.183333333333337</v>
      </c>
      <c r="D41" s="2">
        <f t="shared" si="0"/>
        <v>5597.533611111111</v>
      </c>
      <c r="E41" s="11">
        <f>VLOOKUP(A41,pivot!$A$3:$B$9,2,0)</f>
        <v>87</v>
      </c>
      <c r="F41" s="11">
        <f t="shared" si="1"/>
        <v>3969</v>
      </c>
      <c r="G41" s="10">
        <f t="shared" si="2"/>
        <v>139.63361111111101</v>
      </c>
    </row>
    <row r="42" spans="1:7" x14ac:dyDescent="0.35">
      <c r="A42" s="2" t="s">
        <v>11</v>
      </c>
      <c r="B42" s="5">
        <v>45</v>
      </c>
      <c r="C42" s="2">
        <v>75.183333333333337</v>
      </c>
      <c r="D42" s="2">
        <f t="shared" si="0"/>
        <v>911.03361111111133</v>
      </c>
      <c r="E42" s="11">
        <f>VLOOKUP(A42,pivot!$A$3:$B$9,2,0)</f>
        <v>87</v>
      </c>
      <c r="F42" s="11">
        <f t="shared" si="1"/>
        <v>1764</v>
      </c>
      <c r="G42" s="10">
        <f t="shared" si="2"/>
        <v>139.63361111111101</v>
      </c>
    </row>
    <row r="43" spans="1:7" x14ac:dyDescent="0.35">
      <c r="A43" s="2" t="s">
        <v>11</v>
      </c>
      <c r="B43" s="5">
        <v>100</v>
      </c>
      <c r="C43" s="2">
        <v>75.183333333333337</v>
      </c>
      <c r="D43" s="2">
        <f t="shared" si="0"/>
        <v>615.86694444444424</v>
      </c>
      <c r="E43" s="11">
        <f>VLOOKUP(A43,pivot!$A$3:$B$9,2,0)</f>
        <v>87</v>
      </c>
      <c r="F43" s="11">
        <f t="shared" si="1"/>
        <v>169</v>
      </c>
      <c r="G43" s="10">
        <f t="shared" si="2"/>
        <v>139.63361111111101</v>
      </c>
    </row>
    <row r="44" spans="1:7" x14ac:dyDescent="0.35">
      <c r="A44" s="2" t="s">
        <v>11</v>
      </c>
      <c r="B44" s="5">
        <v>120</v>
      </c>
      <c r="C44" s="2">
        <v>75.183333333333337</v>
      </c>
      <c r="D44" s="2">
        <f t="shared" si="0"/>
        <v>2008.5336111111108</v>
      </c>
      <c r="E44" s="11">
        <f>VLOOKUP(A44,pivot!$A$3:$B$9,2,0)</f>
        <v>87</v>
      </c>
      <c r="F44" s="11">
        <f t="shared" si="1"/>
        <v>1089</v>
      </c>
      <c r="G44" s="10">
        <f t="shared" si="2"/>
        <v>139.63361111111101</v>
      </c>
    </row>
    <row r="45" spans="1:7" x14ac:dyDescent="0.35">
      <c r="A45" s="2" t="s">
        <v>11</v>
      </c>
      <c r="B45" s="5">
        <v>50</v>
      </c>
      <c r="C45" s="2">
        <v>75.183333333333337</v>
      </c>
      <c r="D45" s="2">
        <f t="shared" si="0"/>
        <v>634.20027777777796</v>
      </c>
      <c r="E45" s="11">
        <f>VLOOKUP(A45,pivot!$A$3:$B$9,2,0)</f>
        <v>87</v>
      </c>
      <c r="F45" s="11">
        <f t="shared" si="1"/>
        <v>1369</v>
      </c>
      <c r="G45" s="10">
        <f t="shared" si="2"/>
        <v>139.63361111111101</v>
      </c>
    </row>
    <row r="46" spans="1:7" x14ac:dyDescent="0.35">
      <c r="A46" t="s">
        <v>12</v>
      </c>
      <c r="B46" s="5">
        <v>25</v>
      </c>
      <c r="C46" s="2">
        <v>75.183333333333337</v>
      </c>
      <c r="D46" s="2">
        <f t="shared" si="0"/>
        <v>2518.3669444444449</v>
      </c>
      <c r="E46" s="11">
        <f>VLOOKUP(A46,pivot!$A$3:$B$9,2,0)</f>
        <v>51.625</v>
      </c>
      <c r="F46" s="11">
        <f t="shared" si="1"/>
        <v>708.890625</v>
      </c>
      <c r="G46" s="10">
        <f t="shared" si="2"/>
        <v>554.99506944444465</v>
      </c>
    </row>
    <row r="47" spans="1:7" x14ac:dyDescent="0.35">
      <c r="A47" s="2" t="s">
        <v>12</v>
      </c>
      <c r="B47" s="5">
        <v>80</v>
      </c>
      <c r="C47" s="2">
        <v>75.183333333333337</v>
      </c>
      <c r="D47" s="2">
        <f t="shared" si="0"/>
        <v>23.200277777777742</v>
      </c>
      <c r="E47" s="11">
        <f>VLOOKUP(A47,pivot!$A$3:$B$9,2,0)</f>
        <v>51.625</v>
      </c>
      <c r="F47" s="11">
        <f t="shared" si="1"/>
        <v>805.140625</v>
      </c>
      <c r="G47" s="10">
        <f t="shared" si="2"/>
        <v>554.99506944444465</v>
      </c>
    </row>
    <row r="48" spans="1:7" x14ac:dyDescent="0.35">
      <c r="A48" s="2" t="s">
        <v>12</v>
      </c>
      <c r="B48" s="5">
        <v>30</v>
      </c>
      <c r="C48" s="2">
        <v>75.183333333333337</v>
      </c>
      <c r="D48" s="2">
        <f t="shared" si="0"/>
        <v>2041.5336111111114</v>
      </c>
      <c r="E48" s="11">
        <f>VLOOKUP(A48,pivot!$A$3:$B$9,2,0)</f>
        <v>51.625</v>
      </c>
      <c r="F48" s="11">
        <f t="shared" si="1"/>
        <v>467.640625</v>
      </c>
      <c r="G48" s="10">
        <f t="shared" si="2"/>
        <v>554.99506944444465</v>
      </c>
    </row>
    <row r="49" spans="1:8" x14ac:dyDescent="0.35">
      <c r="A49" s="2" t="s">
        <v>12</v>
      </c>
      <c r="B49" s="5">
        <v>35</v>
      </c>
      <c r="C49" s="2">
        <v>75.183333333333337</v>
      </c>
      <c r="D49" s="2">
        <f t="shared" si="0"/>
        <v>1614.7002777777782</v>
      </c>
      <c r="E49" s="11">
        <f>VLOOKUP(A49,pivot!$A$3:$B$9,2,0)</f>
        <v>51.625</v>
      </c>
      <c r="F49" s="11">
        <f t="shared" si="1"/>
        <v>276.390625</v>
      </c>
      <c r="G49" s="10">
        <f t="shared" si="2"/>
        <v>554.99506944444465</v>
      </c>
    </row>
    <row r="50" spans="1:8" x14ac:dyDescent="0.35">
      <c r="A50" s="2" t="s">
        <v>12</v>
      </c>
      <c r="B50" s="5">
        <v>30</v>
      </c>
      <c r="C50" s="2">
        <v>75.183333333333337</v>
      </c>
      <c r="D50" s="2">
        <f t="shared" si="0"/>
        <v>2041.5336111111114</v>
      </c>
      <c r="E50" s="11">
        <f>VLOOKUP(A50,pivot!$A$3:$B$9,2,0)</f>
        <v>51.625</v>
      </c>
      <c r="F50" s="11">
        <f t="shared" si="1"/>
        <v>467.640625</v>
      </c>
      <c r="G50" s="10">
        <f t="shared" si="2"/>
        <v>554.99506944444465</v>
      </c>
    </row>
    <row r="51" spans="1:8" x14ac:dyDescent="0.35">
      <c r="A51" s="2" t="s">
        <v>12</v>
      </c>
      <c r="B51" s="5">
        <v>28</v>
      </c>
      <c r="C51" s="2">
        <v>75.183333333333337</v>
      </c>
      <c r="D51" s="2">
        <f t="shared" si="0"/>
        <v>2226.266944444445</v>
      </c>
      <c r="E51" s="11">
        <f>VLOOKUP(A51,pivot!$A$3:$B$9,2,0)</f>
        <v>51.625</v>
      </c>
      <c r="F51" s="11">
        <f t="shared" si="1"/>
        <v>558.140625</v>
      </c>
      <c r="G51" s="10">
        <f t="shared" si="2"/>
        <v>554.99506944444465</v>
      </c>
    </row>
    <row r="52" spans="1:8" x14ac:dyDescent="0.35">
      <c r="A52" s="2" t="s">
        <v>12</v>
      </c>
      <c r="B52" s="5">
        <v>20</v>
      </c>
      <c r="C52" s="2">
        <v>75.183333333333337</v>
      </c>
      <c r="D52" s="2">
        <f t="shared" si="0"/>
        <v>3045.2002777777784</v>
      </c>
      <c r="E52" s="11">
        <f>VLOOKUP(A52,pivot!$A$3:$B$9,2,0)</f>
        <v>51.625</v>
      </c>
      <c r="F52" s="11">
        <f t="shared" si="1"/>
        <v>1000.140625</v>
      </c>
      <c r="G52" s="10">
        <f t="shared" si="2"/>
        <v>554.99506944444465</v>
      </c>
    </row>
    <row r="53" spans="1:8" x14ac:dyDescent="0.35">
      <c r="A53" s="2" t="s">
        <v>12</v>
      </c>
      <c r="B53" s="5">
        <v>75</v>
      </c>
      <c r="C53" s="2">
        <v>75.183333333333337</v>
      </c>
      <c r="D53" s="2">
        <f t="shared" si="0"/>
        <v>3.36111111111125E-2</v>
      </c>
      <c r="E53" s="11">
        <f>VLOOKUP(A53,pivot!$A$3:$B$9,2,0)</f>
        <v>51.625</v>
      </c>
      <c r="F53" s="11">
        <f t="shared" si="1"/>
        <v>546.390625</v>
      </c>
      <c r="G53" s="10">
        <f t="shared" si="2"/>
        <v>554.99506944444465</v>
      </c>
    </row>
    <row r="54" spans="1:8" x14ac:dyDescent="0.35">
      <c r="A54" s="2" t="s">
        <v>12</v>
      </c>
      <c r="B54" s="5">
        <v>48</v>
      </c>
      <c r="C54" s="2">
        <v>75.183333333333337</v>
      </c>
      <c r="D54" s="2">
        <f t="shared" si="0"/>
        <v>738.9336111111113</v>
      </c>
      <c r="E54" s="11">
        <f>VLOOKUP(A54,pivot!$A$3:$B$9,2,0)</f>
        <v>51.625</v>
      </c>
      <c r="F54" s="11">
        <f t="shared" si="1"/>
        <v>13.140625</v>
      </c>
      <c r="G54" s="10">
        <f t="shared" si="2"/>
        <v>554.99506944444465</v>
      </c>
    </row>
    <row r="55" spans="1:8" x14ac:dyDescent="0.35">
      <c r="A55" s="2" t="s">
        <v>12</v>
      </c>
      <c r="B55" s="5">
        <v>20</v>
      </c>
      <c r="C55" s="2">
        <v>75.183333333333337</v>
      </c>
      <c r="D55" s="2">
        <f t="shared" si="0"/>
        <v>3045.2002777777784</v>
      </c>
      <c r="E55" s="11">
        <f>VLOOKUP(A55,pivot!$A$3:$B$9,2,0)</f>
        <v>51.625</v>
      </c>
      <c r="F55" s="11">
        <f t="shared" si="1"/>
        <v>1000.140625</v>
      </c>
      <c r="G55" s="10">
        <f t="shared" si="2"/>
        <v>554.99506944444465</v>
      </c>
    </row>
    <row r="56" spans="1:8" x14ac:dyDescent="0.35">
      <c r="A56" s="2" t="s">
        <v>12</v>
      </c>
      <c r="B56" s="5">
        <v>50</v>
      </c>
      <c r="C56" s="2">
        <v>75.183333333333337</v>
      </c>
      <c r="D56" s="2">
        <f t="shared" si="0"/>
        <v>634.20027777777796</v>
      </c>
      <c r="E56" s="11">
        <f>VLOOKUP(A56,pivot!$A$3:$B$9,2,0)</f>
        <v>51.625</v>
      </c>
      <c r="F56" s="11">
        <f t="shared" si="1"/>
        <v>2.640625</v>
      </c>
      <c r="G56" s="10">
        <f t="shared" si="2"/>
        <v>554.99506944444465</v>
      </c>
    </row>
    <row r="57" spans="1:8" x14ac:dyDescent="0.35">
      <c r="A57" s="2" t="s">
        <v>12</v>
      </c>
      <c r="B57" s="5">
        <v>75</v>
      </c>
      <c r="C57" s="2">
        <v>75.183333333333337</v>
      </c>
      <c r="D57" s="2">
        <f t="shared" si="0"/>
        <v>3.36111111111125E-2</v>
      </c>
      <c r="E57" s="11">
        <f>VLOOKUP(A57,pivot!$A$3:$B$9,2,0)</f>
        <v>51.625</v>
      </c>
      <c r="F57" s="11">
        <f t="shared" si="1"/>
        <v>546.390625</v>
      </c>
      <c r="G57" s="10">
        <f t="shared" si="2"/>
        <v>554.99506944444465</v>
      </c>
    </row>
    <row r="58" spans="1:8" x14ac:dyDescent="0.35">
      <c r="A58" s="2" t="s">
        <v>12</v>
      </c>
      <c r="B58" s="5">
        <v>55</v>
      </c>
      <c r="C58" s="2">
        <v>75.183333333333337</v>
      </c>
      <c r="D58" s="2">
        <f t="shared" si="0"/>
        <v>407.36694444444458</v>
      </c>
      <c r="E58" s="11">
        <f>VLOOKUP(A58,pivot!$A$3:$B$9,2,0)</f>
        <v>51.625</v>
      </c>
      <c r="F58" s="11">
        <f t="shared" si="1"/>
        <v>11.390625</v>
      </c>
      <c r="G58" s="10">
        <f t="shared" si="2"/>
        <v>554.99506944444465</v>
      </c>
    </row>
    <row r="59" spans="1:8" x14ac:dyDescent="0.35">
      <c r="A59" s="2" t="s">
        <v>12</v>
      </c>
      <c r="B59" s="5">
        <v>60</v>
      </c>
      <c r="C59" s="2">
        <v>75.183333333333337</v>
      </c>
      <c r="D59" s="2">
        <f t="shared" si="0"/>
        <v>230.53361111111121</v>
      </c>
      <c r="E59" s="11">
        <f>VLOOKUP(A59,pivot!$A$3:$B$9,2,0)</f>
        <v>51.625</v>
      </c>
      <c r="F59" s="11">
        <f t="shared" si="1"/>
        <v>70.140625</v>
      </c>
      <c r="G59" s="10">
        <f t="shared" si="2"/>
        <v>554.99506944444465</v>
      </c>
    </row>
    <row r="60" spans="1:8" x14ac:dyDescent="0.35">
      <c r="A60" s="2" t="s">
        <v>12</v>
      </c>
      <c r="B60" s="5">
        <v>85</v>
      </c>
      <c r="C60" s="2">
        <v>75.183333333333337</v>
      </c>
      <c r="D60" s="2">
        <f t="shared" si="0"/>
        <v>96.366944444444371</v>
      </c>
      <c r="E60" s="11">
        <f>VLOOKUP(A60,pivot!$A$3:$B$9,2,0)</f>
        <v>51.625</v>
      </c>
      <c r="F60" s="11">
        <f t="shared" si="1"/>
        <v>1113.890625</v>
      </c>
      <c r="G60" s="10">
        <f t="shared" si="2"/>
        <v>554.99506944444465</v>
      </c>
    </row>
    <row r="61" spans="1:8" x14ac:dyDescent="0.35">
      <c r="A61" s="2" t="s">
        <v>12</v>
      </c>
      <c r="B61" s="5">
        <v>110</v>
      </c>
      <c r="C61" s="2">
        <v>75.183333333333337</v>
      </c>
      <c r="D61" s="2">
        <f t="shared" si="0"/>
        <v>1212.2002777777775</v>
      </c>
      <c r="E61" s="11">
        <f>VLOOKUP(A61,pivot!$A$3:$B$9,2,0)</f>
        <v>51.625</v>
      </c>
      <c r="F61" s="11">
        <f t="shared" si="1"/>
        <v>3407.640625</v>
      </c>
      <c r="G61" s="10">
        <f t="shared" si="2"/>
        <v>554.99506944444465</v>
      </c>
    </row>
    <row r="62" spans="1:8" x14ac:dyDescent="0.35">
      <c r="G62" s="15">
        <f>SUM(G2:G61)</f>
        <v>14298.224242424256</v>
      </c>
    </row>
    <row r="63" spans="1:8" x14ac:dyDescent="0.35">
      <c r="D63" s="14">
        <f>SUM(D2:D61)</f>
        <v>74858.983333333323</v>
      </c>
      <c r="F63" s="13">
        <f>SUM(F2:F62)</f>
        <v>60560.759090909094</v>
      </c>
      <c r="H63" s="12">
        <f>D63-F63</f>
        <v>14298.224242424229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92F2F-7594-4F7F-9425-E8322F2A4ECA}">
  <dimension ref="A1:H9"/>
  <sheetViews>
    <sheetView workbookViewId="0">
      <selection activeCell="A13" sqref="A13"/>
    </sheetView>
  </sheetViews>
  <sheetFormatPr defaultRowHeight="14.5" x14ac:dyDescent="0.35"/>
  <cols>
    <col min="1" max="1" width="63.1796875" bestFit="1" customWidth="1"/>
    <col min="2" max="2" width="17.453125" bestFit="1" customWidth="1"/>
    <col min="4" max="4" width="8.36328125" bestFit="1" customWidth="1"/>
  </cols>
  <sheetData>
    <row r="1" spans="1:8" x14ac:dyDescent="0.35">
      <c r="A1" s="1" t="s">
        <v>0</v>
      </c>
    </row>
    <row r="3" spans="1:8" x14ac:dyDescent="0.35">
      <c r="A3" s="3" t="s">
        <v>1</v>
      </c>
    </row>
    <row r="4" spans="1:8" x14ac:dyDescent="0.35">
      <c r="A4" s="3" t="s">
        <v>2</v>
      </c>
      <c r="D4" s="2"/>
      <c r="E4" s="2"/>
      <c r="F4" s="2"/>
      <c r="G4" s="2"/>
      <c r="H4" s="2"/>
    </row>
    <row r="5" spans="1:8" x14ac:dyDescent="0.35">
      <c r="A5" s="3" t="s">
        <v>3</v>
      </c>
      <c r="C5" s="2"/>
      <c r="D5" s="2"/>
      <c r="E5" s="2"/>
    </row>
    <row r="6" spans="1:8" x14ac:dyDescent="0.35">
      <c r="A6" s="3" t="s">
        <v>4</v>
      </c>
      <c r="C6" s="2"/>
      <c r="D6" s="2"/>
      <c r="E6" s="2"/>
    </row>
    <row r="7" spans="1:8" x14ac:dyDescent="0.35">
      <c r="A7" s="3" t="s">
        <v>5</v>
      </c>
      <c r="B7" s="2"/>
      <c r="C7" s="2"/>
      <c r="D7" s="2"/>
      <c r="E7" s="2"/>
    </row>
    <row r="8" spans="1:8" x14ac:dyDescent="0.35">
      <c r="A8" s="3" t="s">
        <v>6</v>
      </c>
      <c r="B8" s="2"/>
      <c r="C8" s="2"/>
      <c r="D8" s="2"/>
      <c r="E8" s="2"/>
    </row>
    <row r="9" spans="1:8" x14ac:dyDescent="0.35">
      <c r="A9" s="3" t="s">
        <v>7</v>
      </c>
      <c r="B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</vt:lpstr>
      <vt:lpstr>Sheet1</vt:lpstr>
      <vt:lpstr>DATA_DESCRIPTION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</dc:creator>
  <cp:lastModifiedBy>Sandeep</cp:lastModifiedBy>
  <dcterms:created xsi:type="dcterms:W3CDTF">2021-04-24T06:48:07Z</dcterms:created>
  <dcterms:modified xsi:type="dcterms:W3CDTF">2021-04-24T13:51:00Z</dcterms:modified>
</cp:coreProperties>
</file>