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main" sheetId="1" r:id="rId1"/>
    <sheet name="practice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"/>
  <c r="I4"/>
  <c r="I5"/>
  <c r="I6"/>
  <c r="I7"/>
  <c r="I8"/>
  <c r="I9"/>
  <c r="I10"/>
  <c r="I11"/>
  <c r="I12"/>
  <c r="I2"/>
  <c r="J3" i="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2"/>
  <c r="B22"/>
  <c r="B23"/>
  <c r="B24"/>
  <c r="B25"/>
  <c r="B26"/>
  <c r="B27"/>
  <c r="B28"/>
  <c r="B29"/>
  <c r="B30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B1"/>
  <c r="A1"/>
  <c r="X5" i="1"/>
  <c r="X4"/>
  <c r="X3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"/>
  <c r="Y4"/>
  <c r="Y2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2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L2"/>
  <c r="J2"/>
  <c r="O9"/>
  <c r="O11"/>
  <c r="O13"/>
  <c r="O15"/>
  <c r="O17"/>
  <c r="O19"/>
  <c r="O21"/>
  <c r="O23"/>
  <c r="O25"/>
  <c r="O27"/>
  <c r="O29"/>
  <c r="O31"/>
  <c r="M9"/>
  <c r="M11"/>
  <c r="M13"/>
  <c r="M15"/>
  <c r="M17"/>
  <c r="M19"/>
  <c r="M21"/>
  <c r="M23"/>
  <c r="M25"/>
  <c r="M27"/>
  <c r="M29"/>
  <c r="M31"/>
  <c r="K4"/>
  <c r="Q4" s="1"/>
  <c r="K5"/>
  <c r="K6"/>
  <c r="Q6" s="1"/>
  <c r="K7"/>
  <c r="K8"/>
  <c r="Q8" s="1"/>
  <c r="K9"/>
  <c r="K10"/>
  <c r="Q10" s="1"/>
  <c r="K11"/>
  <c r="K12"/>
  <c r="Q12" s="1"/>
  <c r="K13"/>
  <c r="K14"/>
  <c r="Q14" s="1"/>
  <c r="K15"/>
  <c r="K16"/>
  <c r="Q16" s="1"/>
  <c r="K17"/>
  <c r="K18"/>
  <c r="Q18" s="1"/>
  <c r="K19"/>
  <c r="K20"/>
  <c r="Q20" s="1"/>
  <c r="K21"/>
  <c r="K22"/>
  <c r="Q22" s="1"/>
  <c r="K23"/>
  <c r="K24"/>
  <c r="Q24" s="1"/>
  <c r="K25"/>
  <c r="K26"/>
  <c r="Q26" s="1"/>
  <c r="K27"/>
  <c r="K28"/>
  <c r="Q28" s="1"/>
  <c r="K29"/>
  <c r="K30"/>
  <c r="Q30" s="1"/>
  <c r="K31"/>
  <c r="K3"/>
  <c r="Q3" s="1"/>
  <c r="K2"/>
  <c r="Q2" s="1"/>
  <c r="I8"/>
  <c r="U8" s="1"/>
  <c r="I9"/>
  <c r="U9" s="1"/>
  <c r="I10"/>
  <c r="U10" s="1"/>
  <c r="I11"/>
  <c r="U11" s="1"/>
  <c r="I12"/>
  <c r="U12" s="1"/>
  <c r="I13"/>
  <c r="U13" s="1"/>
  <c r="I14"/>
  <c r="U14" s="1"/>
  <c r="I15"/>
  <c r="U15" s="1"/>
  <c r="I16"/>
  <c r="U16" s="1"/>
  <c r="I17"/>
  <c r="U17" s="1"/>
  <c r="I18"/>
  <c r="U18" s="1"/>
  <c r="I19"/>
  <c r="U19" s="1"/>
  <c r="I20"/>
  <c r="U20" s="1"/>
  <c r="I21"/>
  <c r="U21" s="1"/>
  <c r="I22"/>
  <c r="U22" s="1"/>
  <c r="I23"/>
  <c r="U23" s="1"/>
  <c r="I24"/>
  <c r="U24" s="1"/>
  <c r="I25"/>
  <c r="U25" s="1"/>
  <c r="I26"/>
  <c r="U26" s="1"/>
  <c r="I27"/>
  <c r="U27" s="1"/>
  <c r="I28"/>
  <c r="U28" s="1"/>
  <c r="I29"/>
  <c r="U29" s="1"/>
  <c r="I30"/>
  <c r="U30" s="1"/>
  <c r="I31"/>
  <c r="U31" s="1"/>
  <c r="I7"/>
  <c r="M7" s="1"/>
  <c r="I6"/>
  <c r="U6" s="1"/>
  <c r="I5"/>
  <c r="U5" s="1"/>
  <c r="I4"/>
  <c r="U4" s="1"/>
  <c r="I3"/>
  <c r="U3" s="1"/>
  <c r="I2"/>
  <c r="U2" s="1"/>
  <c r="M5" l="1"/>
  <c r="M3"/>
  <c r="O7"/>
  <c r="O5"/>
  <c r="O3"/>
  <c r="Q31"/>
  <c r="Q29"/>
  <c r="Q27"/>
  <c r="Q25"/>
  <c r="Q23"/>
  <c r="Q21"/>
  <c r="Q19"/>
  <c r="Q17"/>
  <c r="Q15"/>
  <c r="Q13"/>
  <c r="Q11"/>
  <c r="Q9"/>
  <c r="Q7"/>
  <c r="Q5"/>
  <c r="S31"/>
  <c r="S29"/>
  <c r="S27"/>
  <c r="S25"/>
  <c r="S23"/>
  <c r="S21"/>
  <c r="S19"/>
  <c r="S17"/>
  <c r="S15"/>
  <c r="S13"/>
  <c r="S11"/>
  <c r="S9"/>
  <c r="S7"/>
  <c r="S5"/>
  <c r="S3"/>
  <c r="U7"/>
  <c r="M30"/>
  <c r="M28"/>
  <c r="M26"/>
  <c r="M24"/>
  <c r="M22"/>
  <c r="M20"/>
  <c r="M18"/>
  <c r="M16"/>
  <c r="M14"/>
  <c r="M12"/>
  <c r="M10"/>
  <c r="M8"/>
  <c r="M6"/>
  <c r="M4"/>
  <c r="O2"/>
  <c r="O30"/>
  <c r="O28"/>
  <c r="O26"/>
  <c r="O24"/>
  <c r="O22"/>
  <c r="O20"/>
  <c r="O18"/>
  <c r="O16"/>
  <c r="O14"/>
  <c r="O12"/>
  <c r="O10"/>
  <c r="O8"/>
  <c r="O6"/>
  <c r="O4"/>
  <c r="S2"/>
  <c r="S30"/>
  <c r="S28"/>
  <c r="S26"/>
  <c r="S24"/>
  <c r="S22"/>
  <c r="S20"/>
  <c r="S18"/>
  <c r="S16"/>
  <c r="S14"/>
  <c r="S12"/>
  <c r="S10"/>
  <c r="S8"/>
  <c r="S6"/>
  <c r="S4"/>
</calcChain>
</file>

<file path=xl/sharedStrings.xml><?xml version="1.0" encoding="utf-8"?>
<sst xmlns="http://schemas.openxmlformats.org/spreadsheetml/2006/main" count="101" uniqueCount="57">
  <si>
    <t>S.No</t>
  </si>
  <si>
    <t>Candidates Name</t>
  </si>
  <si>
    <t>Acc</t>
  </si>
  <si>
    <t>GS</t>
  </si>
  <si>
    <t>NS</t>
  </si>
  <si>
    <t>Abdul Rahman B</t>
  </si>
  <si>
    <t>Arun T</t>
  </si>
  <si>
    <t>Aysha sithika L</t>
  </si>
  <si>
    <t>Bhavani R</t>
  </si>
  <si>
    <t>Fathima M</t>
  </si>
  <si>
    <t>Ghouse bi S</t>
  </si>
  <si>
    <t>Gnanagowsalya K</t>
  </si>
  <si>
    <t>Hajeera Sithika L</t>
  </si>
  <si>
    <t>HARIHARAN A</t>
  </si>
  <si>
    <t>Jayalakshmi R</t>
  </si>
  <si>
    <t>Jothika J</t>
  </si>
  <si>
    <t>Kalaiarasan A</t>
  </si>
  <si>
    <t>Kayalvizhi M</t>
  </si>
  <si>
    <t>Komaladevi. S</t>
  </si>
  <si>
    <t>LAVANYA M</t>
  </si>
  <si>
    <t>Narayanan S</t>
  </si>
  <si>
    <t>Prasanth P</t>
  </si>
  <si>
    <t>Priya S</t>
  </si>
  <si>
    <t>Punithavathi D</t>
  </si>
  <si>
    <t>Raghul S</t>
  </si>
  <si>
    <t>Roobankumar K</t>
  </si>
  <si>
    <t>Sangari S</t>
  </si>
  <si>
    <t>Santhiya S</t>
  </si>
  <si>
    <t>Saranya N</t>
  </si>
  <si>
    <t>Saravanan M</t>
  </si>
  <si>
    <t>Snega D</t>
  </si>
  <si>
    <t>Srinidhi S</t>
  </si>
  <si>
    <t>Tamil V</t>
  </si>
  <si>
    <t>Vinu Andrews S</t>
  </si>
  <si>
    <t>Yogarajan K</t>
  </si>
  <si>
    <t>Addition</t>
  </si>
  <si>
    <t>Multiplication</t>
  </si>
  <si>
    <t>Subtraction</t>
  </si>
  <si>
    <t>Division</t>
  </si>
  <si>
    <t>Modules</t>
  </si>
  <si>
    <t>Power</t>
  </si>
  <si>
    <t>Average</t>
  </si>
  <si>
    <t>F-Add</t>
  </si>
  <si>
    <t>F-Mul</t>
  </si>
  <si>
    <t>F-Sub</t>
  </si>
  <si>
    <t>F-Div</t>
  </si>
  <si>
    <t>F-Mod</t>
  </si>
  <si>
    <t>F-Pow</t>
  </si>
  <si>
    <t>F-Avg</t>
  </si>
  <si>
    <t>Count</t>
  </si>
  <si>
    <t>Sub total</t>
  </si>
  <si>
    <t>Divition</t>
  </si>
  <si>
    <t>Modulas</t>
  </si>
  <si>
    <t xml:space="preserve">power </t>
  </si>
  <si>
    <t>count</t>
  </si>
  <si>
    <t>subtotal</t>
  </si>
  <si>
    <t>And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</si>
</sst>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3333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6" fillId="2" borderId="2" xfId="1" applyFont="1" applyFill="1" applyBorder="1" applyAlignment="1" applyProtection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0" fillId="0" borderId="0" xfId="0" applyAlignment="1"/>
    <xf numFmtId="0" fontId="2" fillId="2" borderId="4" xfId="0" applyFont="1" applyFill="1" applyBorder="1" applyAlignment="1"/>
    <xf numFmtId="0" fontId="3" fillId="3" borderId="2" xfId="0" applyFont="1" applyFill="1" applyBorder="1" applyAlignment="1"/>
    <xf numFmtId="0" fontId="3" fillId="3" borderId="1" xfId="0" applyFont="1" applyFill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2" fillId="2" borderId="0" xfId="0" applyFont="1" applyFill="1" applyBorder="1" applyAlignment="1"/>
    <xf numFmtId="0" fontId="0" fillId="4" borderId="0" xfId="0" applyFill="1" applyAlignment="1"/>
    <xf numFmtId="0" fontId="4" fillId="0" borderId="3" xfId="0" applyNumberFormat="1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3333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1"/>
  <sheetViews>
    <sheetView topLeftCell="D1" workbookViewId="0">
      <selection activeCell="X4" sqref="X4"/>
    </sheetView>
  </sheetViews>
  <sheetFormatPr defaultRowHeight="15"/>
  <cols>
    <col min="1" max="1" width="5.140625" style="4" bestFit="1" customWidth="1"/>
    <col min="2" max="2" width="20.85546875" style="4" bestFit="1" customWidth="1"/>
    <col min="3" max="3" width="4" style="4" bestFit="1" customWidth="1"/>
    <col min="4" max="5" width="3.42578125" style="4" bestFit="1" customWidth="1"/>
    <col min="6" max="6" width="4" style="4" bestFit="1" customWidth="1"/>
    <col min="7" max="7" width="3.42578125" style="4" bestFit="1" customWidth="1"/>
    <col min="8" max="8" width="9.140625" style="4"/>
    <col min="9" max="9" width="8.7109375" style="4" bestFit="1" customWidth="1"/>
    <col min="10" max="10" width="8.7109375" style="4" customWidth="1"/>
    <col min="11" max="11" width="13.7109375" style="4" bestFit="1" customWidth="1"/>
    <col min="12" max="12" width="13.7109375" style="4" customWidth="1"/>
    <col min="13" max="13" width="11.140625" style="4" bestFit="1" customWidth="1"/>
    <col min="14" max="14" width="11.140625" style="4" customWidth="1"/>
    <col min="15" max="15" width="8.140625" style="4" bestFit="1" customWidth="1"/>
    <col min="16" max="16" width="8.140625" style="4" customWidth="1"/>
    <col min="17" max="17" width="8.85546875" style="4" bestFit="1" customWidth="1"/>
    <col min="18" max="18" width="8.85546875" style="4" customWidth="1"/>
    <col min="19" max="19" width="6.7109375" style="4" bestFit="1" customWidth="1"/>
    <col min="20" max="20" width="6.7109375" style="4" customWidth="1"/>
    <col min="21" max="21" width="8.28515625" style="4" bestFit="1" customWidth="1"/>
    <col min="22" max="24" width="9.140625" style="4"/>
    <col min="25" max="25" width="10" style="4" bestFit="1" customWidth="1"/>
    <col min="26" max="16384" width="9.140625" style="4"/>
  </cols>
  <sheetData>
    <row r="1" spans="1:25" ht="16.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2</v>
      </c>
      <c r="G1" s="3" t="s">
        <v>3</v>
      </c>
      <c r="H1" s="11"/>
      <c r="I1" s="5" t="s">
        <v>35</v>
      </c>
      <c r="J1" s="10" t="s">
        <v>42</v>
      </c>
      <c r="K1" s="10" t="s">
        <v>36</v>
      </c>
      <c r="L1" s="10" t="s">
        <v>43</v>
      </c>
      <c r="M1" s="10" t="s">
        <v>37</v>
      </c>
      <c r="N1" s="10" t="s">
        <v>44</v>
      </c>
      <c r="O1" s="10" t="s">
        <v>38</v>
      </c>
      <c r="P1" s="10" t="s">
        <v>45</v>
      </c>
      <c r="Q1" s="10" t="s">
        <v>39</v>
      </c>
      <c r="R1" s="10" t="s">
        <v>46</v>
      </c>
      <c r="S1" s="10" t="s">
        <v>40</v>
      </c>
      <c r="T1" s="10" t="s">
        <v>47</v>
      </c>
      <c r="U1" s="10" t="s">
        <v>41</v>
      </c>
      <c r="V1" s="10" t="s">
        <v>48</v>
      </c>
      <c r="W1" s="10" t="s">
        <v>49</v>
      </c>
      <c r="X1" s="10" t="s">
        <v>50</v>
      </c>
    </row>
    <row r="2" spans="1:25" ht="15.75" thickBot="1">
      <c r="A2" s="6">
        <v>1</v>
      </c>
      <c r="B2" s="7" t="s">
        <v>5</v>
      </c>
      <c r="C2" s="8">
        <v>85</v>
      </c>
      <c r="D2" s="8">
        <v>19</v>
      </c>
      <c r="E2" s="8">
        <v>13</v>
      </c>
      <c r="F2" s="8">
        <v>90</v>
      </c>
      <c r="G2" s="8">
        <v>18</v>
      </c>
      <c r="I2" s="4">
        <f t="shared" ref="I2:I7" si="0">C2+D2+E2+F2+G2</f>
        <v>225</v>
      </c>
      <c r="J2" s="4">
        <f>SUM(C2:G2)</f>
        <v>225</v>
      </c>
      <c r="K2" s="4">
        <f>C2*D2*E2*F2*G2</f>
        <v>34011900</v>
      </c>
      <c r="L2" s="4">
        <f>PRODUCT(C2:G2)</f>
        <v>34011900</v>
      </c>
      <c r="M2" s="4">
        <f>K2-I2</f>
        <v>34011675</v>
      </c>
      <c r="O2" s="4">
        <f>K2/I2</f>
        <v>151164</v>
      </c>
      <c r="P2" s="4">
        <f>QUOTIENT(K2,I2)</f>
        <v>151164</v>
      </c>
      <c r="Q2" s="4">
        <f>MOD(K2,I2)</f>
        <v>0</v>
      </c>
      <c r="S2" s="4">
        <f>I2*I2</f>
        <v>50625</v>
      </c>
      <c r="T2" s="4">
        <f>POWER(I2,2)</f>
        <v>50625</v>
      </c>
      <c r="U2" s="4">
        <f>(I2/5)</f>
        <v>45</v>
      </c>
      <c r="V2" s="4">
        <f>AVERAGE(C2:G2)</f>
        <v>45</v>
      </c>
      <c r="W2" s="4">
        <f>COUNT(C2:G2)</f>
        <v>5</v>
      </c>
      <c r="X2" s="4">
        <f>SUBTOTAL(2,C2:G2)</f>
        <v>5</v>
      </c>
      <c r="Y2" s="4">
        <f>SUM(G2:X2)</f>
        <v>102439621</v>
      </c>
    </row>
    <row r="3" spans="1:25" ht="27" customHeight="1" thickBot="1">
      <c r="A3" s="6">
        <v>2</v>
      </c>
      <c r="B3" s="6" t="s">
        <v>6</v>
      </c>
      <c r="C3" s="8">
        <v>93</v>
      </c>
      <c r="D3" s="8">
        <v>14</v>
      </c>
      <c r="E3" s="8">
        <v>13</v>
      </c>
      <c r="F3" s="8">
        <v>83</v>
      </c>
      <c r="G3" s="8">
        <v>17</v>
      </c>
      <c r="I3" s="4">
        <f t="shared" si="0"/>
        <v>220</v>
      </c>
      <c r="J3" s="4">
        <f t="shared" ref="J3:J31" si="1">SUM(C3:G3)</f>
        <v>220</v>
      </c>
      <c r="K3" s="4">
        <f>C3*D3*E3*F3*G3</f>
        <v>23882586</v>
      </c>
      <c r="L3" s="4">
        <f t="shared" ref="L3:L31" si="2">PRODUCT(C3:G3)</f>
        <v>23882586</v>
      </c>
      <c r="M3" s="4">
        <f t="shared" ref="M3:M31" si="3">K3-I3</f>
        <v>23882366</v>
      </c>
      <c r="O3" s="4">
        <f t="shared" ref="O3:O31" si="4">K3/I3</f>
        <v>108557.20909090909</v>
      </c>
      <c r="P3" s="4">
        <f t="shared" ref="P3:P31" si="5">QUOTIENT(K3,I3)</f>
        <v>108557</v>
      </c>
      <c r="Q3" s="4">
        <f t="shared" ref="Q3:Q31" si="6">MOD(K3,I3)</f>
        <v>46</v>
      </c>
      <c r="S3" s="4">
        <f t="shared" ref="S3:S31" si="7">I3*I3</f>
        <v>48400</v>
      </c>
      <c r="T3" s="4">
        <f t="shared" ref="T3:T31" si="8">POWER(I3,2)</f>
        <v>48400</v>
      </c>
      <c r="U3" s="4">
        <f t="shared" ref="U3:U31" si="9">(I3/5)</f>
        <v>44</v>
      </c>
      <c r="V3" s="4">
        <f t="shared" ref="V3:V31" si="10">AVERAGE(C3:G3)</f>
        <v>44</v>
      </c>
      <c r="W3" s="4">
        <f t="shared" ref="W3:W31" si="11">COUNT(C3:G3)</f>
        <v>5</v>
      </c>
      <c r="X3" s="4">
        <f>SUBTOTAL(2,C3:G3)</f>
        <v>5</v>
      </c>
      <c r="Y3" s="4">
        <f>SUM(I3:X3)</f>
        <v>71962036.209090903</v>
      </c>
    </row>
    <row r="4" spans="1:25" ht="27" customHeight="1" thickBot="1">
      <c r="A4" s="6">
        <v>3</v>
      </c>
      <c r="B4" s="6" t="s">
        <v>7</v>
      </c>
      <c r="C4" s="8">
        <v>74</v>
      </c>
      <c r="D4" s="8">
        <v>21</v>
      </c>
      <c r="E4" s="8">
        <v>16</v>
      </c>
      <c r="F4" s="8">
        <v>84</v>
      </c>
      <c r="G4" s="8">
        <v>17</v>
      </c>
      <c r="I4" s="4">
        <f t="shared" si="0"/>
        <v>212</v>
      </c>
      <c r="J4" s="4">
        <f t="shared" si="1"/>
        <v>212</v>
      </c>
      <c r="K4" s="4">
        <f t="shared" ref="K4:K31" si="12">C4*D4*E4*F4*G4</f>
        <v>35505792</v>
      </c>
      <c r="L4" s="4">
        <f t="shared" si="2"/>
        <v>35505792</v>
      </c>
      <c r="M4" s="4">
        <f t="shared" si="3"/>
        <v>35505580</v>
      </c>
      <c r="O4" s="4">
        <f t="shared" si="4"/>
        <v>167480.15094339623</v>
      </c>
      <c r="P4" s="4">
        <f t="shared" si="5"/>
        <v>167480</v>
      </c>
      <c r="Q4" s="4">
        <f t="shared" si="6"/>
        <v>32</v>
      </c>
      <c r="S4" s="4">
        <f t="shared" si="7"/>
        <v>44944</v>
      </c>
      <c r="T4" s="4">
        <f t="shared" si="8"/>
        <v>44944</v>
      </c>
      <c r="U4" s="4">
        <f t="shared" si="9"/>
        <v>42.4</v>
      </c>
      <c r="V4" s="4">
        <f t="shared" si="10"/>
        <v>42.4</v>
      </c>
      <c r="W4" s="4">
        <f t="shared" si="11"/>
        <v>5</v>
      </c>
      <c r="X4" s="4">
        <f>SUBTOTAL(1,C4:G4)</f>
        <v>42.4</v>
      </c>
      <c r="Y4" s="4">
        <f>SUM(E4:X4)</f>
        <v>106942717.35094342</v>
      </c>
    </row>
    <row r="5" spans="1:25" ht="27" customHeight="1" thickBot="1">
      <c r="A5" s="6">
        <v>4</v>
      </c>
      <c r="B5" s="6" t="s">
        <v>8</v>
      </c>
      <c r="C5" s="8">
        <v>96</v>
      </c>
      <c r="D5" s="8">
        <v>18</v>
      </c>
      <c r="E5" s="8">
        <v>17</v>
      </c>
      <c r="F5" s="8">
        <v>96</v>
      </c>
      <c r="G5" s="8">
        <v>17</v>
      </c>
      <c r="I5" s="4">
        <f t="shared" si="0"/>
        <v>244</v>
      </c>
      <c r="J5" s="4">
        <f t="shared" si="1"/>
        <v>244</v>
      </c>
      <c r="K5" s="4">
        <f t="shared" si="12"/>
        <v>47941632</v>
      </c>
      <c r="L5" s="4">
        <f t="shared" si="2"/>
        <v>47941632</v>
      </c>
      <c r="M5" s="4">
        <f t="shared" si="3"/>
        <v>47941388</v>
      </c>
      <c r="O5" s="4">
        <f t="shared" si="4"/>
        <v>196482.09836065574</v>
      </c>
      <c r="P5" s="4">
        <f t="shared" si="5"/>
        <v>196482</v>
      </c>
      <c r="Q5" s="4">
        <f t="shared" si="6"/>
        <v>24</v>
      </c>
      <c r="S5" s="4">
        <f t="shared" si="7"/>
        <v>59536</v>
      </c>
      <c r="T5" s="4">
        <f t="shared" si="8"/>
        <v>59536</v>
      </c>
      <c r="U5" s="4">
        <f t="shared" si="9"/>
        <v>48.8</v>
      </c>
      <c r="V5" s="4">
        <f t="shared" si="10"/>
        <v>48.8</v>
      </c>
      <c r="W5" s="4">
        <f t="shared" si="11"/>
        <v>5</v>
      </c>
      <c r="X5" s="4">
        <f>SUBTOTAL(6,C5:G5)</f>
        <v>47941632</v>
      </c>
      <c r="Y5" s="4">
        <f t="shared" ref="Y5" si="13">SUM(G5:X5)</f>
        <v>192278951.69836068</v>
      </c>
    </row>
    <row r="6" spans="1:25" ht="15.75" thickBot="1">
      <c r="A6" s="6">
        <v>5</v>
      </c>
      <c r="B6" s="6" t="s">
        <v>9</v>
      </c>
      <c r="C6" s="8"/>
      <c r="D6" s="8"/>
      <c r="E6" s="8"/>
      <c r="F6" s="8">
        <v>93</v>
      </c>
      <c r="G6" s="8">
        <v>21</v>
      </c>
      <c r="I6" s="4">
        <f t="shared" si="0"/>
        <v>114</v>
      </c>
      <c r="J6" s="4">
        <f t="shared" si="1"/>
        <v>114</v>
      </c>
      <c r="K6" s="4">
        <f t="shared" si="12"/>
        <v>0</v>
      </c>
      <c r="L6" s="4">
        <f t="shared" si="2"/>
        <v>1953</v>
      </c>
      <c r="M6" s="4">
        <f t="shared" si="3"/>
        <v>-114</v>
      </c>
      <c r="O6" s="4">
        <f t="shared" si="4"/>
        <v>0</v>
      </c>
      <c r="P6" s="4">
        <f t="shared" si="5"/>
        <v>0</v>
      </c>
      <c r="Q6" s="4">
        <f t="shared" si="6"/>
        <v>0</v>
      </c>
      <c r="S6" s="4">
        <f t="shared" si="7"/>
        <v>12996</v>
      </c>
      <c r="T6" s="4">
        <f t="shared" si="8"/>
        <v>12996</v>
      </c>
      <c r="U6" s="4">
        <f t="shared" si="9"/>
        <v>22.8</v>
      </c>
      <c r="V6" s="4">
        <f t="shared" si="10"/>
        <v>57</v>
      </c>
      <c r="W6" s="4">
        <f t="shared" si="11"/>
        <v>2</v>
      </c>
      <c r="Y6" s="4">
        <f t="shared" ref="Y6" si="14">SUM(I6:X6)</f>
        <v>28140.799999999999</v>
      </c>
    </row>
    <row r="7" spans="1:25" ht="15.75" thickBot="1">
      <c r="A7" s="6">
        <v>6</v>
      </c>
      <c r="B7" s="6" t="s">
        <v>10</v>
      </c>
      <c r="C7" s="8">
        <v>78</v>
      </c>
      <c r="D7" s="8">
        <v>13</v>
      </c>
      <c r="E7" s="8">
        <v>10</v>
      </c>
      <c r="F7" s="8">
        <v>88</v>
      </c>
      <c r="G7" s="8">
        <v>12</v>
      </c>
      <c r="I7" s="4">
        <f t="shared" si="0"/>
        <v>201</v>
      </c>
      <c r="J7" s="4">
        <f t="shared" si="1"/>
        <v>201</v>
      </c>
      <c r="K7" s="4">
        <f t="shared" si="12"/>
        <v>10707840</v>
      </c>
      <c r="L7" s="4">
        <f t="shared" si="2"/>
        <v>10707840</v>
      </c>
      <c r="M7" s="4">
        <f t="shared" si="3"/>
        <v>10707639</v>
      </c>
      <c r="O7" s="4">
        <f t="shared" si="4"/>
        <v>53272.835820895525</v>
      </c>
      <c r="P7" s="4">
        <f t="shared" si="5"/>
        <v>53272</v>
      </c>
      <c r="Q7" s="4">
        <f t="shared" si="6"/>
        <v>168</v>
      </c>
      <c r="S7" s="4">
        <f t="shared" si="7"/>
        <v>40401</v>
      </c>
      <c r="T7" s="4">
        <f t="shared" si="8"/>
        <v>40401</v>
      </c>
      <c r="U7" s="4">
        <f t="shared" si="9"/>
        <v>40.200000000000003</v>
      </c>
      <c r="V7" s="4">
        <f t="shared" si="10"/>
        <v>40.200000000000003</v>
      </c>
      <c r="W7" s="4">
        <f t="shared" si="11"/>
        <v>5</v>
      </c>
      <c r="Y7" s="4">
        <f t="shared" ref="Y7" si="15">SUM(E7:X7)</f>
        <v>32311431.235820893</v>
      </c>
    </row>
    <row r="8" spans="1:25" ht="15.75" thickBot="1">
      <c r="A8" s="6">
        <v>7</v>
      </c>
      <c r="B8" s="6" t="s">
        <v>11</v>
      </c>
      <c r="C8" s="8">
        <v>82</v>
      </c>
      <c r="D8" s="8">
        <v>23</v>
      </c>
      <c r="E8" s="8">
        <v>19</v>
      </c>
      <c r="F8" s="8">
        <v>91</v>
      </c>
      <c r="G8" s="8">
        <v>23</v>
      </c>
      <c r="I8" s="4">
        <f t="shared" ref="I8:I31" si="16">C8+D8+E8+F8+G8</f>
        <v>238</v>
      </c>
      <c r="J8" s="4">
        <f t="shared" si="1"/>
        <v>238</v>
      </c>
      <c r="K8" s="4">
        <f t="shared" si="12"/>
        <v>75000562</v>
      </c>
      <c r="L8" s="4">
        <f t="shared" si="2"/>
        <v>75000562</v>
      </c>
      <c r="M8" s="4">
        <f t="shared" si="3"/>
        <v>75000324</v>
      </c>
      <c r="O8" s="4">
        <f t="shared" si="4"/>
        <v>315128.4117647059</v>
      </c>
      <c r="P8" s="4">
        <f t="shared" si="5"/>
        <v>315128</v>
      </c>
      <c r="Q8" s="4">
        <f t="shared" si="6"/>
        <v>98</v>
      </c>
      <c r="S8" s="4">
        <f t="shared" si="7"/>
        <v>56644</v>
      </c>
      <c r="T8" s="4">
        <f t="shared" si="8"/>
        <v>56644</v>
      </c>
      <c r="U8" s="4">
        <f t="shared" si="9"/>
        <v>47.6</v>
      </c>
      <c r="V8" s="4">
        <f t="shared" si="10"/>
        <v>47.6</v>
      </c>
      <c r="W8" s="4">
        <f t="shared" si="11"/>
        <v>5</v>
      </c>
      <c r="Y8" s="4">
        <f t="shared" ref="Y8" si="17">SUM(G8:X8)</f>
        <v>225745689.6117647</v>
      </c>
    </row>
    <row r="9" spans="1:25" ht="39.75" customHeight="1" thickBot="1">
      <c r="A9" s="6">
        <v>8</v>
      </c>
      <c r="B9" s="6" t="s">
        <v>12</v>
      </c>
      <c r="C9" s="8">
        <v>86</v>
      </c>
      <c r="D9" s="8">
        <v>26</v>
      </c>
      <c r="E9" s="8">
        <v>22</v>
      </c>
      <c r="F9" s="8">
        <v>92</v>
      </c>
      <c r="G9" s="8">
        <v>26</v>
      </c>
      <c r="I9" s="4">
        <f t="shared" si="16"/>
        <v>252</v>
      </c>
      <c r="J9" s="4">
        <f t="shared" si="1"/>
        <v>252</v>
      </c>
      <c r="K9" s="4">
        <f t="shared" si="12"/>
        <v>117667264</v>
      </c>
      <c r="L9" s="4">
        <f t="shared" si="2"/>
        <v>117667264</v>
      </c>
      <c r="M9" s="4">
        <f t="shared" si="3"/>
        <v>117667012</v>
      </c>
      <c r="O9" s="4">
        <f t="shared" si="4"/>
        <v>466933.58730158728</v>
      </c>
      <c r="P9" s="4">
        <f t="shared" si="5"/>
        <v>466933</v>
      </c>
      <c r="Q9" s="4">
        <f t="shared" si="6"/>
        <v>148</v>
      </c>
      <c r="S9" s="4">
        <f t="shared" si="7"/>
        <v>63504</v>
      </c>
      <c r="T9" s="4">
        <f t="shared" si="8"/>
        <v>63504</v>
      </c>
      <c r="U9" s="4">
        <f t="shared" si="9"/>
        <v>50.4</v>
      </c>
      <c r="V9" s="4">
        <f t="shared" si="10"/>
        <v>50.4</v>
      </c>
      <c r="W9" s="4">
        <f t="shared" si="11"/>
        <v>5</v>
      </c>
      <c r="Y9" s="4">
        <f t="shared" ref="Y9" si="18">SUM(I9:X9)</f>
        <v>354063172.38730156</v>
      </c>
    </row>
    <row r="10" spans="1:25" ht="27" customHeight="1" thickBot="1">
      <c r="A10" s="6">
        <v>9</v>
      </c>
      <c r="B10" s="6" t="s">
        <v>13</v>
      </c>
      <c r="C10" s="8">
        <v>100</v>
      </c>
      <c r="D10" s="8">
        <v>36</v>
      </c>
      <c r="E10" s="8">
        <v>35</v>
      </c>
      <c r="F10" s="8">
        <v>95</v>
      </c>
      <c r="G10" s="8">
        <v>30</v>
      </c>
      <c r="I10" s="4">
        <f t="shared" si="16"/>
        <v>296</v>
      </c>
      <c r="J10" s="4">
        <f t="shared" si="1"/>
        <v>296</v>
      </c>
      <c r="K10" s="4">
        <f t="shared" si="12"/>
        <v>359100000</v>
      </c>
      <c r="L10" s="4">
        <f t="shared" si="2"/>
        <v>359100000</v>
      </c>
      <c r="M10" s="4">
        <f t="shared" si="3"/>
        <v>359099704</v>
      </c>
      <c r="O10" s="4">
        <f t="shared" si="4"/>
        <v>1213175.6756756757</v>
      </c>
      <c r="P10" s="4">
        <f t="shared" si="5"/>
        <v>1213175</v>
      </c>
      <c r="Q10" s="4">
        <f t="shared" si="6"/>
        <v>200</v>
      </c>
      <c r="S10" s="4">
        <f t="shared" si="7"/>
        <v>87616</v>
      </c>
      <c r="T10" s="4">
        <f t="shared" si="8"/>
        <v>87616</v>
      </c>
      <c r="U10" s="4">
        <f t="shared" si="9"/>
        <v>59.2</v>
      </c>
      <c r="V10" s="4">
        <f t="shared" si="10"/>
        <v>59.2</v>
      </c>
      <c r="W10" s="4">
        <f t="shared" si="11"/>
        <v>5</v>
      </c>
      <c r="Y10" s="4">
        <f t="shared" ref="Y10" si="19">SUM(E10:X10)</f>
        <v>1079902362.0756757</v>
      </c>
    </row>
    <row r="11" spans="1:25" ht="27" customHeight="1" thickBot="1">
      <c r="A11" s="6">
        <v>10</v>
      </c>
      <c r="B11" s="6" t="s">
        <v>14</v>
      </c>
      <c r="C11" s="8">
        <v>82</v>
      </c>
      <c r="D11" s="8">
        <v>20</v>
      </c>
      <c r="E11" s="8">
        <v>36</v>
      </c>
      <c r="F11" s="8">
        <v>80</v>
      </c>
      <c r="G11" s="8">
        <v>22</v>
      </c>
      <c r="I11" s="4">
        <f t="shared" si="16"/>
        <v>240</v>
      </c>
      <c r="J11" s="4">
        <f t="shared" si="1"/>
        <v>240</v>
      </c>
      <c r="K11" s="4">
        <f t="shared" si="12"/>
        <v>103910400</v>
      </c>
      <c r="L11" s="4">
        <f t="shared" si="2"/>
        <v>103910400</v>
      </c>
      <c r="M11" s="4">
        <f t="shared" si="3"/>
        <v>103910160</v>
      </c>
      <c r="O11" s="4">
        <f t="shared" si="4"/>
        <v>432960</v>
      </c>
      <c r="P11" s="4">
        <f t="shared" si="5"/>
        <v>432960</v>
      </c>
      <c r="Q11" s="4">
        <f t="shared" si="6"/>
        <v>0</v>
      </c>
      <c r="S11" s="4">
        <f t="shared" si="7"/>
        <v>57600</v>
      </c>
      <c r="T11" s="4">
        <f t="shared" si="8"/>
        <v>57600</v>
      </c>
      <c r="U11" s="4">
        <f t="shared" si="9"/>
        <v>48</v>
      </c>
      <c r="V11" s="4">
        <f t="shared" si="10"/>
        <v>48</v>
      </c>
      <c r="W11" s="4">
        <f t="shared" si="11"/>
        <v>5</v>
      </c>
      <c r="Y11" s="4">
        <f t="shared" ref="Y11" si="20">SUM(G11:X11)</f>
        <v>312712683</v>
      </c>
    </row>
    <row r="12" spans="1:25" ht="15.75" thickBot="1">
      <c r="A12" s="6">
        <v>11</v>
      </c>
      <c r="B12" s="6" t="s">
        <v>15</v>
      </c>
      <c r="C12" s="8">
        <v>94</v>
      </c>
      <c r="D12" s="8">
        <v>24</v>
      </c>
      <c r="E12" s="8">
        <v>22</v>
      </c>
      <c r="F12" s="8">
        <v>87</v>
      </c>
      <c r="G12" s="8">
        <v>24</v>
      </c>
      <c r="I12" s="4">
        <f t="shared" si="16"/>
        <v>251</v>
      </c>
      <c r="J12" s="4">
        <f t="shared" si="1"/>
        <v>251</v>
      </c>
      <c r="K12" s="4">
        <f t="shared" si="12"/>
        <v>103631616</v>
      </c>
      <c r="L12" s="4">
        <f t="shared" si="2"/>
        <v>103631616</v>
      </c>
      <c r="M12" s="4">
        <f t="shared" si="3"/>
        <v>103631365</v>
      </c>
      <c r="O12" s="4">
        <f t="shared" si="4"/>
        <v>412874.96414342627</v>
      </c>
      <c r="P12" s="4">
        <f t="shared" si="5"/>
        <v>412874</v>
      </c>
      <c r="Q12" s="4">
        <f t="shared" si="6"/>
        <v>242</v>
      </c>
      <c r="S12" s="4">
        <f t="shared" si="7"/>
        <v>63001</v>
      </c>
      <c r="T12" s="4">
        <f t="shared" si="8"/>
        <v>63001</v>
      </c>
      <c r="U12" s="4">
        <f t="shared" si="9"/>
        <v>50.2</v>
      </c>
      <c r="V12" s="4">
        <f t="shared" si="10"/>
        <v>50.2</v>
      </c>
      <c r="W12" s="4">
        <f t="shared" si="11"/>
        <v>5</v>
      </c>
      <c r="Y12" s="4">
        <f t="shared" ref="Y12" si="21">SUM(I12:X12)</f>
        <v>311847197.36414343</v>
      </c>
    </row>
    <row r="13" spans="1:25" ht="39.75" customHeight="1" thickBot="1">
      <c r="A13" s="6">
        <v>12</v>
      </c>
      <c r="B13" s="6" t="s">
        <v>16</v>
      </c>
      <c r="C13" s="8">
        <v>81</v>
      </c>
      <c r="D13" s="8">
        <v>19</v>
      </c>
      <c r="E13" s="8">
        <v>15</v>
      </c>
      <c r="F13" s="8">
        <v>68</v>
      </c>
      <c r="G13" s="8">
        <v>19</v>
      </c>
      <c r="I13" s="4">
        <f t="shared" si="16"/>
        <v>202</v>
      </c>
      <c r="J13" s="4">
        <f t="shared" si="1"/>
        <v>202</v>
      </c>
      <c r="K13" s="4">
        <f t="shared" si="12"/>
        <v>29825820</v>
      </c>
      <c r="L13" s="4">
        <f t="shared" si="2"/>
        <v>29825820</v>
      </c>
      <c r="M13" s="4">
        <f t="shared" si="3"/>
        <v>29825618</v>
      </c>
      <c r="O13" s="4">
        <f t="shared" si="4"/>
        <v>147652.57425742573</v>
      </c>
      <c r="P13" s="4">
        <f t="shared" si="5"/>
        <v>147652</v>
      </c>
      <c r="Q13" s="4">
        <f t="shared" si="6"/>
        <v>116</v>
      </c>
      <c r="S13" s="4">
        <f t="shared" si="7"/>
        <v>40804</v>
      </c>
      <c r="T13" s="4">
        <f t="shared" si="8"/>
        <v>40804</v>
      </c>
      <c r="U13" s="4">
        <f t="shared" si="9"/>
        <v>40.4</v>
      </c>
      <c r="V13" s="4">
        <f t="shared" si="10"/>
        <v>40.4</v>
      </c>
      <c r="W13" s="4">
        <f t="shared" si="11"/>
        <v>5</v>
      </c>
      <c r="Y13" s="4">
        <f t="shared" ref="Y13" si="22">SUM(E13:X13)</f>
        <v>89854878.37425743</v>
      </c>
    </row>
    <row r="14" spans="1:25" ht="15.75" thickBot="1">
      <c r="A14" s="6">
        <v>13</v>
      </c>
      <c r="B14" s="6" t="s">
        <v>17</v>
      </c>
      <c r="C14" s="8">
        <v>92</v>
      </c>
      <c r="D14" s="8">
        <v>12</v>
      </c>
      <c r="E14" s="8">
        <v>11</v>
      </c>
      <c r="F14" s="8">
        <v>94</v>
      </c>
      <c r="G14" s="8">
        <v>12</v>
      </c>
      <c r="I14" s="4">
        <f t="shared" si="16"/>
        <v>221</v>
      </c>
      <c r="J14" s="4">
        <f t="shared" si="1"/>
        <v>221</v>
      </c>
      <c r="K14" s="4">
        <f t="shared" si="12"/>
        <v>13698432</v>
      </c>
      <c r="L14" s="4">
        <f t="shared" si="2"/>
        <v>13698432</v>
      </c>
      <c r="M14" s="4">
        <f t="shared" si="3"/>
        <v>13698211</v>
      </c>
      <c r="O14" s="4">
        <f t="shared" si="4"/>
        <v>61983.855203619911</v>
      </c>
      <c r="P14" s="4">
        <f t="shared" si="5"/>
        <v>61983</v>
      </c>
      <c r="Q14" s="4">
        <f t="shared" si="6"/>
        <v>189</v>
      </c>
      <c r="S14" s="4">
        <f t="shared" si="7"/>
        <v>48841</v>
      </c>
      <c r="T14" s="4">
        <f t="shared" si="8"/>
        <v>48841</v>
      </c>
      <c r="U14" s="4">
        <f t="shared" si="9"/>
        <v>44.2</v>
      </c>
      <c r="V14" s="4">
        <f t="shared" si="10"/>
        <v>44.2</v>
      </c>
      <c r="W14" s="4">
        <f t="shared" si="11"/>
        <v>5</v>
      </c>
      <c r="Y14" s="4">
        <f t="shared" ref="Y14" si="23">SUM(G14:X14)</f>
        <v>41317460.255203627</v>
      </c>
    </row>
    <row r="15" spans="1:25" ht="27" customHeight="1" thickBot="1">
      <c r="A15" s="6">
        <v>14</v>
      </c>
      <c r="B15" s="6" t="s">
        <v>18</v>
      </c>
      <c r="C15" s="8">
        <v>97</v>
      </c>
      <c r="D15" s="8">
        <v>23</v>
      </c>
      <c r="E15" s="8">
        <v>22</v>
      </c>
      <c r="F15" s="8">
        <v>90</v>
      </c>
      <c r="G15" s="8">
        <v>25</v>
      </c>
      <c r="I15" s="4">
        <f t="shared" si="16"/>
        <v>257</v>
      </c>
      <c r="J15" s="4">
        <f t="shared" si="1"/>
        <v>257</v>
      </c>
      <c r="K15" s="4">
        <f t="shared" si="12"/>
        <v>110434500</v>
      </c>
      <c r="L15" s="4">
        <f t="shared" si="2"/>
        <v>110434500</v>
      </c>
      <c r="M15" s="4">
        <f t="shared" si="3"/>
        <v>110434243</v>
      </c>
      <c r="O15" s="4">
        <f t="shared" si="4"/>
        <v>429706.22568093386</v>
      </c>
      <c r="P15" s="4">
        <f t="shared" si="5"/>
        <v>429706</v>
      </c>
      <c r="Q15" s="4">
        <f t="shared" si="6"/>
        <v>58</v>
      </c>
      <c r="S15" s="4">
        <f t="shared" si="7"/>
        <v>66049</v>
      </c>
      <c r="T15" s="4">
        <f t="shared" si="8"/>
        <v>66049</v>
      </c>
      <c r="U15" s="4">
        <f t="shared" si="9"/>
        <v>51.4</v>
      </c>
      <c r="V15" s="4">
        <f t="shared" si="10"/>
        <v>51.4</v>
      </c>
      <c r="W15" s="4">
        <f t="shared" si="11"/>
        <v>5</v>
      </c>
      <c r="Y15" s="4">
        <f t="shared" ref="Y15" si="24">SUM(I15:X15)</f>
        <v>332295433.0256809</v>
      </c>
    </row>
    <row r="16" spans="1:25" ht="27" customHeight="1" thickBot="1">
      <c r="A16" s="6">
        <v>15</v>
      </c>
      <c r="B16" s="6" t="s">
        <v>19</v>
      </c>
      <c r="C16" s="8">
        <v>93</v>
      </c>
      <c r="D16" s="8">
        <v>16</v>
      </c>
      <c r="E16" s="8">
        <v>15</v>
      </c>
      <c r="F16" s="12"/>
      <c r="G16" s="8"/>
      <c r="I16" s="4">
        <f t="shared" si="16"/>
        <v>124</v>
      </c>
      <c r="J16" s="4">
        <f t="shared" si="1"/>
        <v>124</v>
      </c>
      <c r="K16" s="4">
        <f t="shared" si="12"/>
        <v>0</v>
      </c>
      <c r="L16" s="4">
        <f t="shared" si="2"/>
        <v>22320</v>
      </c>
      <c r="M16" s="4">
        <f t="shared" si="3"/>
        <v>-124</v>
      </c>
      <c r="O16" s="4">
        <f t="shared" si="4"/>
        <v>0</v>
      </c>
      <c r="P16" s="4">
        <f t="shared" si="5"/>
        <v>0</v>
      </c>
      <c r="Q16" s="4">
        <f t="shared" si="6"/>
        <v>0</v>
      </c>
      <c r="S16" s="4">
        <f t="shared" si="7"/>
        <v>15376</v>
      </c>
      <c r="T16" s="4">
        <f t="shared" si="8"/>
        <v>15376</v>
      </c>
      <c r="U16" s="4">
        <f t="shared" si="9"/>
        <v>24.8</v>
      </c>
      <c r="V16" s="4">
        <f t="shared" si="10"/>
        <v>41.333333333333336</v>
      </c>
      <c r="W16" s="4">
        <f t="shared" si="11"/>
        <v>3</v>
      </c>
      <c r="Y16" s="4">
        <f t="shared" ref="Y16" si="25">SUM(E16:X16)</f>
        <v>53280.133333333339</v>
      </c>
    </row>
    <row r="17" spans="1:25" ht="27" customHeight="1" thickBot="1">
      <c r="A17" s="6">
        <v>16</v>
      </c>
      <c r="B17" s="6" t="s">
        <v>20</v>
      </c>
      <c r="C17" s="8">
        <v>95</v>
      </c>
      <c r="D17" s="8">
        <v>15</v>
      </c>
      <c r="E17" s="8">
        <v>13</v>
      </c>
      <c r="F17" s="8">
        <v>91</v>
      </c>
      <c r="G17" s="8">
        <v>18</v>
      </c>
      <c r="I17" s="4">
        <f t="shared" si="16"/>
        <v>232</v>
      </c>
      <c r="J17" s="4">
        <f t="shared" si="1"/>
        <v>232</v>
      </c>
      <c r="K17" s="4">
        <f t="shared" si="12"/>
        <v>30343950</v>
      </c>
      <c r="L17" s="4">
        <f t="shared" si="2"/>
        <v>30343950</v>
      </c>
      <c r="M17" s="4">
        <f t="shared" si="3"/>
        <v>30343718</v>
      </c>
      <c r="O17" s="4">
        <f t="shared" si="4"/>
        <v>130792.88793103448</v>
      </c>
      <c r="P17" s="4">
        <f t="shared" si="5"/>
        <v>130792</v>
      </c>
      <c r="Q17" s="4">
        <f t="shared" si="6"/>
        <v>206</v>
      </c>
      <c r="S17" s="4">
        <f t="shared" si="7"/>
        <v>53824</v>
      </c>
      <c r="T17" s="4">
        <f t="shared" si="8"/>
        <v>53824</v>
      </c>
      <c r="U17" s="4">
        <f t="shared" si="9"/>
        <v>46.4</v>
      </c>
      <c r="V17" s="4">
        <f t="shared" si="10"/>
        <v>46.4</v>
      </c>
      <c r="W17" s="4">
        <f t="shared" si="11"/>
        <v>5</v>
      </c>
      <c r="Y17" s="4">
        <f t="shared" ref="Y17" si="26">SUM(G17:X17)</f>
        <v>91401636.687931046</v>
      </c>
    </row>
    <row r="18" spans="1:25" ht="27" customHeight="1" thickBot="1">
      <c r="A18" s="6">
        <v>17</v>
      </c>
      <c r="B18" s="6" t="s">
        <v>21</v>
      </c>
      <c r="C18" s="8">
        <v>81</v>
      </c>
      <c r="D18" s="8">
        <v>12</v>
      </c>
      <c r="E18" s="8">
        <v>10</v>
      </c>
      <c r="F18" s="8">
        <v>83</v>
      </c>
      <c r="G18" s="8">
        <v>10</v>
      </c>
      <c r="I18" s="4">
        <f t="shared" si="16"/>
        <v>196</v>
      </c>
      <c r="J18" s="4">
        <f t="shared" si="1"/>
        <v>196</v>
      </c>
      <c r="K18" s="4">
        <f t="shared" si="12"/>
        <v>8067600</v>
      </c>
      <c r="L18" s="4">
        <f t="shared" si="2"/>
        <v>8067600</v>
      </c>
      <c r="M18" s="4">
        <f t="shared" si="3"/>
        <v>8067404</v>
      </c>
      <c r="O18" s="4">
        <f t="shared" si="4"/>
        <v>41161.224489795917</v>
      </c>
      <c r="P18" s="4">
        <f t="shared" si="5"/>
        <v>41161</v>
      </c>
      <c r="Q18" s="4">
        <f t="shared" si="6"/>
        <v>44</v>
      </c>
      <c r="S18" s="4">
        <f t="shared" si="7"/>
        <v>38416</v>
      </c>
      <c r="T18" s="4">
        <f t="shared" si="8"/>
        <v>38416</v>
      </c>
      <c r="U18" s="4">
        <f t="shared" si="9"/>
        <v>39.200000000000003</v>
      </c>
      <c r="V18" s="4">
        <f t="shared" si="10"/>
        <v>39.200000000000003</v>
      </c>
      <c r="W18" s="4">
        <f t="shared" si="11"/>
        <v>5</v>
      </c>
      <c r="Y18" s="4">
        <f t="shared" ref="Y18" si="27">SUM(I18:X18)</f>
        <v>24362277.624489795</v>
      </c>
    </row>
    <row r="19" spans="1:25" ht="15.75" thickBot="1">
      <c r="A19" s="6">
        <v>18</v>
      </c>
      <c r="B19" s="6" t="s">
        <v>22</v>
      </c>
      <c r="C19" s="8">
        <v>90</v>
      </c>
      <c r="D19" s="8">
        <v>30</v>
      </c>
      <c r="E19" s="8">
        <v>27</v>
      </c>
      <c r="F19" s="8">
        <v>96</v>
      </c>
      <c r="G19" s="8">
        <v>31</v>
      </c>
      <c r="I19" s="4">
        <f t="shared" si="16"/>
        <v>274</v>
      </c>
      <c r="J19" s="4">
        <f t="shared" si="1"/>
        <v>274</v>
      </c>
      <c r="K19" s="4">
        <f t="shared" si="12"/>
        <v>216950400</v>
      </c>
      <c r="L19" s="4">
        <f t="shared" si="2"/>
        <v>216950400</v>
      </c>
      <c r="M19" s="4">
        <f t="shared" si="3"/>
        <v>216950126</v>
      </c>
      <c r="O19" s="4">
        <f t="shared" si="4"/>
        <v>791789.7810218978</v>
      </c>
      <c r="P19" s="4">
        <f t="shared" si="5"/>
        <v>791789</v>
      </c>
      <c r="Q19" s="4">
        <f t="shared" si="6"/>
        <v>214</v>
      </c>
      <c r="S19" s="4">
        <f t="shared" si="7"/>
        <v>75076</v>
      </c>
      <c r="T19" s="4">
        <f t="shared" si="8"/>
        <v>75076</v>
      </c>
      <c r="U19" s="4">
        <f t="shared" si="9"/>
        <v>54.8</v>
      </c>
      <c r="V19" s="4">
        <f t="shared" si="10"/>
        <v>54.8</v>
      </c>
      <c r="W19" s="4">
        <f t="shared" si="11"/>
        <v>5</v>
      </c>
      <c r="Y19" s="4">
        <f t="shared" ref="Y19" si="28">SUM(E19:X19)</f>
        <v>652585687.38102186</v>
      </c>
    </row>
    <row r="20" spans="1:25" ht="27" customHeight="1" thickBot="1">
      <c r="A20" s="6">
        <v>19</v>
      </c>
      <c r="B20" s="6" t="s">
        <v>23</v>
      </c>
      <c r="C20" s="8">
        <v>81</v>
      </c>
      <c r="D20" s="8">
        <v>10</v>
      </c>
      <c r="E20" s="8">
        <v>8</v>
      </c>
      <c r="F20" s="8">
        <v>73</v>
      </c>
      <c r="G20" s="8">
        <v>11</v>
      </c>
      <c r="I20" s="4">
        <f t="shared" si="16"/>
        <v>183</v>
      </c>
      <c r="J20" s="4">
        <f t="shared" si="1"/>
        <v>183</v>
      </c>
      <c r="K20" s="4">
        <f t="shared" si="12"/>
        <v>5203440</v>
      </c>
      <c r="L20" s="4">
        <f t="shared" si="2"/>
        <v>5203440</v>
      </c>
      <c r="M20" s="4">
        <f t="shared" si="3"/>
        <v>5203257</v>
      </c>
      <c r="O20" s="4">
        <f t="shared" si="4"/>
        <v>28434.098360655738</v>
      </c>
      <c r="P20" s="4">
        <f t="shared" si="5"/>
        <v>28434</v>
      </c>
      <c r="Q20" s="4">
        <f t="shared" si="6"/>
        <v>18</v>
      </c>
      <c r="S20" s="4">
        <f t="shared" si="7"/>
        <v>33489</v>
      </c>
      <c r="T20" s="4">
        <f t="shared" si="8"/>
        <v>33489</v>
      </c>
      <c r="U20" s="4">
        <f t="shared" si="9"/>
        <v>36.6</v>
      </c>
      <c r="V20" s="4">
        <f t="shared" si="10"/>
        <v>36.6</v>
      </c>
      <c r="W20" s="4">
        <f t="shared" si="11"/>
        <v>5</v>
      </c>
      <c r="Y20" s="4">
        <f t="shared" ref="Y20" si="29">SUM(G20:X20)</f>
        <v>15734456.298360655</v>
      </c>
    </row>
    <row r="21" spans="1:25" ht="27" customHeight="1" thickBot="1">
      <c r="A21" s="6">
        <v>20</v>
      </c>
      <c r="B21" s="6" t="s">
        <v>24</v>
      </c>
      <c r="C21" s="8">
        <v>98</v>
      </c>
      <c r="D21" s="8">
        <v>28</v>
      </c>
      <c r="E21" s="8">
        <v>27</v>
      </c>
      <c r="F21" s="8">
        <v>98</v>
      </c>
      <c r="G21" s="8">
        <v>33</v>
      </c>
      <c r="I21" s="4">
        <f t="shared" si="16"/>
        <v>284</v>
      </c>
      <c r="J21" s="4">
        <f t="shared" si="1"/>
        <v>284</v>
      </c>
      <c r="K21" s="4">
        <f t="shared" si="12"/>
        <v>239600592</v>
      </c>
      <c r="L21" s="4">
        <f t="shared" si="2"/>
        <v>239600592</v>
      </c>
      <c r="M21" s="4">
        <f t="shared" si="3"/>
        <v>239600308</v>
      </c>
      <c r="O21" s="4">
        <f t="shared" si="4"/>
        <v>843664.05633802817</v>
      </c>
      <c r="P21" s="4">
        <f t="shared" si="5"/>
        <v>843664</v>
      </c>
      <c r="Q21" s="4">
        <f t="shared" si="6"/>
        <v>16</v>
      </c>
      <c r="S21" s="4">
        <f t="shared" si="7"/>
        <v>80656</v>
      </c>
      <c r="T21" s="4">
        <f t="shared" si="8"/>
        <v>80656</v>
      </c>
      <c r="U21" s="4">
        <f t="shared" si="9"/>
        <v>56.8</v>
      </c>
      <c r="V21" s="4">
        <f t="shared" si="10"/>
        <v>56.8</v>
      </c>
      <c r="W21" s="4">
        <f t="shared" si="11"/>
        <v>5</v>
      </c>
      <c r="Y21" s="4">
        <f t="shared" ref="Y21" si="30">SUM(I21:X21)</f>
        <v>720650834.65633798</v>
      </c>
    </row>
    <row r="22" spans="1:25" ht="27" customHeight="1" thickBot="1">
      <c r="A22" s="6">
        <v>21</v>
      </c>
      <c r="B22" s="6" t="s">
        <v>25</v>
      </c>
      <c r="C22" s="8">
        <v>87</v>
      </c>
      <c r="D22" s="8">
        <v>20</v>
      </c>
      <c r="E22" s="8">
        <v>18</v>
      </c>
      <c r="F22" s="8">
        <v>80</v>
      </c>
      <c r="G22" s="8">
        <v>20</v>
      </c>
      <c r="I22" s="4">
        <f t="shared" si="16"/>
        <v>225</v>
      </c>
      <c r="J22" s="4">
        <f t="shared" si="1"/>
        <v>225</v>
      </c>
      <c r="K22" s="4">
        <f t="shared" si="12"/>
        <v>50112000</v>
      </c>
      <c r="L22" s="4">
        <f t="shared" si="2"/>
        <v>50112000</v>
      </c>
      <c r="M22" s="4">
        <f t="shared" si="3"/>
        <v>50111775</v>
      </c>
      <c r="O22" s="4">
        <f t="shared" si="4"/>
        <v>222720</v>
      </c>
      <c r="P22" s="4">
        <f t="shared" si="5"/>
        <v>222720</v>
      </c>
      <c r="Q22" s="4">
        <f t="shared" si="6"/>
        <v>0</v>
      </c>
      <c r="S22" s="4">
        <f t="shared" si="7"/>
        <v>50625</v>
      </c>
      <c r="T22" s="4">
        <f t="shared" si="8"/>
        <v>50625</v>
      </c>
      <c r="U22" s="4">
        <f t="shared" si="9"/>
        <v>45</v>
      </c>
      <c r="V22" s="4">
        <f t="shared" si="10"/>
        <v>45</v>
      </c>
      <c r="W22" s="4">
        <f t="shared" si="11"/>
        <v>5</v>
      </c>
      <c r="Y22" s="4">
        <f t="shared" ref="Y22" si="31">SUM(E22:X22)</f>
        <v>150883128</v>
      </c>
    </row>
    <row r="23" spans="1:25" ht="15.75" thickBot="1">
      <c r="A23" s="6">
        <v>22</v>
      </c>
      <c r="B23" s="6" t="s">
        <v>26</v>
      </c>
      <c r="C23" s="8">
        <v>89</v>
      </c>
      <c r="D23" s="8">
        <v>50</v>
      </c>
      <c r="E23" s="8">
        <v>45</v>
      </c>
      <c r="F23" s="8">
        <v>88</v>
      </c>
      <c r="G23" s="8">
        <v>50</v>
      </c>
      <c r="I23" s="4">
        <f t="shared" si="16"/>
        <v>322</v>
      </c>
      <c r="J23" s="4">
        <f t="shared" si="1"/>
        <v>322</v>
      </c>
      <c r="K23" s="4">
        <f t="shared" si="12"/>
        <v>881100000</v>
      </c>
      <c r="L23" s="4">
        <f t="shared" si="2"/>
        <v>881100000</v>
      </c>
      <c r="M23" s="4">
        <f t="shared" si="3"/>
        <v>881099678</v>
      </c>
      <c r="O23" s="4">
        <f t="shared" si="4"/>
        <v>2736335.4037267081</v>
      </c>
      <c r="P23" s="4">
        <f t="shared" si="5"/>
        <v>2736335</v>
      </c>
      <c r="Q23" s="4">
        <f t="shared" si="6"/>
        <v>130</v>
      </c>
      <c r="S23" s="4">
        <f t="shared" si="7"/>
        <v>103684</v>
      </c>
      <c r="T23" s="4">
        <f t="shared" si="8"/>
        <v>103684</v>
      </c>
      <c r="U23" s="4">
        <f t="shared" si="9"/>
        <v>64.400000000000006</v>
      </c>
      <c r="V23" s="4">
        <f t="shared" si="10"/>
        <v>64.400000000000006</v>
      </c>
      <c r="W23" s="4">
        <f t="shared" si="11"/>
        <v>5</v>
      </c>
      <c r="Y23" s="4">
        <f t="shared" ref="Y23" si="32">SUM(G23:X23)</f>
        <v>2648980674.2037268</v>
      </c>
    </row>
    <row r="24" spans="1:25" ht="39.75" customHeight="1" thickBot="1">
      <c r="A24" s="6">
        <v>23</v>
      </c>
      <c r="B24" s="6" t="s">
        <v>27</v>
      </c>
      <c r="C24" s="8">
        <v>96</v>
      </c>
      <c r="D24" s="8">
        <v>25</v>
      </c>
      <c r="E24" s="8">
        <v>24</v>
      </c>
      <c r="F24" s="8">
        <v>96</v>
      </c>
      <c r="G24" s="8">
        <v>25</v>
      </c>
      <c r="I24" s="4">
        <f t="shared" si="16"/>
        <v>266</v>
      </c>
      <c r="J24" s="4">
        <f t="shared" si="1"/>
        <v>266</v>
      </c>
      <c r="K24" s="4">
        <f t="shared" si="12"/>
        <v>138240000</v>
      </c>
      <c r="L24" s="4">
        <f t="shared" si="2"/>
        <v>138240000</v>
      </c>
      <c r="M24" s="4">
        <f t="shared" si="3"/>
        <v>138239734</v>
      </c>
      <c r="O24" s="4">
        <f t="shared" si="4"/>
        <v>519699.24812030076</v>
      </c>
      <c r="P24" s="4">
        <f t="shared" si="5"/>
        <v>519699</v>
      </c>
      <c r="Q24" s="4">
        <f t="shared" si="6"/>
        <v>66</v>
      </c>
      <c r="S24" s="4">
        <f t="shared" si="7"/>
        <v>70756</v>
      </c>
      <c r="T24" s="4">
        <f t="shared" si="8"/>
        <v>70756</v>
      </c>
      <c r="U24" s="4">
        <f t="shared" si="9"/>
        <v>53.2</v>
      </c>
      <c r="V24" s="4">
        <f t="shared" si="10"/>
        <v>53.2</v>
      </c>
      <c r="W24" s="4">
        <f t="shared" si="11"/>
        <v>5</v>
      </c>
      <c r="Y24" s="4">
        <f t="shared" ref="Y24" si="33">SUM(I24:X24)</f>
        <v>415901353.64812028</v>
      </c>
    </row>
    <row r="25" spans="1:25" ht="27" customHeight="1" thickBot="1">
      <c r="A25" s="6">
        <v>24</v>
      </c>
      <c r="B25" s="6" t="s">
        <v>28</v>
      </c>
      <c r="C25" s="8">
        <v>87</v>
      </c>
      <c r="D25" s="8">
        <v>40</v>
      </c>
      <c r="E25" s="8">
        <v>35</v>
      </c>
      <c r="F25" s="8">
        <v>92</v>
      </c>
      <c r="G25" s="8">
        <v>42</v>
      </c>
      <c r="I25" s="4">
        <f t="shared" si="16"/>
        <v>296</v>
      </c>
      <c r="J25" s="4">
        <f t="shared" si="1"/>
        <v>296</v>
      </c>
      <c r="K25" s="4">
        <f t="shared" si="12"/>
        <v>470635200</v>
      </c>
      <c r="L25" s="4">
        <f t="shared" si="2"/>
        <v>470635200</v>
      </c>
      <c r="M25" s="4">
        <f t="shared" si="3"/>
        <v>470634904</v>
      </c>
      <c r="O25" s="4">
        <f t="shared" si="4"/>
        <v>1589983.7837837837</v>
      </c>
      <c r="P25" s="4">
        <f t="shared" si="5"/>
        <v>1589983</v>
      </c>
      <c r="Q25" s="4">
        <f t="shared" si="6"/>
        <v>232</v>
      </c>
      <c r="S25" s="4">
        <f t="shared" si="7"/>
        <v>87616</v>
      </c>
      <c r="T25" s="4">
        <f t="shared" si="8"/>
        <v>87616</v>
      </c>
      <c r="U25" s="4">
        <f t="shared" si="9"/>
        <v>59.2</v>
      </c>
      <c r="V25" s="4">
        <f t="shared" si="10"/>
        <v>59.2</v>
      </c>
      <c r="W25" s="4">
        <f t="shared" si="11"/>
        <v>5</v>
      </c>
      <c r="Y25" s="4">
        <f t="shared" ref="Y25" si="34">SUM(E25:X25)</f>
        <v>1415261619.1837838</v>
      </c>
    </row>
    <row r="26" spans="1:25" ht="39.75" customHeight="1" thickBot="1">
      <c r="A26" s="6">
        <v>25</v>
      </c>
      <c r="B26" s="6" t="s">
        <v>29</v>
      </c>
      <c r="C26" s="8">
        <v>89</v>
      </c>
      <c r="D26" s="8">
        <v>16</v>
      </c>
      <c r="E26" s="8"/>
      <c r="F26" s="8">
        <v>93</v>
      </c>
      <c r="G26" s="8">
        <v>15</v>
      </c>
      <c r="I26" s="4">
        <f t="shared" si="16"/>
        <v>213</v>
      </c>
      <c r="J26" s="4">
        <f t="shared" si="1"/>
        <v>213</v>
      </c>
      <c r="K26" s="4">
        <f t="shared" si="12"/>
        <v>0</v>
      </c>
      <c r="L26" s="4">
        <f t="shared" si="2"/>
        <v>1986480</v>
      </c>
      <c r="M26" s="4">
        <f t="shared" si="3"/>
        <v>-213</v>
      </c>
      <c r="O26" s="4">
        <f t="shared" si="4"/>
        <v>0</v>
      </c>
      <c r="P26" s="4">
        <f t="shared" si="5"/>
        <v>0</v>
      </c>
      <c r="Q26" s="4">
        <f t="shared" si="6"/>
        <v>0</v>
      </c>
      <c r="S26" s="4">
        <f t="shared" si="7"/>
        <v>45369</v>
      </c>
      <c r="T26" s="4">
        <f t="shared" si="8"/>
        <v>45369</v>
      </c>
      <c r="U26" s="4">
        <f t="shared" si="9"/>
        <v>42.6</v>
      </c>
      <c r="V26" s="4">
        <f t="shared" si="10"/>
        <v>53.25</v>
      </c>
      <c r="W26" s="4">
        <f t="shared" si="11"/>
        <v>4</v>
      </c>
      <c r="Y26" s="4">
        <f t="shared" ref="Y26" si="35">SUM(G26:X26)</f>
        <v>2077545.85</v>
      </c>
    </row>
    <row r="27" spans="1:25" ht="27" customHeight="1" thickBot="1">
      <c r="A27" s="6">
        <v>26</v>
      </c>
      <c r="B27" s="6" t="s">
        <v>30</v>
      </c>
      <c r="C27" s="8">
        <v>93</v>
      </c>
      <c r="D27" s="8">
        <v>40</v>
      </c>
      <c r="E27" s="8">
        <v>37</v>
      </c>
      <c r="F27" s="8">
        <v>100</v>
      </c>
      <c r="G27" s="8">
        <v>40</v>
      </c>
      <c r="I27" s="4">
        <f t="shared" si="16"/>
        <v>310</v>
      </c>
      <c r="J27" s="4">
        <f t="shared" si="1"/>
        <v>310</v>
      </c>
      <c r="K27" s="4">
        <f t="shared" si="12"/>
        <v>550560000</v>
      </c>
      <c r="L27" s="4">
        <f t="shared" si="2"/>
        <v>550560000</v>
      </c>
      <c r="M27" s="4">
        <f t="shared" si="3"/>
        <v>550559690</v>
      </c>
      <c r="O27" s="4">
        <f t="shared" si="4"/>
        <v>1776000</v>
      </c>
      <c r="P27" s="4">
        <f t="shared" si="5"/>
        <v>1776000</v>
      </c>
      <c r="Q27" s="4">
        <f t="shared" si="6"/>
        <v>0</v>
      </c>
      <c r="S27" s="4">
        <f t="shared" si="7"/>
        <v>96100</v>
      </c>
      <c r="T27" s="4">
        <f t="shared" si="8"/>
        <v>96100</v>
      </c>
      <c r="U27" s="4">
        <f t="shared" si="9"/>
        <v>62</v>
      </c>
      <c r="V27" s="4">
        <f t="shared" si="10"/>
        <v>62</v>
      </c>
      <c r="W27" s="4">
        <f t="shared" si="11"/>
        <v>5</v>
      </c>
      <c r="Y27" s="4">
        <f t="shared" ref="Y27" si="36">SUM(I27:X27)</f>
        <v>1655424639</v>
      </c>
    </row>
    <row r="28" spans="1:25" ht="15.75" thickBot="1">
      <c r="A28" s="6">
        <v>27</v>
      </c>
      <c r="B28" s="6" t="s">
        <v>31</v>
      </c>
      <c r="C28" s="8">
        <v>83</v>
      </c>
      <c r="D28" s="8">
        <v>20</v>
      </c>
      <c r="E28" s="8">
        <v>16</v>
      </c>
      <c r="F28" s="8">
        <v>88</v>
      </c>
      <c r="G28" s="8">
        <v>21</v>
      </c>
      <c r="I28" s="4">
        <f t="shared" si="16"/>
        <v>228</v>
      </c>
      <c r="J28" s="4">
        <f t="shared" si="1"/>
        <v>228</v>
      </c>
      <c r="K28" s="4">
        <f t="shared" si="12"/>
        <v>49082880</v>
      </c>
      <c r="L28" s="4">
        <f t="shared" si="2"/>
        <v>49082880</v>
      </c>
      <c r="M28" s="4">
        <f t="shared" si="3"/>
        <v>49082652</v>
      </c>
      <c r="O28" s="4">
        <f t="shared" si="4"/>
        <v>215275.78947368421</v>
      </c>
      <c r="P28" s="4">
        <f t="shared" si="5"/>
        <v>215275</v>
      </c>
      <c r="Q28" s="4">
        <f t="shared" si="6"/>
        <v>180</v>
      </c>
      <c r="S28" s="4">
        <f t="shared" si="7"/>
        <v>51984</v>
      </c>
      <c r="T28" s="4">
        <f t="shared" si="8"/>
        <v>51984</v>
      </c>
      <c r="U28" s="4">
        <f t="shared" si="9"/>
        <v>45.6</v>
      </c>
      <c r="V28" s="4">
        <f t="shared" si="10"/>
        <v>45.6</v>
      </c>
      <c r="W28" s="4">
        <f t="shared" si="11"/>
        <v>5</v>
      </c>
      <c r="Y28" s="4">
        <f t="shared" ref="Y28" si="37">SUM(E28:X28)</f>
        <v>147783787.98947367</v>
      </c>
    </row>
    <row r="29" spans="1:25" ht="27" customHeight="1" thickBot="1">
      <c r="A29" s="6">
        <v>28</v>
      </c>
      <c r="B29" s="6" t="s">
        <v>32</v>
      </c>
      <c r="C29" s="8">
        <v>80</v>
      </c>
      <c r="D29" s="8">
        <v>13</v>
      </c>
      <c r="E29" s="8">
        <v>11</v>
      </c>
      <c r="F29" s="8">
        <v>80</v>
      </c>
      <c r="G29" s="8">
        <v>15</v>
      </c>
      <c r="I29" s="4">
        <f t="shared" si="16"/>
        <v>199</v>
      </c>
      <c r="J29" s="4">
        <f t="shared" si="1"/>
        <v>199</v>
      </c>
      <c r="K29" s="4">
        <f t="shared" si="12"/>
        <v>13728000</v>
      </c>
      <c r="L29" s="4">
        <f t="shared" si="2"/>
        <v>13728000</v>
      </c>
      <c r="M29" s="4">
        <f t="shared" si="3"/>
        <v>13727801</v>
      </c>
      <c r="O29" s="4">
        <f t="shared" si="4"/>
        <v>68984.924623115585</v>
      </c>
      <c r="P29" s="4">
        <f t="shared" si="5"/>
        <v>68984</v>
      </c>
      <c r="Q29" s="4">
        <f t="shared" si="6"/>
        <v>184</v>
      </c>
      <c r="S29" s="4">
        <f t="shared" si="7"/>
        <v>39601</v>
      </c>
      <c r="T29" s="4">
        <f t="shared" si="8"/>
        <v>39601</v>
      </c>
      <c r="U29" s="4">
        <f t="shared" si="9"/>
        <v>39.799999999999997</v>
      </c>
      <c r="V29" s="4">
        <f t="shared" si="10"/>
        <v>39.799999999999997</v>
      </c>
      <c r="W29" s="4">
        <f t="shared" si="11"/>
        <v>5</v>
      </c>
      <c r="Y29" s="4">
        <f t="shared" ref="Y29" si="38">SUM(G29:X29)</f>
        <v>41401653.524623111</v>
      </c>
    </row>
    <row r="30" spans="1:25" ht="15.75" thickBot="1">
      <c r="A30" s="6">
        <v>29</v>
      </c>
      <c r="B30" s="9" t="s">
        <v>33</v>
      </c>
      <c r="C30" s="8">
        <v>79</v>
      </c>
      <c r="D30" s="8">
        <v>20</v>
      </c>
      <c r="E30" s="8">
        <v>15</v>
      </c>
      <c r="F30" s="8">
        <v>56</v>
      </c>
      <c r="G30" s="8">
        <v>8</v>
      </c>
      <c r="I30" s="4">
        <f t="shared" si="16"/>
        <v>178</v>
      </c>
      <c r="J30" s="4">
        <f t="shared" si="1"/>
        <v>178</v>
      </c>
      <c r="K30" s="4">
        <f t="shared" si="12"/>
        <v>10617600</v>
      </c>
      <c r="L30" s="4">
        <f t="shared" si="2"/>
        <v>10617600</v>
      </c>
      <c r="M30" s="4">
        <f t="shared" si="3"/>
        <v>10617422</v>
      </c>
      <c r="O30" s="4">
        <f t="shared" si="4"/>
        <v>59649.438202247191</v>
      </c>
      <c r="P30" s="4">
        <f t="shared" si="5"/>
        <v>59649</v>
      </c>
      <c r="Q30" s="4">
        <f t="shared" si="6"/>
        <v>78</v>
      </c>
      <c r="S30" s="4">
        <f t="shared" si="7"/>
        <v>31684</v>
      </c>
      <c r="T30" s="4">
        <f t="shared" si="8"/>
        <v>31684</v>
      </c>
      <c r="U30" s="4">
        <f t="shared" si="9"/>
        <v>35.6</v>
      </c>
      <c r="V30" s="4">
        <f t="shared" si="10"/>
        <v>35.6</v>
      </c>
      <c r="W30" s="4">
        <f t="shared" si="11"/>
        <v>5</v>
      </c>
      <c r="Y30" s="4">
        <f t="shared" ref="Y30" si="39">SUM(I30:X30)</f>
        <v>32035798.63820225</v>
      </c>
    </row>
    <row r="31" spans="1:25" ht="27" customHeight="1" thickBot="1">
      <c r="A31" s="6">
        <v>30</v>
      </c>
      <c r="B31" s="6" t="s">
        <v>34</v>
      </c>
      <c r="C31" s="8">
        <v>97</v>
      </c>
      <c r="D31" s="8">
        <v>17</v>
      </c>
      <c r="E31" s="8">
        <v>17</v>
      </c>
      <c r="F31" s="8">
        <v>94</v>
      </c>
      <c r="G31" s="8">
        <v>19</v>
      </c>
      <c r="I31" s="4">
        <f t="shared" si="16"/>
        <v>244</v>
      </c>
      <c r="J31" s="4">
        <f t="shared" si="1"/>
        <v>244</v>
      </c>
      <c r="K31" s="4">
        <f t="shared" si="12"/>
        <v>50066938</v>
      </c>
      <c r="L31" s="4">
        <f t="shared" si="2"/>
        <v>50066938</v>
      </c>
      <c r="M31" s="4">
        <f t="shared" si="3"/>
        <v>50066694</v>
      </c>
      <c r="O31" s="4">
        <f t="shared" si="4"/>
        <v>205192.36885245901</v>
      </c>
      <c r="P31" s="4">
        <f t="shared" si="5"/>
        <v>205192</v>
      </c>
      <c r="Q31" s="4">
        <f t="shared" si="6"/>
        <v>90</v>
      </c>
      <c r="S31" s="4">
        <f t="shared" si="7"/>
        <v>59536</v>
      </c>
      <c r="T31" s="4">
        <f t="shared" si="8"/>
        <v>59536</v>
      </c>
      <c r="U31" s="4">
        <f t="shared" si="9"/>
        <v>48.8</v>
      </c>
      <c r="V31" s="4">
        <f t="shared" si="10"/>
        <v>48.8</v>
      </c>
      <c r="W31" s="4">
        <f t="shared" si="11"/>
        <v>5</v>
      </c>
      <c r="Y31" s="4">
        <f t="shared" ref="Y31" si="40">SUM(E31:X31)</f>
        <v>150730836.96885249</v>
      </c>
    </row>
  </sheetData>
  <hyperlinks>
    <hyperlink ref="A1" r:id="rId1" display="http://s.no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1"/>
  <sheetViews>
    <sheetView tabSelected="1" workbookViewId="0">
      <selection activeCell="N5" sqref="N5:N6"/>
    </sheetView>
  </sheetViews>
  <sheetFormatPr defaultRowHeight="15"/>
  <cols>
    <col min="2" max="2" width="20.85546875" bestFit="1" customWidth="1"/>
  </cols>
  <sheetData>
    <row r="1" spans="1:11" ht="16.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2</v>
      </c>
      <c r="G1" s="3" t="s">
        <v>3</v>
      </c>
      <c r="I1" s="5" t="s">
        <v>41</v>
      </c>
      <c r="J1" s="10" t="s">
        <v>56</v>
      </c>
      <c r="K1" s="10" t="s">
        <v>54</v>
      </c>
    </row>
    <row r="2" spans="1:11" ht="15.75" thickBot="1">
      <c r="A2" s="6">
        <v>1</v>
      </c>
      <c r="B2" s="7" t="s">
        <v>5</v>
      </c>
      <c r="C2" s="8">
        <v>85</v>
      </c>
      <c r="D2" s="8">
        <v>19</v>
      </c>
      <c r="E2" s="8">
        <v>13</v>
      </c>
      <c r="F2" s="8">
        <v>90</v>
      </c>
      <c r="G2" s="8">
        <v>18</v>
      </c>
      <c r="I2">
        <f>AVERAGE(C2:G2)</f>
        <v>45</v>
      </c>
      <c r="J2" t="b">
        <f>AND(C2&gt;80,F2&lt;100)</f>
        <v>1</v>
      </c>
    </row>
    <row r="3" spans="1:11" ht="15.75" thickBot="1">
      <c r="A3" s="6">
        <v>2</v>
      </c>
      <c r="B3" s="6" t="s">
        <v>6</v>
      </c>
      <c r="C3" s="8">
        <v>93</v>
      </c>
      <c r="D3" s="8">
        <v>14</v>
      </c>
      <c r="E3" s="8">
        <v>13</v>
      </c>
      <c r="F3" s="8">
        <v>83</v>
      </c>
      <c r="G3" s="8">
        <v>17</v>
      </c>
      <c r="I3">
        <f t="shared" ref="I3:I31" si="0">AVERAGE(C3:G3)</f>
        <v>44</v>
      </c>
      <c r="J3" t="b">
        <f t="shared" ref="J3:J31" si="1">AND(C3&gt;80,F3&lt;100)</f>
        <v>1</v>
      </c>
    </row>
    <row r="4" spans="1:11" ht="15.75" thickBot="1">
      <c r="A4" s="6">
        <v>3</v>
      </c>
      <c r="B4" s="6" t="s">
        <v>7</v>
      </c>
      <c r="C4" s="8">
        <v>74</v>
      </c>
      <c r="D4" s="8">
        <v>21</v>
      </c>
      <c r="E4" s="8">
        <v>16</v>
      </c>
      <c r="F4" s="8">
        <v>84</v>
      </c>
      <c r="G4" s="8">
        <v>17</v>
      </c>
      <c r="I4">
        <f t="shared" si="0"/>
        <v>42.4</v>
      </c>
      <c r="J4" t="b">
        <f t="shared" si="1"/>
        <v>0</v>
      </c>
    </row>
    <row r="5" spans="1:11" ht="15.75" thickBot="1">
      <c r="A5" s="6">
        <v>4</v>
      </c>
      <c r="B5" s="6" t="s">
        <v>8</v>
      </c>
      <c r="C5" s="8">
        <v>96</v>
      </c>
      <c r="D5" s="8">
        <v>18</v>
      </c>
      <c r="E5" s="8">
        <v>17</v>
      </c>
      <c r="F5" s="8">
        <v>96</v>
      </c>
      <c r="G5" s="8">
        <v>17</v>
      </c>
      <c r="I5">
        <f t="shared" si="0"/>
        <v>48.8</v>
      </c>
      <c r="J5" t="b">
        <f t="shared" si="1"/>
        <v>1</v>
      </c>
    </row>
    <row r="6" spans="1:11" ht="15.75" thickBot="1">
      <c r="A6" s="6">
        <v>5</v>
      </c>
      <c r="B6" s="6" t="s">
        <v>9</v>
      </c>
      <c r="C6" s="8"/>
      <c r="D6" s="8"/>
      <c r="E6" s="8"/>
      <c r="F6" s="8">
        <v>93</v>
      </c>
      <c r="G6" s="8">
        <v>21</v>
      </c>
      <c r="I6">
        <f t="shared" si="0"/>
        <v>57</v>
      </c>
      <c r="J6" t="b">
        <f t="shared" si="1"/>
        <v>0</v>
      </c>
    </row>
    <row r="7" spans="1:11" ht="15.75" thickBot="1">
      <c r="A7" s="6">
        <v>6</v>
      </c>
      <c r="B7" s="6" t="s">
        <v>10</v>
      </c>
      <c r="C7" s="8">
        <v>78</v>
      </c>
      <c r="D7" s="8">
        <v>13</v>
      </c>
      <c r="E7" s="8">
        <v>10</v>
      </c>
      <c r="F7" s="8">
        <v>88</v>
      </c>
      <c r="G7" s="8">
        <v>12</v>
      </c>
      <c r="I7">
        <f t="shared" si="0"/>
        <v>40.200000000000003</v>
      </c>
      <c r="J7" t="b">
        <f t="shared" si="1"/>
        <v>0</v>
      </c>
    </row>
    <row r="8" spans="1:11" ht="15.75" thickBot="1">
      <c r="A8" s="6">
        <v>7</v>
      </c>
      <c r="B8" s="6" t="s">
        <v>11</v>
      </c>
      <c r="C8" s="8">
        <v>82</v>
      </c>
      <c r="D8" s="8">
        <v>23</v>
      </c>
      <c r="E8" s="8">
        <v>19</v>
      </c>
      <c r="F8" s="8">
        <v>91</v>
      </c>
      <c r="G8" s="8">
        <v>23</v>
      </c>
      <c r="I8">
        <f t="shared" si="0"/>
        <v>47.6</v>
      </c>
      <c r="J8" t="b">
        <f t="shared" si="1"/>
        <v>1</v>
      </c>
    </row>
    <row r="9" spans="1:11" ht="15.75" thickBot="1">
      <c r="A9" s="6">
        <v>8</v>
      </c>
      <c r="B9" s="6" t="s">
        <v>12</v>
      </c>
      <c r="C9" s="8">
        <v>86</v>
      </c>
      <c r="D9" s="8">
        <v>26</v>
      </c>
      <c r="E9" s="8">
        <v>22</v>
      </c>
      <c r="F9" s="8">
        <v>92</v>
      </c>
      <c r="G9" s="8">
        <v>26</v>
      </c>
      <c r="I9">
        <f t="shared" si="0"/>
        <v>50.4</v>
      </c>
      <c r="J9" t="b">
        <f t="shared" si="1"/>
        <v>1</v>
      </c>
    </row>
    <row r="10" spans="1:11" ht="15.75" thickBot="1">
      <c r="A10" s="6">
        <v>9</v>
      </c>
      <c r="B10" s="6" t="s">
        <v>13</v>
      </c>
      <c r="C10" s="8">
        <v>100</v>
      </c>
      <c r="D10" s="8">
        <v>36</v>
      </c>
      <c r="E10" s="8">
        <v>35</v>
      </c>
      <c r="F10" s="8">
        <v>95</v>
      </c>
      <c r="G10" s="8">
        <v>30</v>
      </c>
      <c r="I10">
        <f t="shared" si="0"/>
        <v>59.2</v>
      </c>
      <c r="J10" t="b">
        <f t="shared" si="1"/>
        <v>1</v>
      </c>
    </row>
    <row r="11" spans="1:11" ht="15.75" thickBot="1">
      <c r="A11" s="6">
        <v>10</v>
      </c>
      <c r="B11" s="6" t="s">
        <v>14</v>
      </c>
      <c r="C11" s="8">
        <v>82</v>
      </c>
      <c r="D11" s="8">
        <v>20</v>
      </c>
      <c r="E11" s="8">
        <v>36</v>
      </c>
      <c r="F11" s="8">
        <v>80</v>
      </c>
      <c r="G11" s="8">
        <v>22</v>
      </c>
      <c r="I11">
        <f t="shared" si="0"/>
        <v>48</v>
      </c>
      <c r="J11" t="b">
        <f t="shared" si="1"/>
        <v>1</v>
      </c>
    </row>
    <row r="12" spans="1:11" ht="15.75" thickBot="1">
      <c r="A12" s="6">
        <v>11</v>
      </c>
      <c r="B12" s="6" t="s">
        <v>15</v>
      </c>
      <c r="C12" s="8">
        <v>94</v>
      </c>
      <c r="D12" s="8">
        <v>24</v>
      </c>
      <c r="E12" s="8">
        <v>22</v>
      </c>
      <c r="F12" s="8">
        <v>87</v>
      </c>
      <c r="G12" s="8">
        <v>24</v>
      </c>
      <c r="I12">
        <f t="shared" si="0"/>
        <v>50.2</v>
      </c>
      <c r="J12" t="b">
        <f t="shared" si="1"/>
        <v>1</v>
      </c>
    </row>
    <row r="13" spans="1:11" ht="15.75" thickBot="1">
      <c r="A13" s="6">
        <v>12</v>
      </c>
      <c r="B13" s="6" t="s">
        <v>16</v>
      </c>
      <c r="C13" s="8">
        <v>81</v>
      </c>
      <c r="D13" s="8">
        <v>19</v>
      </c>
      <c r="E13" s="8">
        <v>15</v>
      </c>
      <c r="F13" s="8">
        <v>68</v>
      </c>
      <c r="G13" s="8">
        <v>19</v>
      </c>
      <c r="I13">
        <f t="shared" si="0"/>
        <v>40.4</v>
      </c>
      <c r="J13" t="b">
        <f t="shared" si="1"/>
        <v>1</v>
      </c>
    </row>
    <row r="14" spans="1:11" ht="15.75" thickBot="1">
      <c r="A14" s="6">
        <v>13</v>
      </c>
      <c r="B14" s="6" t="s">
        <v>17</v>
      </c>
      <c r="C14" s="8">
        <v>92</v>
      </c>
      <c r="D14" s="8">
        <v>12</v>
      </c>
      <c r="E14" s="8">
        <v>11</v>
      </c>
      <c r="F14" s="8">
        <v>94</v>
      </c>
      <c r="G14" s="8">
        <v>12</v>
      </c>
      <c r="I14">
        <f t="shared" si="0"/>
        <v>44.2</v>
      </c>
      <c r="J14" t="b">
        <f t="shared" si="1"/>
        <v>1</v>
      </c>
    </row>
    <row r="15" spans="1:11" ht="15.75" thickBot="1">
      <c r="A15" s="6">
        <v>14</v>
      </c>
      <c r="B15" s="6" t="s">
        <v>18</v>
      </c>
      <c r="C15" s="8">
        <v>97</v>
      </c>
      <c r="D15" s="8">
        <v>23</v>
      </c>
      <c r="E15" s="8">
        <v>22</v>
      </c>
      <c r="F15" s="8">
        <v>90</v>
      </c>
      <c r="G15" s="8">
        <v>25</v>
      </c>
      <c r="I15">
        <f t="shared" si="0"/>
        <v>51.4</v>
      </c>
      <c r="J15" t="b">
        <f t="shared" si="1"/>
        <v>1</v>
      </c>
    </row>
    <row r="16" spans="1:11" ht="15.75" thickBot="1">
      <c r="A16" s="6">
        <v>15</v>
      </c>
      <c r="B16" s="6" t="s">
        <v>19</v>
      </c>
      <c r="C16" s="8">
        <v>93</v>
      </c>
      <c r="D16" s="8">
        <v>16</v>
      </c>
      <c r="E16" s="8">
        <v>15</v>
      </c>
      <c r="F16" s="12"/>
      <c r="G16" s="8"/>
      <c r="I16">
        <f t="shared" si="0"/>
        <v>41.333333333333336</v>
      </c>
      <c r="J16" t="b">
        <f t="shared" si="1"/>
        <v>1</v>
      </c>
    </row>
    <row r="17" spans="1:10" ht="15.75" thickBot="1">
      <c r="A17" s="6">
        <v>16</v>
      </c>
      <c r="B17" s="6" t="s">
        <v>20</v>
      </c>
      <c r="C17" s="8">
        <v>95</v>
      </c>
      <c r="D17" s="8">
        <v>15</v>
      </c>
      <c r="E17" s="8">
        <v>13</v>
      </c>
      <c r="F17" s="8">
        <v>91</v>
      </c>
      <c r="G17" s="8">
        <v>18</v>
      </c>
      <c r="I17">
        <f t="shared" si="0"/>
        <v>46.4</v>
      </c>
      <c r="J17" t="b">
        <f t="shared" si="1"/>
        <v>1</v>
      </c>
    </row>
    <row r="18" spans="1:10" ht="15.75" thickBot="1">
      <c r="A18" s="6">
        <v>17</v>
      </c>
      <c r="B18" s="6" t="s">
        <v>21</v>
      </c>
      <c r="C18" s="8">
        <v>81</v>
      </c>
      <c r="D18" s="8">
        <v>12</v>
      </c>
      <c r="E18" s="8">
        <v>10</v>
      </c>
      <c r="F18" s="8">
        <v>83</v>
      </c>
      <c r="G18" s="8">
        <v>10</v>
      </c>
      <c r="I18">
        <f t="shared" si="0"/>
        <v>39.200000000000003</v>
      </c>
      <c r="J18" t="b">
        <f t="shared" si="1"/>
        <v>1</v>
      </c>
    </row>
    <row r="19" spans="1:10" ht="15.75" thickBot="1">
      <c r="A19" s="6">
        <v>18</v>
      </c>
      <c r="B19" s="6" t="s">
        <v>22</v>
      </c>
      <c r="C19" s="8">
        <v>90</v>
      </c>
      <c r="D19" s="8">
        <v>30</v>
      </c>
      <c r="E19" s="8">
        <v>27</v>
      </c>
      <c r="F19" s="8">
        <v>96</v>
      </c>
      <c r="G19" s="8">
        <v>31</v>
      </c>
      <c r="I19">
        <f t="shared" si="0"/>
        <v>54.8</v>
      </c>
      <c r="J19" t="b">
        <f t="shared" si="1"/>
        <v>1</v>
      </c>
    </row>
    <row r="20" spans="1:10" ht="15.75" thickBot="1">
      <c r="A20" s="6">
        <v>19</v>
      </c>
      <c r="B20" s="6" t="s">
        <v>23</v>
      </c>
      <c r="C20" s="8">
        <v>81</v>
      </c>
      <c r="D20" s="8">
        <v>10</v>
      </c>
      <c r="E20" s="8">
        <v>8</v>
      </c>
      <c r="F20" s="8">
        <v>73</v>
      </c>
      <c r="G20" s="8">
        <v>11</v>
      </c>
      <c r="I20">
        <f t="shared" si="0"/>
        <v>36.6</v>
      </c>
      <c r="J20" t="b">
        <f t="shared" si="1"/>
        <v>1</v>
      </c>
    </row>
    <row r="21" spans="1:10" ht="15.75" thickBot="1">
      <c r="A21" s="6">
        <v>20</v>
      </c>
      <c r="B21" s="6" t="s">
        <v>24</v>
      </c>
      <c r="C21" s="8">
        <v>98</v>
      </c>
      <c r="D21" s="8">
        <v>28</v>
      </c>
      <c r="E21" s="8">
        <v>27</v>
      </c>
      <c r="F21" s="8">
        <v>98</v>
      </c>
      <c r="G21" s="8">
        <v>33</v>
      </c>
      <c r="I21">
        <f t="shared" si="0"/>
        <v>56.8</v>
      </c>
      <c r="J21" t="b">
        <f t="shared" si="1"/>
        <v>1</v>
      </c>
    </row>
    <row r="22" spans="1:10" ht="15.75" thickBot="1">
      <c r="A22" s="6">
        <v>21</v>
      </c>
      <c r="B22" s="6" t="s">
        <v>25</v>
      </c>
      <c r="C22" s="8">
        <v>87</v>
      </c>
      <c r="D22" s="8">
        <v>20</v>
      </c>
      <c r="E22" s="8">
        <v>18</v>
      </c>
      <c r="F22" s="8">
        <v>80</v>
      </c>
      <c r="G22" s="8">
        <v>20</v>
      </c>
      <c r="I22">
        <f t="shared" si="0"/>
        <v>45</v>
      </c>
      <c r="J22" t="b">
        <f t="shared" si="1"/>
        <v>1</v>
      </c>
    </row>
    <row r="23" spans="1:10" ht="15.75" thickBot="1">
      <c r="A23" s="6">
        <v>22</v>
      </c>
      <c r="B23" s="6" t="s">
        <v>26</v>
      </c>
      <c r="C23" s="8">
        <v>89</v>
      </c>
      <c r="D23" s="8">
        <v>50</v>
      </c>
      <c r="E23" s="8">
        <v>45</v>
      </c>
      <c r="F23" s="8">
        <v>88</v>
      </c>
      <c r="G23" s="8">
        <v>50</v>
      </c>
      <c r="I23">
        <f t="shared" si="0"/>
        <v>64.400000000000006</v>
      </c>
      <c r="J23" t="b">
        <f t="shared" si="1"/>
        <v>1</v>
      </c>
    </row>
    <row r="24" spans="1:10" ht="15.75" thickBot="1">
      <c r="A24" s="6">
        <v>23</v>
      </c>
      <c r="B24" s="6" t="s">
        <v>27</v>
      </c>
      <c r="C24" s="8">
        <v>96</v>
      </c>
      <c r="D24" s="8">
        <v>25</v>
      </c>
      <c r="E24" s="8">
        <v>24</v>
      </c>
      <c r="F24" s="8">
        <v>96</v>
      </c>
      <c r="G24" s="8">
        <v>25</v>
      </c>
      <c r="I24">
        <f t="shared" si="0"/>
        <v>53.2</v>
      </c>
      <c r="J24" t="b">
        <f t="shared" si="1"/>
        <v>1</v>
      </c>
    </row>
    <row r="25" spans="1:10" ht="15.75" thickBot="1">
      <c r="A25" s="6">
        <v>24</v>
      </c>
      <c r="B25" s="6" t="s">
        <v>28</v>
      </c>
      <c r="C25" s="8">
        <v>87</v>
      </c>
      <c r="D25" s="8">
        <v>40</v>
      </c>
      <c r="E25" s="8">
        <v>35</v>
      </c>
      <c r="F25" s="8">
        <v>92</v>
      </c>
      <c r="G25" s="8">
        <v>42</v>
      </c>
      <c r="I25">
        <f t="shared" si="0"/>
        <v>59.2</v>
      </c>
      <c r="J25" t="b">
        <f t="shared" si="1"/>
        <v>1</v>
      </c>
    </row>
    <row r="26" spans="1:10" ht="15.75" thickBot="1">
      <c r="A26" s="6">
        <v>25</v>
      </c>
      <c r="B26" s="6" t="s">
        <v>29</v>
      </c>
      <c r="C26" s="8">
        <v>89</v>
      </c>
      <c r="D26" s="8">
        <v>16</v>
      </c>
      <c r="E26" s="8"/>
      <c r="F26" s="8">
        <v>93</v>
      </c>
      <c r="G26" s="8">
        <v>15</v>
      </c>
      <c r="I26">
        <f t="shared" si="0"/>
        <v>53.25</v>
      </c>
      <c r="J26" t="b">
        <f t="shared" si="1"/>
        <v>1</v>
      </c>
    </row>
    <row r="27" spans="1:10" ht="15.75" thickBot="1">
      <c r="A27" s="6">
        <v>26</v>
      </c>
      <c r="B27" s="6" t="s">
        <v>30</v>
      </c>
      <c r="C27" s="8">
        <v>93</v>
      </c>
      <c r="D27" s="8">
        <v>40</v>
      </c>
      <c r="E27" s="8">
        <v>37</v>
      </c>
      <c r="F27" s="8">
        <v>100</v>
      </c>
      <c r="G27" s="8">
        <v>40</v>
      </c>
      <c r="I27">
        <f t="shared" si="0"/>
        <v>62</v>
      </c>
      <c r="J27" t="b">
        <f t="shared" si="1"/>
        <v>0</v>
      </c>
    </row>
    <row r="28" spans="1:10" ht="15.75" thickBot="1">
      <c r="A28" s="6">
        <v>27</v>
      </c>
      <c r="B28" s="6" t="s">
        <v>31</v>
      </c>
      <c r="C28" s="8">
        <v>83</v>
      </c>
      <c r="D28" s="8">
        <v>20</v>
      </c>
      <c r="E28" s="8">
        <v>16</v>
      </c>
      <c r="F28" s="8">
        <v>88</v>
      </c>
      <c r="G28" s="8">
        <v>21</v>
      </c>
      <c r="I28">
        <f t="shared" si="0"/>
        <v>45.6</v>
      </c>
      <c r="J28" t="b">
        <f t="shared" si="1"/>
        <v>1</v>
      </c>
    </row>
    <row r="29" spans="1:10" ht="15.75" thickBot="1">
      <c r="A29" s="6">
        <v>28</v>
      </c>
      <c r="B29" s="6" t="s">
        <v>32</v>
      </c>
      <c r="C29" s="8">
        <v>80</v>
      </c>
      <c r="D29" s="8">
        <v>13</v>
      </c>
      <c r="E29" s="8">
        <v>11</v>
      </c>
      <c r="F29" s="8">
        <v>80</v>
      </c>
      <c r="G29" s="8">
        <v>15</v>
      </c>
      <c r="I29">
        <f t="shared" si="0"/>
        <v>39.799999999999997</v>
      </c>
      <c r="J29" t="b">
        <f t="shared" si="1"/>
        <v>0</v>
      </c>
    </row>
    <row r="30" spans="1:10" ht="15.75" thickBot="1">
      <c r="A30" s="6">
        <v>29</v>
      </c>
      <c r="B30" s="9" t="s">
        <v>33</v>
      </c>
      <c r="C30" s="8">
        <v>79</v>
      </c>
      <c r="D30" s="8">
        <v>20</v>
      </c>
      <c r="E30" s="8">
        <v>15</v>
      </c>
      <c r="F30" s="8">
        <v>56</v>
      </c>
      <c r="G30" s="8">
        <v>8</v>
      </c>
      <c r="I30">
        <f t="shared" si="0"/>
        <v>35.6</v>
      </c>
      <c r="J30" t="b">
        <f t="shared" si="1"/>
        <v>0</v>
      </c>
    </row>
    <row r="31" spans="1:10" ht="15.75" thickBot="1">
      <c r="A31" s="6">
        <v>30</v>
      </c>
      <c r="B31" s="6" t="s">
        <v>34</v>
      </c>
      <c r="C31" s="8">
        <v>97</v>
      </c>
      <c r="D31" s="8">
        <v>17</v>
      </c>
      <c r="E31" s="8">
        <v>17</v>
      </c>
      <c r="F31" s="8">
        <v>94</v>
      </c>
      <c r="G31" s="8">
        <v>19</v>
      </c>
      <c r="I31">
        <f t="shared" si="0"/>
        <v>48.8</v>
      </c>
      <c r="J31" t="b">
        <f t="shared" si="1"/>
        <v>1</v>
      </c>
    </row>
  </sheetData>
  <hyperlinks>
    <hyperlink ref="A1" r:id="rId1" display="http://s.no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selection activeCell="L16" sqref="L16"/>
    </sheetView>
  </sheetViews>
  <sheetFormatPr defaultRowHeight="15"/>
  <cols>
    <col min="2" max="2" width="16.7109375" bestFit="1" customWidth="1"/>
    <col min="4" max="4" width="11.140625" bestFit="1" customWidth="1"/>
    <col min="5" max="5" width="13.5703125" bestFit="1" customWidth="1"/>
  </cols>
  <sheetData>
    <row r="1" spans="1:10">
      <c r="A1" t="str">
        <f>main!A1</f>
        <v>S.No</v>
      </c>
      <c r="B1" t="str">
        <f>main!B1</f>
        <v>Candidates Name</v>
      </c>
      <c r="C1" t="s">
        <v>35</v>
      </c>
      <c r="D1" t="s">
        <v>37</v>
      </c>
      <c r="E1" t="s">
        <v>36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</row>
    <row r="2" spans="1:10">
      <c r="A2">
        <f>main!A2</f>
        <v>1</v>
      </c>
      <c r="B2" t="str">
        <f>main!B2</f>
        <v>Abdul Rahman B</v>
      </c>
      <c r="C2">
        <f>SUM(main!C2:'main'!G2)</f>
        <v>225</v>
      </c>
      <c r="D2">
        <f>main!K2-main!I2</f>
        <v>34011675</v>
      </c>
      <c r="E2">
        <f>PRODUCT(main!C2:'main'!G2)</f>
        <v>34011900</v>
      </c>
      <c r="F2">
        <f>QUOTIENT(main!K2,main!I2)</f>
        <v>151164</v>
      </c>
      <c r="G2">
        <f>MOD(main!K2,main!I2)</f>
        <v>0</v>
      </c>
      <c r="H2">
        <f>POWER(main!I2,2)</f>
        <v>50625</v>
      </c>
      <c r="I2">
        <f>COUNT(main!C2:'main'!G2)</f>
        <v>5</v>
      </c>
      <c r="J2">
        <f>SUBTOTAL(1,main!C2:'main'!G2)</f>
        <v>45</v>
      </c>
    </row>
    <row r="3" spans="1:10">
      <c r="A3">
        <f>main!A3</f>
        <v>2</v>
      </c>
      <c r="B3" t="str">
        <f>main!B3</f>
        <v>Arun T</v>
      </c>
      <c r="C3">
        <f>SUM(main!C3:'main'!G3)</f>
        <v>220</v>
      </c>
      <c r="D3">
        <f>main!K3-main!I3</f>
        <v>23882366</v>
      </c>
      <c r="E3">
        <f>PRODUCT(main!C3:'main'!G3)</f>
        <v>23882586</v>
      </c>
      <c r="F3">
        <f>QUOTIENT(main!K3,main!I3)</f>
        <v>108557</v>
      </c>
      <c r="G3">
        <f>MOD(main!K3,main!I3)</f>
        <v>46</v>
      </c>
      <c r="H3">
        <f>POWER(main!I3,2)</f>
        <v>48400</v>
      </c>
      <c r="I3">
        <f>COUNT(main!C3:'main'!G3)</f>
        <v>5</v>
      </c>
      <c r="J3">
        <f>SUBTOTAL(1,main!C3:'main'!G3)</f>
        <v>44</v>
      </c>
    </row>
    <row r="4" spans="1:10">
      <c r="A4">
        <f>main!A4</f>
        <v>3</v>
      </c>
      <c r="B4" t="str">
        <f>main!B4</f>
        <v>Aysha sithika L</v>
      </c>
      <c r="C4">
        <f>SUM(main!C4:'main'!G4)</f>
        <v>212</v>
      </c>
      <c r="D4">
        <f>main!K4-main!I4</f>
        <v>35505580</v>
      </c>
      <c r="E4">
        <f>PRODUCT(main!C4:'main'!G4)</f>
        <v>35505792</v>
      </c>
      <c r="F4">
        <f>QUOTIENT(main!K4,main!I4)</f>
        <v>167480</v>
      </c>
      <c r="G4">
        <f>MOD(main!K4,main!I4)</f>
        <v>32</v>
      </c>
      <c r="H4">
        <f>POWER(main!I4,2)</f>
        <v>44944</v>
      </c>
      <c r="I4">
        <f>COUNT(main!C4:'main'!G4)</f>
        <v>5</v>
      </c>
      <c r="J4">
        <f>SUBTOTAL(1,main!C4:'main'!G4)</f>
        <v>42.4</v>
      </c>
    </row>
    <row r="5" spans="1:10">
      <c r="A5">
        <f>main!A5</f>
        <v>4</v>
      </c>
      <c r="B5" t="str">
        <f>main!B5</f>
        <v>Bhavani R</v>
      </c>
      <c r="C5">
        <f>SUM(main!C5:'main'!G5)</f>
        <v>244</v>
      </c>
      <c r="D5">
        <f>main!K5-main!I5</f>
        <v>47941388</v>
      </c>
      <c r="E5">
        <f>PRODUCT(main!C5:'main'!G5)</f>
        <v>47941632</v>
      </c>
      <c r="F5">
        <f>QUOTIENT(main!K5,main!I5)</f>
        <v>196482</v>
      </c>
      <c r="G5">
        <f>MOD(main!K5,main!I5)</f>
        <v>24</v>
      </c>
      <c r="H5">
        <f>POWER(main!I5,2)</f>
        <v>59536</v>
      </c>
      <c r="I5">
        <f>COUNT(main!C5:'main'!G5)</f>
        <v>5</v>
      </c>
      <c r="J5">
        <f>SUBTOTAL(1,main!C5:'main'!G5)</f>
        <v>48.8</v>
      </c>
    </row>
    <row r="6" spans="1:10">
      <c r="A6">
        <f>main!A6</f>
        <v>5</v>
      </c>
      <c r="B6" t="str">
        <f>main!B6</f>
        <v>Fathima M</v>
      </c>
      <c r="C6">
        <f>SUM(main!C6:'main'!G6)</f>
        <v>114</v>
      </c>
      <c r="D6">
        <f>main!K6-main!I6</f>
        <v>-114</v>
      </c>
      <c r="E6">
        <f>PRODUCT(main!C6:'main'!G6)</f>
        <v>1953</v>
      </c>
      <c r="F6">
        <f>QUOTIENT(main!K6,main!I6)</f>
        <v>0</v>
      </c>
      <c r="G6">
        <f>MOD(main!K6,main!I6)</f>
        <v>0</v>
      </c>
      <c r="H6">
        <f>POWER(main!I6,2)</f>
        <v>12996</v>
      </c>
      <c r="I6">
        <f>COUNT(main!C6:'main'!G6)</f>
        <v>2</v>
      </c>
      <c r="J6">
        <f>SUBTOTAL(1,main!C6:'main'!G6)</f>
        <v>57</v>
      </c>
    </row>
    <row r="7" spans="1:10">
      <c r="A7">
        <f>main!A7</f>
        <v>6</v>
      </c>
      <c r="B7" t="str">
        <f>main!B7</f>
        <v>Ghouse bi S</v>
      </c>
      <c r="C7">
        <f>SUM(main!C7:'main'!G7)</f>
        <v>201</v>
      </c>
      <c r="D7">
        <f>main!K7-main!I7</f>
        <v>10707639</v>
      </c>
      <c r="E7">
        <f>PRODUCT(main!C7:'main'!G7)</f>
        <v>10707840</v>
      </c>
      <c r="F7">
        <f>QUOTIENT(main!K7,main!I7)</f>
        <v>53272</v>
      </c>
      <c r="G7">
        <f>MOD(main!K7,main!I7)</f>
        <v>168</v>
      </c>
      <c r="H7">
        <f>POWER(main!I7,2)</f>
        <v>40401</v>
      </c>
      <c r="I7">
        <f>COUNT(main!C7:'main'!G7)</f>
        <v>5</v>
      </c>
      <c r="J7">
        <f>SUBTOTAL(1,main!C7:'main'!G7)</f>
        <v>40.200000000000003</v>
      </c>
    </row>
    <row r="8" spans="1:10">
      <c r="A8">
        <f>main!A8</f>
        <v>7</v>
      </c>
      <c r="B8" t="str">
        <f>main!B8</f>
        <v>Gnanagowsalya K</v>
      </c>
      <c r="C8">
        <f>SUM(main!C8:'main'!G8)</f>
        <v>238</v>
      </c>
      <c r="D8">
        <f>main!K8-main!I8</f>
        <v>75000324</v>
      </c>
      <c r="E8">
        <f>PRODUCT(main!C8:'main'!G8)</f>
        <v>75000562</v>
      </c>
      <c r="F8">
        <f>QUOTIENT(main!K8,main!I8)</f>
        <v>315128</v>
      </c>
      <c r="G8">
        <f>MOD(main!K8,main!I8)</f>
        <v>98</v>
      </c>
      <c r="H8">
        <f>POWER(main!I8,2)</f>
        <v>56644</v>
      </c>
      <c r="I8">
        <f>COUNT(main!C8:'main'!G8)</f>
        <v>5</v>
      </c>
      <c r="J8">
        <f>SUBTOTAL(1,main!C8:'main'!G8)</f>
        <v>47.6</v>
      </c>
    </row>
    <row r="9" spans="1:10">
      <c r="A9">
        <f>main!A9</f>
        <v>8</v>
      </c>
      <c r="B9" t="str">
        <f>main!B9</f>
        <v>Hajeera Sithika L</v>
      </c>
      <c r="C9">
        <f>SUM(main!C9:'main'!G9)</f>
        <v>252</v>
      </c>
      <c r="D9">
        <f>main!K9-main!I9</f>
        <v>117667012</v>
      </c>
      <c r="E9">
        <f>PRODUCT(main!C9:'main'!G9)</f>
        <v>117667264</v>
      </c>
      <c r="F9">
        <f>QUOTIENT(main!K9,main!I9)</f>
        <v>466933</v>
      </c>
      <c r="G9">
        <f>MOD(main!K9,main!I9)</f>
        <v>148</v>
      </c>
      <c r="H9">
        <f>POWER(main!I9,2)</f>
        <v>63504</v>
      </c>
      <c r="I9">
        <f>COUNT(main!C9:'main'!G9)</f>
        <v>5</v>
      </c>
      <c r="J9">
        <f>SUBTOTAL(1,main!C9:'main'!G9)</f>
        <v>50.4</v>
      </c>
    </row>
    <row r="10" spans="1:10">
      <c r="A10">
        <f>main!A10</f>
        <v>9</v>
      </c>
      <c r="B10" t="str">
        <f>main!B10</f>
        <v>HARIHARAN A</v>
      </c>
      <c r="C10">
        <f>SUM(main!C10:'main'!G10)</f>
        <v>296</v>
      </c>
      <c r="D10">
        <f>main!K10-main!I10</f>
        <v>359099704</v>
      </c>
      <c r="E10">
        <f>PRODUCT(main!C10:'main'!G10)</f>
        <v>359100000</v>
      </c>
      <c r="F10">
        <f>QUOTIENT(main!K10,main!I10)</f>
        <v>1213175</v>
      </c>
      <c r="G10">
        <f>MOD(main!K10,main!I10)</f>
        <v>200</v>
      </c>
      <c r="H10">
        <f>POWER(main!I10,2)</f>
        <v>87616</v>
      </c>
      <c r="I10">
        <f>COUNT(main!C10:'main'!G10)</f>
        <v>5</v>
      </c>
      <c r="J10">
        <f>SUBTOTAL(1,main!C10:'main'!G10)</f>
        <v>59.2</v>
      </c>
    </row>
    <row r="11" spans="1:10">
      <c r="A11">
        <f>main!A11</f>
        <v>10</v>
      </c>
      <c r="B11" t="str">
        <f>main!B11</f>
        <v>Jayalakshmi R</v>
      </c>
      <c r="C11">
        <f>SUM(main!C11:'main'!G11)</f>
        <v>240</v>
      </c>
      <c r="D11">
        <f>main!K11-main!I11</f>
        <v>103910160</v>
      </c>
      <c r="E11">
        <f>PRODUCT(main!C11:'main'!G11)</f>
        <v>103910400</v>
      </c>
      <c r="F11">
        <f>QUOTIENT(main!K11,main!I11)</f>
        <v>432960</v>
      </c>
      <c r="G11">
        <f>MOD(main!K11,main!I11)</f>
        <v>0</v>
      </c>
      <c r="H11">
        <f>POWER(main!I11,2)</f>
        <v>57600</v>
      </c>
      <c r="I11">
        <f>COUNT(main!C11:'main'!G11)</f>
        <v>5</v>
      </c>
      <c r="J11">
        <f>SUBTOTAL(1,main!C11:'main'!G11)</f>
        <v>48</v>
      </c>
    </row>
    <row r="12" spans="1:10">
      <c r="A12">
        <f>main!A12</f>
        <v>11</v>
      </c>
      <c r="B12" t="str">
        <f>main!B12</f>
        <v>Jothika J</v>
      </c>
      <c r="C12">
        <f>SUM(main!C12:'main'!G12)</f>
        <v>251</v>
      </c>
      <c r="D12">
        <f>main!K12-main!I12</f>
        <v>103631365</v>
      </c>
      <c r="E12">
        <f>PRODUCT(main!C12:'main'!G12)</f>
        <v>103631616</v>
      </c>
      <c r="F12">
        <f>QUOTIENT(main!K12,main!I12)</f>
        <v>412874</v>
      </c>
      <c r="G12">
        <f>MOD(main!K12,main!I12)</f>
        <v>242</v>
      </c>
      <c r="H12">
        <f>POWER(main!I12,2)</f>
        <v>63001</v>
      </c>
      <c r="I12">
        <f>COUNT(main!C12:'main'!G12)</f>
        <v>5</v>
      </c>
      <c r="J12">
        <f>SUBTOTAL(1,main!C12:'main'!G12)</f>
        <v>50.2</v>
      </c>
    </row>
    <row r="13" spans="1:10">
      <c r="A13">
        <f>main!A13</f>
        <v>12</v>
      </c>
      <c r="B13" t="str">
        <f>main!B13</f>
        <v>Kalaiarasan A</v>
      </c>
      <c r="C13">
        <f>SUM(main!C13:'main'!G13)</f>
        <v>202</v>
      </c>
      <c r="D13">
        <f>main!K13-main!I13</f>
        <v>29825618</v>
      </c>
      <c r="E13">
        <f>PRODUCT(main!C13:'main'!G13)</f>
        <v>29825820</v>
      </c>
      <c r="F13">
        <f>QUOTIENT(main!K13,main!I13)</f>
        <v>147652</v>
      </c>
      <c r="G13">
        <f>MOD(main!K13,main!I13)</f>
        <v>116</v>
      </c>
      <c r="H13">
        <f>POWER(main!I13,2)</f>
        <v>40804</v>
      </c>
      <c r="I13">
        <f>COUNT(main!C13:'main'!G13)</f>
        <v>5</v>
      </c>
      <c r="J13">
        <f>SUBTOTAL(1,main!C13:'main'!G13)</f>
        <v>40.4</v>
      </c>
    </row>
    <row r="14" spans="1:10">
      <c r="A14">
        <f>main!A14</f>
        <v>13</v>
      </c>
      <c r="B14" t="str">
        <f>main!B14</f>
        <v>Kayalvizhi M</v>
      </c>
      <c r="C14">
        <f>SUM(main!C14:'main'!G14)</f>
        <v>221</v>
      </c>
      <c r="D14">
        <f>main!K14-main!I14</f>
        <v>13698211</v>
      </c>
      <c r="E14">
        <f>PRODUCT(main!C14:'main'!G14)</f>
        <v>13698432</v>
      </c>
      <c r="F14">
        <f>QUOTIENT(main!K14,main!I14)</f>
        <v>61983</v>
      </c>
      <c r="G14">
        <f>MOD(main!K14,main!I14)</f>
        <v>189</v>
      </c>
      <c r="H14">
        <f>POWER(main!I14,2)</f>
        <v>48841</v>
      </c>
      <c r="I14">
        <f>COUNT(main!C14:'main'!G14)</f>
        <v>5</v>
      </c>
      <c r="J14">
        <f>SUBTOTAL(1,main!C14:'main'!G14)</f>
        <v>44.2</v>
      </c>
    </row>
    <row r="15" spans="1:10">
      <c r="A15">
        <f>main!A15</f>
        <v>14</v>
      </c>
      <c r="B15" t="str">
        <f>main!B15</f>
        <v>Komaladevi. S</v>
      </c>
      <c r="C15">
        <f>SUM(main!C15:'main'!G15)</f>
        <v>257</v>
      </c>
      <c r="D15">
        <f>main!K15-main!I15</f>
        <v>110434243</v>
      </c>
      <c r="E15">
        <f>PRODUCT(main!C15:'main'!G15)</f>
        <v>110434500</v>
      </c>
      <c r="F15">
        <f>QUOTIENT(main!K15,main!I15)</f>
        <v>429706</v>
      </c>
      <c r="G15">
        <f>MOD(main!K15,main!I15)</f>
        <v>58</v>
      </c>
      <c r="H15">
        <f>POWER(main!I15,2)</f>
        <v>66049</v>
      </c>
      <c r="I15">
        <f>COUNT(main!C15:'main'!G15)</f>
        <v>5</v>
      </c>
      <c r="J15">
        <f>SUBTOTAL(1,main!C15:'main'!G15)</f>
        <v>51.4</v>
      </c>
    </row>
    <row r="16" spans="1:10">
      <c r="A16">
        <f>main!A16</f>
        <v>15</v>
      </c>
      <c r="B16" t="str">
        <f>main!B16</f>
        <v>LAVANYA M</v>
      </c>
      <c r="C16">
        <f>SUM(main!C16:'main'!G16)</f>
        <v>124</v>
      </c>
      <c r="D16">
        <f>main!K16-main!I16</f>
        <v>-124</v>
      </c>
      <c r="E16">
        <f>PRODUCT(main!C16:'main'!G16)</f>
        <v>22320</v>
      </c>
      <c r="F16">
        <f>QUOTIENT(main!K16,main!I16)</f>
        <v>0</v>
      </c>
      <c r="G16">
        <f>MOD(main!K16,main!I16)</f>
        <v>0</v>
      </c>
      <c r="H16">
        <f>POWER(main!I16,2)</f>
        <v>15376</v>
      </c>
      <c r="I16">
        <f>COUNT(main!C16:'main'!G16)</f>
        <v>3</v>
      </c>
      <c r="J16">
        <f>SUBTOTAL(1,main!C16:'main'!G16)</f>
        <v>41.333333333333336</v>
      </c>
    </row>
    <row r="17" spans="1:10">
      <c r="A17">
        <f>main!A17</f>
        <v>16</v>
      </c>
      <c r="B17" t="str">
        <f>main!B17</f>
        <v>Narayanan S</v>
      </c>
      <c r="C17">
        <f>SUM(main!C17:'main'!G17)</f>
        <v>232</v>
      </c>
      <c r="D17">
        <f>main!K17-main!I17</f>
        <v>30343718</v>
      </c>
      <c r="E17">
        <f>PRODUCT(main!C17:'main'!G17)</f>
        <v>30343950</v>
      </c>
      <c r="F17">
        <f>QUOTIENT(main!K17,main!I17)</f>
        <v>130792</v>
      </c>
      <c r="G17">
        <f>MOD(main!K17,main!I17)</f>
        <v>206</v>
      </c>
      <c r="H17">
        <f>POWER(main!I17,2)</f>
        <v>53824</v>
      </c>
      <c r="I17">
        <f>COUNT(main!C17:'main'!G17)</f>
        <v>5</v>
      </c>
      <c r="J17">
        <f>SUBTOTAL(1,main!C17:'main'!G17)</f>
        <v>46.4</v>
      </c>
    </row>
    <row r="18" spans="1:10">
      <c r="A18">
        <f>main!A18</f>
        <v>17</v>
      </c>
      <c r="B18" t="str">
        <f>main!B18</f>
        <v>Prasanth P</v>
      </c>
      <c r="C18">
        <f>SUM(main!C18:'main'!G18)</f>
        <v>196</v>
      </c>
      <c r="D18">
        <f>main!K18-main!I18</f>
        <v>8067404</v>
      </c>
      <c r="E18">
        <f>PRODUCT(main!C18:'main'!G18)</f>
        <v>8067600</v>
      </c>
      <c r="F18">
        <f>QUOTIENT(main!K18,main!I18)</f>
        <v>41161</v>
      </c>
      <c r="G18">
        <f>MOD(main!K18,main!I18)</f>
        <v>44</v>
      </c>
      <c r="H18">
        <f>POWER(main!I18,2)</f>
        <v>38416</v>
      </c>
      <c r="I18">
        <f>COUNT(main!C18:'main'!G18)</f>
        <v>5</v>
      </c>
      <c r="J18">
        <f>SUBTOTAL(1,main!C18:'main'!G18)</f>
        <v>39.200000000000003</v>
      </c>
    </row>
    <row r="19" spans="1:10">
      <c r="A19">
        <f>main!A19</f>
        <v>18</v>
      </c>
      <c r="B19" t="str">
        <f>main!B19</f>
        <v>Priya S</v>
      </c>
      <c r="C19">
        <f>SUM(main!C19:'main'!G19)</f>
        <v>274</v>
      </c>
      <c r="D19">
        <f>main!K19-main!I19</f>
        <v>216950126</v>
      </c>
      <c r="E19">
        <f>PRODUCT(main!C19:'main'!G19)</f>
        <v>216950400</v>
      </c>
      <c r="F19">
        <f>QUOTIENT(main!K19,main!I19)</f>
        <v>791789</v>
      </c>
      <c r="G19">
        <f>MOD(main!K19,main!I19)</f>
        <v>214</v>
      </c>
      <c r="H19">
        <f>POWER(main!I19,2)</f>
        <v>75076</v>
      </c>
      <c r="I19">
        <f>COUNT(main!C19:'main'!G19)</f>
        <v>5</v>
      </c>
      <c r="J19">
        <f>SUBTOTAL(1,main!C19:'main'!G19)</f>
        <v>54.8</v>
      </c>
    </row>
    <row r="20" spans="1:10">
      <c r="A20">
        <f>main!A20</f>
        <v>19</v>
      </c>
      <c r="B20" t="str">
        <f>main!B20</f>
        <v>Punithavathi D</v>
      </c>
      <c r="C20">
        <f>SUM(main!C20:'main'!G20)</f>
        <v>183</v>
      </c>
      <c r="D20">
        <f>main!K20-main!I20</f>
        <v>5203257</v>
      </c>
      <c r="E20">
        <f>PRODUCT(main!C20:'main'!G20)</f>
        <v>5203440</v>
      </c>
      <c r="F20">
        <f>QUOTIENT(main!K20,main!I20)</f>
        <v>28434</v>
      </c>
      <c r="G20">
        <f>MOD(main!K20,main!I20)</f>
        <v>18</v>
      </c>
      <c r="H20">
        <f>POWER(main!I20,2)</f>
        <v>33489</v>
      </c>
      <c r="I20">
        <f>COUNT(main!C20:'main'!G20)</f>
        <v>5</v>
      </c>
      <c r="J20">
        <f>SUBTOTAL(1,main!C20:'main'!G20)</f>
        <v>36.6</v>
      </c>
    </row>
    <row r="21" spans="1:10">
      <c r="A21">
        <f>main!A21</f>
        <v>20</v>
      </c>
      <c r="B21" t="str">
        <f>main!B21</f>
        <v>Raghul S</v>
      </c>
      <c r="C21">
        <f>SUM(main!C21:'main'!G21)</f>
        <v>284</v>
      </c>
      <c r="D21">
        <f>main!K21-main!I21</f>
        <v>239600308</v>
      </c>
      <c r="E21">
        <f>PRODUCT(main!C21:'main'!G21)</f>
        <v>239600592</v>
      </c>
      <c r="F21">
        <f>QUOTIENT(main!K21,main!I21)</f>
        <v>843664</v>
      </c>
      <c r="G21">
        <f>MOD(main!K21,main!I21)</f>
        <v>16</v>
      </c>
      <c r="H21">
        <f>POWER(main!I21,2)</f>
        <v>80656</v>
      </c>
      <c r="I21">
        <f>COUNT(main!C21:'main'!G21)</f>
        <v>5</v>
      </c>
      <c r="J21">
        <f>SUBTOTAL(1,main!C21:'main'!G21)</f>
        <v>56.8</v>
      </c>
    </row>
    <row r="22" spans="1:10">
      <c r="A22">
        <f>main!A22</f>
        <v>21</v>
      </c>
      <c r="B22" t="str">
        <f>main!B22</f>
        <v>Roobankumar K</v>
      </c>
      <c r="C22">
        <f>SUM(main!C22:'main'!G22)</f>
        <v>225</v>
      </c>
      <c r="D22">
        <f>main!K22-main!I22</f>
        <v>50111775</v>
      </c>
      <c r="E22">
        <f>PRODUCT(main!C22:'main'!G22)</f>
        <v>50112000</v>
      </c>
      <c r="F22">
        <f>QUOTIENT(main!K22,main!I22)</f>
        <v>222720</v>
      </c>
      <c r="G22">
        <f>MOD(main!K22,main!I22)</f>
        <v>0</v>
      </c>
      <c r="H22">
        <f>POWER(main!I22,2)</f>
        <v>50625</v>
      </c>
      <c r="I22">
        <f>COUNT(main!C22:'main'!G22)</f>
        <v>5</v>
      </c>
      <c r="J22">
        <f>SUBTOTAL(1,main!C22:'main'!G22)</f>
        <v>45</v>
      </c>
    </row>
    <row r="23" spans="1:10">
      <c r="A23">
        <f>main!A23</f>
        <v>22</v>
      </c>
      <c r="B23" t="str">
        <f>main!B23</f>
        <v>Sangari S</v>
      </c>
      <c r="C23">
        <f>SUM(main!C23:'main'!G23)</f>
        <v>322</v>
      </c>
      <c r="D23">
        <f>main!K23-main!I23</f>
        <v>881099678</v>
      </c>
      <c r="E23">
        <f>PRODUCT(main!C23:'main'!G23)</f>
        <v>881100000</v>
      </c>
      <c r="F23">
        <f>QUOTIENT(main!K23,main!I23)</f>
        <v>2736335</v>
      </c>
      <c r="G23">
        <f>MOD(main!K23,main!I23)</f>
        <v>130</v>
      </c>
      <c r="H23">
        <f>POWER(main!I23,2)</f>
        <v>103684</v>
      </c>
      <c r="I23">
        <f>COUNT(main!C23:'main'!G23)</f>
        <v>5</v>
      </c>
      <c r="J23">
        <f>SUBTOTAL(1,main!C23:'main'!G23)</f>
        <v>64.400000000000006</v>
      </c>
    </row>
    <row r="24" spans="1:10">
      <c r="A24">
        <f>main!A24</f>
        <v>23</v>
      </c>
      <c r="B24" t="str">
        <f>main!B24</f>
        <v>Santhiya S</v>
      </c>
      <c r="C24">
        <f>SUM(main!C24:'main'!G24)</f>
        <v>266</v>
      </c>
      <c r="D24">
        <f>main!K24-main!I24</f>
        <v>138239734</v>
      </c>
      <c r="E24">
        <f>PRODUCT(main!C24:'main'!G24)</f>
        <v>138240000</v>
      </c>
      <c r="F24">
        <f>QUOTIENT(main!K24,main!I24)</f>
        <v>519699</v>
      </c>
      <c r="G24">
        <f>MOD(main!K24,main!I24)</f>
        <v>66</v>
      </c>
      <c r="H24">
        <f>POWER(main!I24,2)</f>
        <v>70756</v>
      </c>
      <c r="I24">
        <f>COUNT(main!C24:'main'!G24)</f>
        <v>5</v>
      </c>
      <c r="J24">
        <f>SUBTOTAL(1,main!C24:'main'!G24)</f>
        <v>53.2</v>
      </c>
    </row>
    <row r="25" spans="1:10">
      <c r="A25">
        <f>main!A25</f>
        <v>24</v>
      </c>
      <c r="B25" t="str">
        <f>main!B25</f>
        <v>Saranya N</v>
      </c>
      <c r="C25">
        <f>SUM(main!C25:'main'!G25)</f>
        <v>296</v>
      </c>
      <c r="D25">
        <f>main!K25-main!I25</f>
        <v>470634904</v>
      </c>
      <c r="E25">
        <f>PRODUCT(main!C25:'main'!G25)</f>
        <v>470635200</v>
      </c>
      <c r="F25">
        <f>QUOTIENT(main!K25,main!I25)</f>
        <v>1589983</v>
      </c>
      <c r="G25">
        <f>MOD(main!K25,main!I25)</f>
        <v>232</v>
      </c>
      <c r="H25">
        <f>POWER(main!I25,2)</f>
        <v>87616</v>
      </c>
      <c r="I25">
        <f>COUNT(main!C25:'main'!G25)</f>
        <v>5</v>
      </c>
      <c r="J25">
        <f>SUBTOTAL(1,main!C25:'main'!G25)</f>
        <v>59.2</v>
      </c>
    </row>
    <row r="26" spans="1:10">
      <c r="A26">
        <f>main!A26</f>
        <v>25</v>
      </c>
      <c r="B26" t="str">
        <f>main!B26</f>
        <v>Saravanan M</v>
      </c>
      <c r="C26">
        <f>SUM(main!C26:'main'!G26)</f>
        <v>213</v>
      </c>
      <c r="D26">
        <f>main!K26-main!I26</f>
        <v>-213</v>
      </c>
      <c r="E26">
        <f>PRODUCT(main!C26:'main'!G26)</f>
        <v>1986480</v>
      </c>
      <c r="F26">
        <f>QUOTIENT(main!K26,main!I26)</f>
        <v>0</v>
      </c>
      <c r="G26">
        <f>MOD(main!K26,main!I26)</f>
        <v>0</v>
      </c>
      <c r="H26">
        <f>POWER(main!I26,2)</f>
        <v>45369</v>
      </c>
      <c r="I26">
        <f>COUNT(main!C26:'main'!G26)</f>
        <v>4</v>
      </c>
      <c r="J26">
        <f>SUBTOTAL(1,main!C26:'main'!G26)</f>
        <v>53.25</v>
      </c>
    </row>
    <row r="27" spans="1:10">
      <c r="A27">
        <f>main!A27</f>
        <v>26</v>
      </c>
      <c r="B27" t="str">
        <f>main!B27</f>
        <v>Snega D</v>
      </c>
      <c r="C27">
        <f>SUM(main!C27:'main'!G27)</f>
        <v>310</v>
      </c>
      <c r="D27">
        <f>main!K27-main!I27</f>
        <v>550559690</v>
      </c>
      <c r="E27">
        <f>PRODUCT(main!C27:'main'!G27)</f>
        <v>550560000</v>
      </c>
      <c r="F27">
        <f>QUOTIENT(main!K27,main!I27)</f>
        <v>1776000</v>
      </c>
      <c r="G27">
        <f>MOD(main!K27,main!I27)</f>
        <v>0</v>
      </c>
      <c r="H27">
        <f>POWER(main!I27,2)</f>
        <v>96100</v>
      </c>
      <c r="I27">
        <f>COUNT(main!C27:'main'!G27)</f>
        <v>5</v>
      </c>
      <c r="J27">
        <f>SUBTOTAL(1,main!C27:'main'!G27)</f>
        <v>62</v>
      </c>
    </row>
    <row r="28" spans="1:10">
      <c r="A28">
        <f>main!A28</f>
        <v>27</v>
      </c>
      <c r="B28" t="str">
        <f>main!B28</f>
        <v>Srinidhi S</v>
      </c>
      <c r="C28">
        <f>SUM(main!C28:'main'!G28)</f>
        <v>228</v>
      </c>
      <c r="D28">
        <f>main!K28-main!I28</f>
        <v>49082652</v>
      </c>
      <c r="E28">
        <f>PRODUCT(main!C28:'main'!G28)</f>
        <v>49082880</v>
      </c>
      <c r="F28">
        <f>QUOTIENT(main!K28,main!I28)</f>
        <v>215275</v>
      </c>
      <c r="G28">
        <f>MOD(main!K28,main!I28)</f>
        <v>180</v>
      </c>
      <c r="H28">
        <f>POWER(main!I28,2)</f>
        <v>51984</v>
      </c>
      <c r="I28">
        <f>COUNT(main!C28:'main'!G28)</f>
        <v>5</v>
      </c>
      <c r="J28">
        <f>SUBTOTAL(1,main!C28:'main'!G28)</f>
        <v>45.6</v>
      </c>
    </row>
    <row r="29" spans="1:10">
      <c r="A29">
        <f>main!A29</f>
        <v>28</v>
      </c>
      <c r="B29" t="str">
        <f>main!B29</f>
        <v>Tamil V</v>
      </c>
      <c r="C29">
        <f>SUM(main!C29:'main'!G29)</f>
        <v>199</v>
      </c>
      <c r="D29">
        <f>main!K29-main!I29</f>
        <v>13727801</v>
      </c>
      <c r="E29">
        <f>PRODUCT(main!C29:'main'!G29)</f>
        <v>13728000</v>
      </c>
      <c r="F29">
        <f>QUOTIENT(main!K29,main!I29)</f>
        <v>68984</v>
      </c>
      <c r="G29">
        <f>MOD(main!K29,main!I29)</f>
        <v>184</v>
      </c>
      <c r="H29">
        <f>POWER(main!I29,2)</f>
        <v>39601</v>
      </c>
      <c r="I29">
        <f>COUNT(main!C29:'main'!G29)</f>
        <v>5</v>
      </c>
      <c r="J29">
        <f>SUBTOTAL(1,main!C29:'main'!G29)</f>
        <v>39.799999999999997</v>
      </c>
    </row>
    <row r="30" spans="1:10">
      <c r="A30">
        <f>main!A30</f>
        <v>29</v>
      </c>
      <c r="B30" t="str">
        <f>main!B30</f>
        <v>Vinu Andrews S</v>
      </c>
      <c r="C30">
        <f>SUM(main!C30:'main'!G30)</f>
        <v>178</v>
      </c>
      <c r="D30">
        <f>main!K30-main!I30</f>
        <v>10617422</v>
      </c>
      <c r="E30">
        <f>PRODUCT(main!C30:'main'!G30)</f>
        <v>10617600</v>
      </c>
      <c r="F30">
        <f>QUOTIENT(main!K30,main!I30)</f>
        <v>59649</v>
      </c>
      <c r="G30">
        <f>MOD(main!K30,main!I30)</f>
        <v>78</v>
      </c>
      <c r="H30">
        <f>POWER(main!I30,2)</f>
        <v>31684</v>
      </c>
      <c r="I30">
        <f>COUNT(main!C30:'main'!G30)</f>
        <v>5</v>
      </c>
      <c r="J30">
        <f>SUBTOTAL(1,main!C30:'main'!G30)</f>
        <v>35.6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practice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sangariai01</cp:lastModifiedBy>
  <dcterms:created xsi:type="dcterms:W3CDTF">2024-01-09T06:17:20Z</dcterms:created>
  <dcterms:modified xsi:type="dcterms:W3CDTF">2024-01-12T06:09:44Z</dcterms:modified>
</cp:coreProperties>
</file>