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drawings/drawing2.xml" ContentType="application/vnd.openxmlformats-officedocument.drawing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drawings/drawing3.xml" ContentType="application/vnd.openxmlformats-officedocument.drawing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drawings/drawing4.xml" ContentType="application/vnd.openxmlformats-officedocument.drawing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drawings/drawing5.xml" ContentType="application/vnd.openxmlformats-officedocument.drawing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drawings/drawing6.xml" ContentType="application/vnd.openxmlformats-officedocument.drawing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EA31A38E-E029-4DC0-9F16-147382E54D42}" xr6:coauthVersionLast="46" xr6:coauthVersionMax="46" xr10:uidLastSave="{00000000-0000-0000-0000-000000000000}"/>
  <bookViews>
    <workbookView xWindow="-120" yWindow="-120" windowWidth="29040" windowHeight="16440" firstSheet="1" activeTab="2" xr2:uid="{00000000-000D-0000-FFFF-FFFF00000000}"/>
  </bookViews>
  <sheets>
    <sheet name="도적 (2)" sheetId="5" state="hidden" r:id="rId1"/>
    <sheet name="전사" sheetId="7" r:id="rId2"/>
    <sheet name="도적" sheetId="4" r:id="rId3"/>
    <sheet name="법사" sheetId="8" r:id="rId4"/>
    <sheet name="직자" sheetId="10" r:id="rId5"/>
    <sheet name="도가" sheetId="12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3" i="4" l="1"/>
  <c r="AN31" i="12"/>
  <c r="AM31" i="12"/>
  <c r="AL31" i="12"/>
  <c r="AK19" i="12"/>
  <c r="AN19" i="12" s="1"/>
  <c r="AM19" i="12" l="1"/>
  <c r="AL19" i="12"/>
  <c r="C35" i="4" l="1"/>
  <c r="AK36" i="12"/>
  <c r="AK35" i="12"/>
  <c r="AK34" i="12"/>
  <c r="AN34" i="12" s="1"/>
  <c r="AK33" i="12"/>
  <c r="AM33" i="12" s="1"/>
  <c r="AK32" i="12"/>
  <c r="AN32" i="12" s="1"/>
  <c r="AK31" i="12"/>
  <c r="AK30" i="12"/>
  <c r="AN30" i="12" s="1"/>
  <c r="AK29" i="12"/>
  <c r="AM29" i="12" s="1"/>
  <c r="AK28" i="12"/>
  <c r="AM28" i="12" s="1"/>
  <c r="AK25" i="12"/>
  <c r="AK24" i="12"/>
  <c r="AM24" i="12" s="1"/>
  <c r="AK23" i="12"/>
  <c r="AL23" i="12" s="1"/>
  <c r="AK22" i="12"/>
  <c r="AK21" i="12"/>
  <c r="AK20" i="12"/>
  <c r="AN20" i="12" s="1"/>
  <c r="AK18" i="12"/>
  <c r="AN18" i="12" s="1"/>
  <c r="AK17" i="12"/>
  <c r="AL17" i="12" s="1"/>
  <c r="AK14" i="12"/>
  <c r="AL14" i="12" s="1"/>
  <c r="AD14" i="12" s="1"/>
  <c r="AK13" i="12"/>
  <c r="AL13" i="12" s="1"/>
  <c r="AD13" i="12" s="1"/>
  <c r="AK12" i="12"/>
  <c r="AN12" i="12" s="1"/>
  <c r="AK11" i="12"/>
  <c r="AK10" i="12"/>
  <c r="AL10" i="12" s="1"/>
  <c r="AK9" i="12"/>
  <c r="AL9" i="12" s="1"/>
  <c r="AK8" i="12"/>
  <c r="AN8" i="12" s="1"/>
  <c r="AK7" i="12"/>
  <c r="AM7" i="12" s="1"/>
  <c r="AK6" i="12"/>
  <c r="AM6" i="12" s="1"/>
  <c r="AA14" i="12"/>
  <c r="AA13" i="12"/>
  <c r="AA12" i="12"/>
  <c r="AA11" i="12"/>
  <c r="AA10" i="12"/>
  <c r="AA9" i="12"/>
  <c r="AA8" i="12"/>
  <c r="AA7" i="12"/>
  <c r="AA6" i="12"/>
  <c r="AF18" i="12"/>
  <c r="AE18" i="12"/>
  <c r="AD18" i="12"/>
  <c r="AF17" i="12"/>
  <c r="AE17" i="12"/>
  <c r="AD17" i="12"/>
  <c r="AF16" i="12"/>
  <c r="AE16" i="12"/>
  <c r="AD16" i="12"/>
  <c r="AF15" i="12"/>
  <c r="AE15" i="12"/>
  <c r="AD15" i="12"/>
  <c r="AL25" i="12"/>
  <c r="AM25" i="12"/>
  <c r="AN25" i="12"/>
  <c r="AN36" i="12"/>
  <c r="AM36" i="12"/>
  <c r="AL36" i="12"/>
  <c r="AN28" i="12"/>
  <c r="AN35" i="12"/>
  <c r="AM35" i="12"/>
  <c r="AL35" i="12"/>
  <c r="AL34" i="12"/>
  <c r="AM32" i="12"/>
  <c r="AL32" i="12"/>
  <c r="AN24" i="12"/>
  <c r="AN21" i="12"/>
  <c r="AM21" i="12"/>
  <c r="AL21" i="12"/>
  <c r="AM12" i="12"/>
  <c r="AL12" i="12"/>
  <c r="AN10" i="12"/>
  <c r="AM10" i="12"/>
  <c r="AN7" i="12"/>
  <c r="AF7" i="12" s="1"/>
  <c r="AO49" i="12"/>
  <c r="AN49" i="12"/>
  <c r="AM49" i="12"/>
  <c r="AO46" i="12"/>
  <c r="AN46" i="12"/>
  <c r="AM46" i="12"/>
  <c r="AO47" i="12"/>
  <c r="AN47" i="12"/>
  <c r="AM47" i="12"/>
  <c r="AO45" i="12"/>
  <c r="AN45" i="12"/>
  <c r="AM45" i="12"/>
  <c r="AO42" i="12"/>
  <c r="AN42" i="12"/>
  <c r="AM42" i="12"/>
  <c r="AO44" i="12"/>
  <c r="AN44" i="12"/>
  <c r="AM44" i="12"/>
  <c r="AO48" i="12"/>
  <c r="AN48" i="12"/>
  <c r="AM48" i="12"/>
  <c r="E34" i="12"/>
  <c r="X20" i="12" s="1"/>
  <c r="D34" i="12"/>
  <c r="X19" i="12" s="1"/>
  <c r="AM22" i="12" l="1"/>
  <c r="AL22" i="12"/>
  <c r="AN22" i="12"/>
  <c r="AN11" i="12"/>
  <c r="AM11" i="12"/>
  <c r="AL11" i="12"/>
  <c r="AL8" i="12"/>
  <c r="AL28" i="12"/>
  <c r="AM17" i="12"/>
  <c r="AE6" i="12" s="1"/>
  <c r="AN17" i="12"/>
  <c r="AL30" i="12"/>
  <c r="AN14" i="12"/>
  <c r="AF14" i="12" s="1"/>
  <c r="AM14" i="12"/>
  <c r="AE14" i="12" s="1"/>
  <c r="AD8" i="12"/>
  <c r="AN6" i="12"/>
  <c r="AF6" i="12" s="1"/>
  <c r="AD10" i="12"/>
  <c r="AL6" i="12"/>
  <c r="AD6" i="12" s="1"/>
  <c r="AM9" i="12"/>
  <c r="AL24" i="12"/>
  <c r="AN29" i="12"/>
  <c r="AM23" i="12"/>
  <c r="AM13" i="12"/>
  <c r="AE13" i="12" s="1"/>
  <c r="AN13" i="12"/>
  <c r="AF13" i="12" s="1"/>
  <c r="AN23" i="12"/>
  <c r="AF12" i="12" s="1"/>
  <c r="AD12" i="12"/>
  <c r="AN33" i="12"/>
  <c r="AL20" i="12"/>
  <c r="AM20" i="12"/>
  <c r="AD9" i="12"/>
  <c r="AE9" i="12"/>
  <c r="AN9" i="12"/>
  <c r="AF9" i="12" s="1"/>
  <c r="AF8" i="12"/>
  <c r="AL29" i="12"/>
  <c r="AM30" i="12"/>
  <c r="AL33" i="12"/>
  <c r="AM34" i="12"/>
  <c r="AL18" i="12"/>
  <c r="AE11" i="12"/>
  <c r="AM18" i="12"/>
  <c r="AE7" i="12" s="1"/>
  <c r="AD11" i="12"/>
  <c r="AL7" i="12"/>
  <c r="AD7" i="12" s="1"/>
  <c r="AM8" i="12"/>
  <c r="AE8" i="12" s="1"/>
  <c r="AE10" i="12"/>
  <c r="AF10" i="12"/>
  <c r="E26" i="12"/>
  <c r="D26" i="12"/>
  <c r="C26" i="12"/>
  <c r="C33" i="12"/>
  <c r="X17" i="12" s="1"/>
  <c r="AF11" i="12" l="1"/>
  <c r="AF19" i="12" s="1"/>
  <c r="AE12" i="12"/>
  <c r="AE19" i="12" s="1"/>
  <c r="AD19" i="12"/>
  <c r="D29" i="12"/>
  <c r="D28" i="12"/>
  <c r="E29" i="12"/>
  <c r="E28" i="12"/>
  <c r="D27" i="12"/>
  <c r="C29" i="12"/>
  <c r="C28" i="12"/>
  <c r="C27" i="12"/>
  <c r="E25" i="12"/>
  <c r="D25" i="12"/>
  <c r="C25" i="12"/>
  <c r="E24" i="12"/>
  <c r="D24" i="12"/>
  <c r="C24" i="12"/>
  <c r="E23" i="12"/>
  <c r="X11" i="12" s="1"/>
  <c r="D23" i="12"/>
  <c r="C23" i="12"/>
  <c r="E21" i="12"/>
  <c r="D21" i="12"/>
  <c r="C21" i="12"/>
  <c r="E22" i="12"/>
  <c r="D22" i="12"/>
  <c r="C22" i="12"/>
  <c r="E20" i="12"/>
  <c r="X13" i="12" s="1"/>
  <c r="D20" i="12"/>
  <c r="C20" i="12"/>
  <c r="E27" i="12"/>
  <c r="C34" i="12"/>
  <c r="X18" i="12" s="1"/>
  <c r="B33" i="12"/>
  <c r="B31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AO53" i="12"/>
  <c r="AN53" i="12"/>
  <c r="AM53" i="12"/>
  <c r="B14" i="12"/>
  <c r="AO52" i="12"/>
  <c r="AN52" i="12"/>
  <c r="AM52" i="12"/>
  <c r="B13" i="12"/>
  <c r="AO51" i="12"/>
  <c r="AN51" i="12"/>
  <c r="AM51" i="12"/>
  <c r="B12" i="12"/>
  <c r="AO50" i="12"/>
  <c r="AN50" i="12"/>
  <c r="AM50" i="12"/>
  <c r="B11" i="12"/>
  <c r="B10" i="12"/>
  <c r="AO43" i="12"/>
  <c r="AN43" i="12"/>
  <c r="AM43" i="12"/>
  <c r="B9" i="12"/>
  <c r="AO41" i="12"/>
  <c r="AN41" i="12"/>
  <c r="AM41" i="12"/>
  <c r="B8" i="12"/>
  <c r="AO40" i="12"/>
  <c r="AN40" i="12"/>
  <c r="AM40" i="12"/>
  <c r="B7" i="12"/>
  <c r="AO39" i="12"/>
  <c r="AN39" i="12"/>
  <c r="AM39" i="12"/>
  <c r="B6" i="12"/>
  <c r="AF12" i="10"/>
  <c r="AE12" i="10"/>
  <c r="AD12" i="10"/>
  <c r="AF11" i="10"/>
  <c r="AE11" i="10"/>
  <c r="AD11" i="10"/>
  <c r="AF10" i="10"/>
  <c r="AE10" i="10"/>
  <c r="AD10" i="10"/>
  <c r="D56" i="10"/>
  <c r="C56" i="10"/>
  <c r="B56" i="10"/>
  <c r="C39" i="10"/>
  <c r="B57" i="10"/>
  <c r="B55" i="10"/>
  <c r="B54" i="10"/>
  <c r="B53" i="10"/>
  <c r="B52" i="10"/>
  <c r="B51" i="10"/>
  <c r="B50" i="10"/>
  <c r="B49" i="10"/>
  <c r="B45" i="10"/>
  <c r="B44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D49" i="10"/>
  <c r="C49" i="10"/>
  <c r="D50" i="10"/>
  <c r="C50" i="10"/>
  <c r="D51" i="10"/>
  <c r="C51" i="10"/>
  <c r="E46" i="10"/>
  <c r="X16" i="10" s="1"/>
  <c r="D46" i="10"/>
  <c r="C46" i="10"/>
  <c r="X15" i="10" s="1"/>
  <c r="C44" i="10"/>
  <c r="D44" i="10"/>
  <c r="X14" i="10" s="1"/>
  <c r="D41" i="10"/>
  <c r="E41" i="10"/>
  <c r="E40" i="10"/>
  <c r="D40" i="10"/>
  <c r="E39" i="10"/>
  <c r="D39" i="10"/>
  <c r="E38" i="10"/>
  <c r="D38" i="10"/>
  <c r="C38" i="10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E37" i="10"/>
  <c r="D37" i="10"/>
  <c r="C37" i="10"/>
  <c r="E36" i="10"/>
  <c r="D36" i="10"/>
  <c r="C36" i="10"/>
  <c r="E30" i="10"/>
  <c r="D30" i="10"/>
  <c r="C30" i="10"/>
  <c r="E29" i="10"/>
  <c r="D29" i="10"/>
  <c r="C29" i="10"/>
  <c r="E27" i="10"/>
  <c r="D27" i="10"/>
  <c r="C27" i="10"/>
  <c r="D57" i="10"/>
  <c r="C57" i="10"/>
  <c r="D55" i="10"/>
  <c r="C55" i="10"/>
  <c r="D54" i="10"/>
  <c r="C54" i="10"/>
  <c r="D53" i="10"/>
  <c r="C53" i="10"/>
  <c r="D52" i="10"/>
  <c r="C52" i="10"/>
  <c r="C41" i="10"/>
  <c r="C40" i="10"/>
  <c r="E35" i="10"/>
  <c r="D35" i="10"/>
  <c r="C35" i="10"/>
  <c r="E34" i="10"/>
  <c r="D34" i="10"/>
  <c r="C34" i="10"/>
  <c r="E33" i="10"/>
  <c r="D33" i="10"/>
  <c r="C33" i="10"/>
  <c r="E32" i="10"/>
  <c r="D32" i="10"/>
  <c r="C32" i="10"/>
  <c r="E31" i="10"/>
  <c r="D31" i="10"/>
  <c r="C31" i="10"/>
  <c r="E28" i="10"/>
  <c r="D28" i="10"/>
  <c r="C28" i="10"/>
  <c r="D26" i="10"/>
  <c r="C26" i="10"/>
  <c r="AF9" i="10"/>
  <c r="AE9" i="10"/>
  <c r="AD9" i="10"/>
  <c r="AF8" i="10"/>
  <c r="AE8" i="10"/>
  <c r="AD8" i="10"/>
  <c r="AF7" i="10"/>
  <c r="AE7" i="10"/>
  <c r="AD7" i="10"/>
  <c r="AF6" i="10"/>
  <c r="AE6" i="10"/>
  <c r="AD6" i="10"/>
  <c r="B6" i="10"/>
  <c r="X8" i="10" l="1"/>
  <c r="X12" i="10"/>
  <c r="X8" i="12"/>
  <c r="X12" i="12"/>
  <c r="X21" i="12"/>
  <c r="X22" i="12" s="1"/>
  <c r="X14" i="12"/>
  <c r="AM54" i="12"/>
  <c r="AN54" i="12"/>
  <c r="AO54" i="12"/>
  <c r="X15" i="12"/>
  <c r="X7" i="12"/>
  <c r="X6" i="12"/>
  <c r="X9" i="12"/>
  <c r="X10" i="12"/>
  <c r="AD13" i="10"/>
  <c r="AE13" i="10"/>
  <c r="AF13" i="10"/>
  <c r="X9" i="10"/>
  <c r="X10" i="10"/>
  <c r="X6" i="10"/>
  <c r="X7" i="10"/>
  <c r="X11" i="10"/>
  <c r="X13" i="10" s="1"/>
  <c r="X17" i="10"/>
  <c r="X19" i="10"/>
  <c r="X18" i="10"/>
  <c r="X16" i="12" l="1"/>
  <c r="X20" i="10"/>
  <c r="AF15" i="8"/>
  <c r="AE15" i="8"/>
  <c r="AD15" i="8"/>
  <c r="AF14" i="8"/>
  <c r="AE14" i="8"/>
  <c r="AD14" i="8"/>
  <c r="AF13" i="8"/>
  <c r="AE13" i="8"/>
  <c r="AD13" i="8"/>
  <c r="AF12" i="8"/>
  <c r="AE12" i="8"/>
  <c r="AD12" i="8"/>
  <c r="AF11" i="8"/>
  <c r="AE11" i="8"/>
  <c r="AD11" i="8"/>
  <c r="AF10" i="8"/>
  <c r="AE10" i="8"/>
  <c r="AD10" i="8"/>
  <c r="AF9" i="8"/>
  <c r="AE9" i="8"/>
  <c r="AD9" i="8"/>
  <c r="AF8" i="8"/>
  <c r="AE8" i="8"/>
  <c r="AD8" i="8"/>
  <c r="AF7" i="8"/>
  <c r="AE7" i="8"/>
  <c r="AD7" i="8"/>
  <c r="AF6" i="8"/>
  <c r="AE6" i="8"/>
  <c r="AD6" i="8"/>
  <c r="AF16" i="8" l="1"/>
  <c r="AD16" i="8"/>
  <c r="AE16" i="8"/>
  <c r="D57" i="8" l="1"/>
  <c r="C57" i="8"/>
  <c r="D56" i="8"/>
  <c r="C56" i="8"/>
  <c r="D55" i="8"/>
  <c r="C55" i="8"/>
  <c r="D54" i="8"/>
  <c r="C54" i="8"/>
  <c r="D53" i="8"/>
  <c r="C53" i="8"/>
  <c r="D52" i="8"/>
  <c r="C52" i="8"/>
  <c r="E47" i="8"/>
  <c r="X17" i="8" s="1"/>
  <c r="D47" i="8"/>
  <c r="C47" i="8"/>
  <c r="X16" i="8" s="1"/>
  <c r="D46" i="8"/>
  <c r="C46" i="8"/>
  <c r="X15" i="8" s="1"/>
  <c r="E42" i="8"/>
  <c r="E43" i="8"/>
  <c r="X10" i="8" s="1"/>
  <c r="E41" i="8"/>
  <c r="E40" i="8"/>
  <c r="D43" i="8"/>
  <c r="D42" i="8"/>
  <c r="D41" i="8"/>
  <c r="D40" i="8"/>
  <c r="C43" i="8"/>
  <c r="C42" i="8"/>
  <c r="C41" i="8"/>
  <c r="C40" i="8"/>
  <c r="E39" i="8"/>
  <c r="C39" i="8"/>
  <c r="E38" i="8"/>
  <c r="D38" i="8"/>
  <c r="C38" i="8"/>
  <c r="E37" i="8"/>
  <c r="D37" i="8"/>
  <c r="C37" i="8"/>
  <c r="E36" i="8"/>
  <c r="D36" i="8"/>
  <c r="C36" i="8"/>
  <c r="E35" i="8"/>
  <c r="D35" i="8"/>
  <c r="C35" i="8"/>
  <c r="E34" i="8"/>
  <c r="D34" i="8"/>
  <c r="C34" i="8"/>
  <c r="E33" i="8"/>
  <c r="X12" i="8" s="1"/>
  <c r="D33" i="8"/>
  <c r="C33" i="8"/>
  <c r="E32" i="8"/>
  <c r="D32" i="8"/>
  <c r="C32" i="8"/>
  <c r="E31" i="8"/>
  <c r="D31" i="8"/>
  <c r="C31" i="8"/>
  <c r="E30" i="8"/>
  <c r="D30" i="8"/>
  <c r="C30" i="8"/>
  <c r="E29" i="8"/>
  <c r="D29" i="8"/>
  <c r="C29" i="8"/>
  <c r="E28" i="8"/>
  <c r="D28" i="8"/>
  <c r="C28" i="8"/>
  <c r="D27" i="8"/>
  <c r="D26" i="8"/>
  <c r="C27" i="8"/>
  <c r="C26" i="8"/>
  <c r="D39" i="8"/>
  <c r="X6" i="8" l="1"/>
  <c r="X11" i="8"/>
  <c r="X18" i="8"/>
  <c r="X19" i="8"/>
  <c r="X7" i="8"/>
  <c r="X8" i="8"/>
  <c r="X9" i="8"/>
  <c r="B56" i="8" l="1"/>
  <c r="B55" i="8"/>
  <c r="B54" i="8"/>
  <c r="B53" i="8"/>
  <c r="B52" i="8"/>
  <c r="B46" i="8"/>
  <c r="B6" i="8"/>
  <c r="X13" i="8" l="1"/>
  <c r="X14" i="8" s="1"/>
  <c r="B57" i="8"/>
  <c r="X20" i="8" s="1"/>
  <c r="X21" i="8" l="1"/>
  <c r="AF10" i="7"/>
  <c r="AE10" i="7"/>
  <c r="AD10" i="7"/>
  <c r="AF9" i="7"/>
  <c r="AE9" i="7"/>
  <c r="AD9" i="7"/>
  <c r="AF8" i="7"/>
  <c r="AE8" i="7"/>
  <c r="AD8" i="7"/>
  <c r="AF7" i="7"/>
  <c r="AE7" i="7"/>
  <c r="AD7" i="7"/>
  <c r="AF11" i="4"/>
  <c r="AE11" i="4"/>
  <c r="AD11" i="4"/>
  <c r="AF10" i="4"/>
  <c r="AE10" i="4"/>
  <c r="AD10" i="4"/>
  <c r="AF9" i="4"/>
  <c r="AE9" i="4"/>
  <c r="AD9" i="4"/>
  <c r="AF8" i="4"/>
  <c r="AE8" i="4"/>
  <c r="AD8" i="4"/>
  <c r="AF7" i="4"/>
  <c r="AE7" i="4"/>
  <c r="AD7" i="4"/>
  <c r="AD6" i="7"/>
  <c r="AD11" i="7" l="1"/>
  <c r="D27" i="7"/>
  <c r="C27" i="7"/>
  <c r="D24" i="7"/>
  <c r="X19" i="7" s="1"/>
  <c r="C24" i="7"/>
  <c r="X18" i="7" s="1"/>
  <c r="E22" i="7"/>
  <c r="D22" i="7"/>
  <c r="X16" i="7" s="1"/>
  <c r="C22" i="7"/>
  <c r="X15" i="7" s="1"/>
  <c r="X9" i="7"/>
  <c r="E16" i="7"/>
  <c r="X10" i="7" s="1"/>
  <c r="C17" i="7"/>
  <c r="C16" i="7"/>
  <c r="D13" i="7"/>
  <c r="C13" i="7"/>
  <c r="D17" i="7"/>
  <c r="D16" i="7"/>
  <c r="X8" i="7" s="1"/>
  <c r="E15" i="7"/>
  <c r="D15" i="7"/>
  <c r="C15" i="7"/>
  <c r="E14" i="7"/>
  <c r="X12" i="7" s="1"/>
  <c r="D14" i="7"/>
  <c r="C14" i="7"/>
  <c r="E13" i="7"/>
  <c r="X11" i="7" s="1"/>
  <c r="B27" i="7"/>
  <c r="B24" i="7"/>
  <c r="B22" i="7"/>
  <c r="B17" i="7"/>
  <c r="B16" i="7"/>
  <c r="B15" i="7"/>
  <c r="B14" i="7"/>
  <c r="B13" i="7"/>
  <c r="AF6" i="7"/>
  <c r="AF11" i="7" s="1"/>
  <c r="AE6" i="7"/>
  <c r="AE11" i="7" s="1"/>
  <c r="B12" i="7"/>
  <c r="B11" i="7"/>
  <c r="B10" i="7"/>
  <c r="B9" i="7"/>
  <c r="B8" i="7"/>
  <c r="B7" i="7"/>
  <c r="B6" i="7"/>
  <c r="AF6" i="4"/>
  <c r="AE6" i="4"/>
  <c r="AD6" i="4"/>
  <c r="AF17" i="4"/>
  <c r="AE17" i="4"/>
  <c r="AD17" i="4"/>
  <c r="AF16" i="4"/>
  <c r="AE16" i="4"/>
  <c r="AD16" i="4"/>
  <c r="AF15" i="4"/>
  <c r="AE15" i="4"/>
  <c r="AD15" i="4"/>
  <c r="AF14" i="4"/>
  <c r="AE14" i="4"/>
  <c r="AD14" i="4"/>
  <c r="AF13" i="4"/>
  <c r="AE13" i="4"/>
  <c r="AD13" i="4"/>
  <c r="AF12" i="4"/>
  <c r="AE12" i="4"/>
  <c r="AD12" i="4"/>
  <c r="AG36" i="5"/>
  <c r="AF36" i="5"/>
  <c r="AE36" i="5"/>
  <c r="X36" i="5"/>
  <c r="W36" i="5"/>
  <c r="V36" i="5"/>
  <c r="C36" i="5"/>
  <c r="B36" i="5"/>
  <c r="AG35" i="5"/>
  <c r="AF35" i="5"/>
  <c r="AE35" i="5"/>
  <c r="X35" i="5"/>
  <c r="W35" i="5"/>
  <c r="V35" i="5"/>
  <c r="D35" i="5"/>
  <c r="C35" i="5"/>
  <c r="B35" i="5"/>
  <c r="AG34" i="5"/>
  <c r="AF34" i="5"/>
  <c r="AE34" i="5"/>
  <c r="X34" i="5"/>
  <c r="W34" i="5"/>
  <c r="V34" i="5"/>
  <c r="D34" i="5"/>
  <c r="C34" i="5"/>
  <c r="B34" i="5"/>
  <c r="AG33" i="5"/>
  <c r="AF33" i="5"/>
  <c r="AE33" i="5"/>
  <c r="X33" i="5"/>
  <c r="W33" i="5"/>
  <c r="V33" i="5"/>
  <c r="AG32" i="5"/>
  <c r="AF32" i="5"/>
  <c r="AE32" i="5"/>
  <c r="X32" i="5"/>
  <c r="W32" i="5"/>
  <c r="V32" i="5"/>
  <c r="E32" i="5"/>
  <c r="D32" i="5"/>
  <c r="C32" i="5"/>
  <c r="B32" i="5"/>
  <c r="AG31" i="5"/>
  <c r="AF31" i="5"/>
  <c r="AE31" i="5"/>
  <c r="X31" i="5"/>
  <c r="W31" i="5"/>
  <c r="V31" i="5"/>
  <c r="D31" i="5"/>
  <c r="C31" i="5"/>
  <c r="V15" i="5" s="1"/>
  <c r="B31" i="5"/>
  <c r="AG30" i="5"/>
  <c r="AF30" i="5"/>
  <c r="AE30" i="5"/>
  <c r="X30" i="5"/>
  <c r="W30" i="5"/>
  <c r="V30" i="5"/>
  <c r="AG29" i="5"/>
  <c r="AF29" i="5"/>
  <c r="AE29" i="5"/>
  <c r="X29" i="5"/>
  <c r="W29" i="5"/>
  <c r="V29" i="5"/>
  <c r="AG28" i="5"/>
  <c r="AF28" i="5"/>
  <c r="AE28" i="5"/>
  <c r="X28" i="5"/>
  <c r="W28" i="5"/>
  <c r="V28" i="5"/>
  <c r="AG27" i="5"/>
  <c r="AF27" i="5"/>
  <c r="AE27" i="5"/>
  <c r="X27" i="5"/>
  <c r="W27" i="5"/>
  <c r="V27" i="5"/>
  <c r="AG26" i="5"/>
  <c r="AF26" i="5"/>
  <c r="AE26" i="5"/>
  <c r="X26" i="5"/>
  <c r="W26" i="5"/>
  <c r="V26" i="5"/>
  <c r="AG25" i="5"/>
  <c r="AF25" i="5"/>
  <c r="AE25" i="5"/>
  <c r="X25" i="5"/>
  <c r="W25" i="5"/>
  <c r="V25" i="5"/>
  <c r="E25" i="5"/>
  <c r="D25" i="5"/>
  <c r="C25" i="5"/>
  <c r="B25" i="5"/>
  <c r="E24" i="5"/>
  <c r="D24" i="5"/>
  <c r="V10" i="5" s="1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V20" i="5"/>
  <c r="E20" i="5"/>
  <c r="D20" i="5"/>
  <c r="C20" i="5"/>
  <c r="B20" i="5"/>
  <c r="V19" i="5"/>
  <c r="B19" i="5"/>
  <c r="V18" i="5"/>
  <c r="B18" i="5"/>
  <c r="V17" i="5"/>
  <c r="B17" i="5"/>
  <c r="V16" i="5"/>
  <c r="B16" i="5"/>
  <c r="B15" i="5"/>
  <c r="V14" i="5"/>
  <c r="B14" i="5"/>
  <c r="B13" i="5"/>
  <c r="B12" i="5"/>
  <c r="B11" i="5"/>
  <c r="B10" i="5"/>
  <c r="B9" i="5"/>
  <c r="B8" i="5"/>
  <c r="B7" i="5"/>
  <c r="C36" i="4"/>
  <c r="X20" i="4" s="1"/>
  <c r="B36" i="4"/>
  <c r="D35" i="4"/>
  <c r="B35" i="4"/>
  <c r="D34" i="4"/>
  <c r="X19" i="4" s="1"/>
  <c r="C34" i="4"/>
  <c r="X18" i="4" s="1"/>
  <c r="B34" i="4"/>
  <c r="E30" i="4"/>
  <c r="X16" i="4" s="1"/>
  <c r="D30" i="4"/>
  <c r="C30" i="4"/>
  <c r="B30" i="4"/>
  <c r="D29" i="4"/>
  <c r="X14" i="4" s="1"/>
  <c r="C29" i="4"/>
  <c r="B29" i="4"/>
  <c r="E24" i="4"/>
  <c r="D24" i="4"/>
  <c r="C24" i="4"/>
  <c r="B24" i="4"/>
  <c r="E23" i="4"/>
  <c r="D23" i="4"/>
  <c r="C23" i="4"/>
  <c r="B23" i="4"/>
  <c r="E22" i="4"/>
  <c r="X11" i="4" s="1"/>
  <c r="D22" i="4"/>
  <c r="C22" i="4"/>
  <c r="B22" i="4"/>
  <c r="E21" i="4"/>
  <c r="D21" i="4"/>
  <c r="C21" i="4"/>
  <c r="B21" i="4"/>
  <c r="E20" i="4"/>
  <c r="X10" i="4" s="1"/>
  <c r="D20" i="4"/>
  <c r="C20" i="4"/>
  <c r="B20" i="4"/>
  <c r="E19" i="4"/>
  <c r="X9" i="4" s="1"/>
  <c r="D19" i="4"/>
  <c r="C19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AF37" i="5" l="1"/>
  <c r="V37" i="5"/>
  <c r="X8" i="4"/>
  <c r="X17" i="7"/>
  <c r="V8" i="5"/>
  <c r="X37" i="5"/>
  <c r="V21" i="5"/>
  <c r="W37" i="5"/>
  <c r="V9" i="5"/>
  <c r="V22" i="5"/>
  <c r="AG37" i="5"/>
  <c r="V12" i="5"/>
  <c r="AE37" i="5"/>
  <c r="X20" i="7"/>
  <c r="X13" i="7"/>
  <c r="X6" i="7"/>
  <c r="X14" i="7" s="1"/>
  <c r="X7" i="7"/>
  <c r="X21" i="4"/>
  <c r="X7" i="4"/>
  <c r="X15" i="4"/>
  <c r="X17" i="4"/>
  <c r="X6" i="4"/>
  <c r="X12" i="4"/>
  <c r="V11" i="5"/>
  <c r="AF18" i="4"/>
  <c r="AE18" i="4"/>
  <c r="AD18" i="4"/>
  <c r="V13" i="5" l="1"/>
  <c r="X21" i="7"/>
  <c r="X22" i="4"/>
  <c r="X13" i="4"/>
</calcChain>
</file>

<file path=xl/sharedStrings.xml><?xml version="1.0" encoding="utf-8"?>
<sst xmlns="http://schemas.openxmlformats.org/spreadsheetml/2006/main" count="2153" uniqueCount="1148">
  <si>
    <t>자물쇠열기</t>
    <phoneticPr fontId="2" type="noConversion"/>
  </si>
  <si>
    <t>센스몬스터</t>
    <phoneticPr fontId="2" type="noConversion"/>
  </si>
  <si>
    <t>표창날리기</t>
    <phoneticPr fontId="2" type="noConversion"/>
  </si>
  <si>
    <t>밀기</t>
    <phoneticPr fontId="2" type="noConversion"/>
  </si>
  <si>
    <t>아무네지아</t>
    <phoneticPr fontId="2" type="noConversion"/>
  </si>
  <si>
    <t>연막탄</t>
    <phoneticPr fontId="2" type="noConversion"/>
  </si>
  <si>
    <t>찔러휘비기</t>
    <phoneticPr fontId="2" type="noConversion"/>
  </si>
  <si>
    <t>더블어택</t>
    <phoneticPr fontId="2" type="noConversion"/>
  </si>
  <si>
    <t>품뒤져보기</t>
    <phoneticPr fontId="2" type="noConversion"/>
  </si>
  <si>
    <t>센스</t>
    <phoneticPr fontId="2" type="noConversion"/>
  </si>
  <si>
    <t>두번찌르기</t>
    <phoneticPr fontId="2" type="noConversion"/>
  </si>
  <si>
    <t>습격</t>
    <phoneticPr fontId="2" type="noConversion"/>
  </si>
  <si>
    <t>함정해체</t>
    <phoneticPr fontId="2" type="noConversion"/>
  </si>
  <si>
    <t>적갑옷해체</t>
    <phoneticPr fontId="2" type="noConversion"/>
  </si>
  <si>
    <t>암살격</t>
    <phoneticPr fontId="2" type="noConversion"/>
  </si>
  <si>
    <t>라이트닝무브</t>
    <phoneticPr fontId="2" type="noConversion"/>
  </si>
  <si>
    <t>하이드</t>
    <phoneticPr fontId="2" type="noConversion"/>
  </si>
  <si>
    <t>함정찾기1</t>
    <phoneticPr fontId="2" type="noConversion"/>
  </si>
  <si>
    <t>센서스</t>
    <phoneticPr fontId="2" type="noConversion"/>
  </si>
  <si>
    <t>함정찾기2</t>
    <phoneticPr fontId="2" type="noConversion"/>
  </si>
  <si>
    <t>기습</t>
    <phoneticPr fontId="2" type="noConversion"/>
  </si>
  <si>
    <t>트리플어택</t>
    <phoneticPr fontId="2" type="noConversion"/>
  </si>
  <si>
    <t>찌르기</t>
    <phoneticPr fontId="2" type="noConversion"/>
  </si>
  <si>
    <t>도적</t>
    <phoneticPr fontId="2" type="noConversion"/>
  </si>
  <si>
    <t>승급기본기술</t>
    <phoneticPr fontId="2" type="noConversion"/>
  </si>
  <si>
    <t>마구찌르기</t>
    <phoneticPr fontId="2" type="noConversion"/>
  </si>
  <si>
    <t>슬래쉬</t>
    <phoneticPr fontId="2" type="noConversion"/>
  </si>
  <si>
    <t>하이더</t>
    <phoneticPr fontId="2" type="noConversion"/>
  </si>
  <si>
    <t>백스텝</t>
    <phoneticPr fontId="2" type="noConversion"/>
  </si>
  <si>
    <t>암살격진</t>
    <phoneticPr fontId="2" type="noConversion"/>
  </si>
  <si>
    <t>백슬래쉬</t>
    <phoneticPr fontId="2" type="noConversion"/>
  </si>
  <si>
    <t>Charge(Lev1)</t>
    <phoneticPr fontId="2" type="noConversion"/>
  </si>
  <si>
    <t>Charge(Lev2)</t>
    <phoneticPr fontId="2" type="noConversion"/>
  </si>
  <si>
    <t>Charge(Lev3)</t>
    <phoneticPr fontId="2" type="noConversion"/>
  </si>
  <si>
    <t>Charge(Lev4)</t>
    <phoneticPr fontId="2" type="noConversion"/>
  </si>
  <si>
    <t>라이트닝트랩(Lev3)</t>
    <phoneticPr fontId="2" type="noConversion"/>
  </si>
  <si>
    <t>마구찌르기(Lev1)</t>
    <phoneticPr fontId="2" type="noConversion"/>
  </si>
  <si>
    <t>마구찌르기(Lev2)</t>
    <phoneticPr fontId="2" type="noConversion"/>
  </si>
  <si>
    <t>마구찌르기(Lev3)</t>
    <phoneticPr fontId="2" type="noConversion"/>
  </si>
  <si>
    <t>마구찌르기(Lev4)</t>
    <phoneticPr fontId="2" type="noConversion"/>
  </si>
  <si>
    <t>마구찌르기(Lev5)</t>
    <phoneticPr fontId="2" type="noConversion"/>
  </si>
  <si>
    <t>마구찌르기(Lev6)</t>
    <phoneticPr fontId="2" type="noConversion"/>
  </si>
  <si>
    <t>마구찌르기(Lev7)</t>
    <phoneticPr fontId="2" type="noConversion"/>
  </si>
  <si>
    <t>마구찌르기(Lev8)</t>
    <phoneticPr fontId="2" type="noConversion"/>
  </si>
  <si>
    <t>마구찌르기(Lev9)</t>
    <phoneticPr fontId="2" type="noConversion"/>
  </si>
  <si>
    <t>마구찌르기(Lev10)</t>
    <phoneticPr fontId="2" type="noConversion"/>
  </si>
  <si>
    <t>백스텝(Lev1)</t>
  </si>
  <si>
    <t>백스텝(Lev2)</t>
  </si>
  <si>
    <t>백스텝(Lev3)</t>
  </si>
  <si>
    <t>백스텝(Lev4)</t>
  </si>
  <si>
    <t>백스텝(Lev5)</t>
  </si>
  <si>
    <t>백스텝(Lev6)</t>
  </si>
  <si>
    <t>백스텝(Lev7)</t>
  </si>
  <si>
    <t>백스텝(Lev8)</t>
  </si>
  <si>
    <t>백스텝(Lev9)</t>
  </si>
  <si>
    <t>백스텝(Lev10)</t>
  </si>
  <si>
    <t>백슬래쉬(Lev1)</t>
  </si>
  <si>
    <t>백슬래쉬(Lev2)</t>
  </si>
  <si>
    <t>백슬래쉬(Lev3)</t>
  </si>
  <si>
    <t>백슬래쉬(Lev4)</t>
  </si>
  <si>
    <t>백슬래쉬(Lev5)</t>
  </si>
  <si>
    <t>백슬래쉬(Lev6)</t>
  </si>
  <si>
    <t>백슬래쉬(Lev7)</t>
  </si>
  <si>
    <t>백슬래쉬(Lev8)</t>
  </si>
  <si>
    <t>백슬래쉬(Lev9)</t>
  </si>
  <si>
    <t>백슬래쉬(Lev10)</t>
  </si>
  <si>
    <t>슬래쉬(Lev1)</t>
  </si>
  <si>
    <t>슬래쉬(Lev2)</t>
  </si>
  <si>
    <t>슬래쉬(Lev3)</t>
  </si>
  <si>
    <t>슬래쉬(Lev4)</t>
  </si>
  <si>
    <t>슬래쉬(Lev5)</t>
  </si>
  <si>
    <t>슬래쉬(Lev6)</t>
  </si>
  <si>
    <t>슬래쉬(Lev7)</t>
  </si>
  <si>
    <t>슬래쉬(Lev8)</t>
  </si>
  <si>
    <t>슬래쉬(Lev9)</t>
  </si>
  <si>
    <t>슬래쉬(Lev10)</t>
  </si>
  <si>
    <t>습격진(Lev1)</t>
  </si>
  <si>
    <t>습격진(Lev2)</t>
  </si>
  <si>
    <t>습격진(Lev3)</t>
  </si>
  <si>
    <t>습격진(Lev4)</t>
  </si>
  <si>
    <t>습격진(Lev5)</t>
  </si>
  <si>
    <t>습격진(Lev6)</t>
  </si>
  <si>
    <t>습격진(Lev7)</t>
  </si>
  <si>
    <t>습격진(Lev8)</t>
  </si>
  <si>
    <t>습격진(Lev9)</t>
  </si>
  <si>
    <t>습격진(Lev10)</t>
  </si>
  <si>
    <t>저격(Lev1)</t>
  </si>
  <si>
    <t>저격(Lev2)</t>
  </si>
  <si>
    <t>저격(Lev3)</t>
  </si>
  <si>
    <t>저격(Lev4)</t>
  </si>
  <si>
    <t>저격(Lev5)</t>
  </si>
  <si>
    <t>저격(Lev6)</t>
  </si>
  <si>
    <t>저격(Lev7)</t>
  </si>
  <si>
    <t>저격(Lev8)</t>
  </si>
  <si>
    <t>저격(Lev9)</t>
  </si>
  <si>
    <t>저격(Lev10)</t>
  </si>
  <si>
    <t>저격(Lev1)기술서</t>
  </si>
  <si>
    <t>습격진(Lev1)기술서</t>
  </si>
  <si>
    <t>습격진(Lev2)기술서</t>
  </si>
  <si>
    <t>습격진(Lev3)기술서</t>
  </si>
  <si>
    <t>습격진(Lev4)기술서</t>
  </si>
  <si>
    <t>습격진(Lev5)기술서</t>
  </si>
  <si>
    <t>습격진(Lev6)기술서</t>
  </si>
  <si>
    <t>습격진(Lev7)기술서</t>
  </si>
  <si>
    <t>습격진(Lev8)기술서</t>
  </si>
  <si>
    <t>라이트닝트랩(Lev1)</t>
    <phoneticPr fontId="2" type="noConversion"/>
  </si>
  <si>
    <t>라이트닝트랩(Lev2)</t>
    <phoneticPr fontId="2" type="noConversion"/>
  </si>
  <si>
    <t>아머크래쉬(Lev1)</t>
  </si>
  <si>
    <t>아머크래쉬(Lev2)</t>
  </si>
  <si>
    <t>아머크래쉬(Lev3)</t>
  </si>
  <si>
    <t>회심의저격(Lev1)</t>
  </si>
  <si>
    <t>회심의저격(Lev2)</t>
  </si>
  <si>
    <t>회심의저격(Lev3)</t>
  </si>
  <si>
    <t>사격(Lev1)</t>
  </si>
  <si>
    <t>사격(Lev2)</t>
  </si>
  <si>
    <t>사격(Lev3)</t>
  </si>
  <si>
    <t>사격(Lev4)</t>
  </si>
  <si>
    <t>활쏘기(Lev1)</t>
  </si>
  <si>
    <t>활쏘기(Lev2)</t>
  </si>
  <si>
    <t>활쏘기(Lev3)</t>
  </si>
  <si>
    <t>활쏘기(Lev4)</t>
  </si>
  <si>
    <t>저격(Lev2)기술서</t>
  </si>
  <si>
    <t>저격(Lev3)기술서</t>
  </si>
  <si>
    <t>저격(Lev4)기술서</t>
  </si>
  <si>
    <t>저격(Lev5)기술서</t>
  </si>
  <si>
    <t>저격(Lev6)기술서</t>
  </si>
  <si>
    <t>저격(Lev7)기술서</t>
  </si>
  <si>
    <t>저격(Lev8)기술서</t>
  </si>
  <si>
    <t>저격(Lev9)기술서</t>
  </si>
  <si>
    <t>저격(Lev10)기술서</t>
  </si>
  <si>
    <t>습격진(Lev9)기술서</t>
  </si>
  <si>
    <t>습격진(Lev10)기술서</t>
  </si>
  <si>
    <t>백스텝(Lev1)기술서</t>
  </si>
  <si>
    <t>백스텝(Lev2)기술서</t>
  </si>
  <si>
    <t>백스텝(Lev3)기술서</t>
  </si>
  <si>
    <t>백스텝(Lev4)기술서</t>
  </si>
  <si>
    <t>백스텝(Lev5)기술서</t>
  </si>
  <si>
    <t>백스텝(Lev6)기술서</t>
  </si>
  <si>
    <t>백스텝(Lev7)기술서</t>
  </si>
  <si>
    <t>백스텝(Lev8)기술서</t>
  </si>
  <si>
    <t>백스텝(Lev9)기술서</t>
  </si>
  <si>
    <t>백스텝(Lev10)기술서</t>
  </si>
  <si>
    <t>마구찌르기(Lev1)기술서</t>
  </si>
  <si>
    <t>마구찌르기(Lev2)기술서</t>
  </si>
  <si>
    <t>마구찌르기(Lev3)기술서</t>
  </si>
  <si>
    <t>마구찌르기(Lev4)기술서</t>
  </si>
  <si>
    <t>마구찌르기(Lev5)기술서</t>
  </si>
  <si>
    <t>마구찌르기(Lev6)기술서</t>
  </si>
  <si>
    <t>마구찌르기(Lev7)기술서</t>
  </si>
  <si>
    <t>마구찌르기(Lev8)기술서</t>
  </si>
  <si>
    <t>마구찌르기(Lev9)기술서</t>
  </si>
  <si>
    <t>마구찌르기(Lev10)기술서</t>
  </si>
  <si>
    <t>슬래쉬(Lev1)기술서</t>
  </si>
  <si>
    <t>슬래쉬(Lev2)기술서</t>
  </si>
  <si>
    <t>슬래쉬(Lev3)기술서</t>
  </si>
  <si>
    <t>슬래쉬(Lev4)기술서</t>
  </si>
  <si>
    <t>슬래쉬(Lev5)기술서</t>
  </si>
  <si>
    <t>슬래쉬(Lev6)기술서</t>
  </si>
  <si>
    <t>슬래쉬(Lev7)기술서</t>
  </si>
  <si>
    <t>슬래쉬(Lev8)기술서</t>
  </si>
  <si>
    <t>슬래쉬(Lev9)기술서</t>
  </si>
  <si>
    <t>슬래쉬(Lev10)기술서</t>
  </si>
  <si>
    <t>백슬래쉬(Lev1)기술서</t>
  </si>
  <si>
    <t>백슬래쉬(Lev2)기술서</t>
  </si>
  <si>
    <t>백슬래쉬(Lev3)기술서</t>
  </si>
  <si>
    <t>백슬래쉬(Lev4)기술서</t>
  </si>
  <si>
    <t>백슬래쉬(Lev5)기술서</t>
  </si>
  <si>
    <t>백슬래쉬(Lev6)기술서</t>
  </si>
  <si>
    <t>백슬래쉬(Lev7)기술서</t>
  </si>
  <si>
    <t>백슬래쉬(Lev8)기술서</t>
  </si>
  <si>
    <t>백슬래쉬(Lev9)기술서</t>
  </si>
  <si>
    <t>백슬래쉬(Lev10)기술서</t>
  </si>
  <si>
    <t>라이트닝트랩(Lev1)기술서</t>
  </si>
  <si>
    <t>라이트닝트랩(Lev2)기술서</t>
  </si>
  <si>
    <t>라이트닝트랩(Lev3)기술서</t>
  </si>
  <si>
    <t>아머크래쉬(Lev1)기술서</t>
  </si>
  <si>
    <t>아머크래쉬(Lev2)기술서</t>
  </si>
  <si>
    <t>아머크래쉬(Lev3)기술서</t>
  </si>
  <si>
    <t>회심의저격(Lev1)기술서</t>
  </si>
  <si>
    <t>회심의저격(Lev2)기술서</t>
  </si>
  <si>
    <t>회심의저격(Lev3)기술서</t>
  </si>
  <si>
    <t>Charge(Lev1)기술서</t>
  </si>
  <si>
    <t>Charge(Lev2)기술서</t>
  </si>
  <si>
    <t>Charge(Lev3)기술서</t>
  </si>
  <si>
    <t>Charge(Lev4)기술서</t>
  </si>
  <si>
    <t>사격(Lev1)기술서</t>
  </si>
  <si>
    <t>사격(Lev2)기술서</t>
  </si>
  <si>
    <t>사격(Lev3)기술서</t>
  </si>
  <si>
    <t>사격(Lev4)기술서</t>
  </si>
  <si>
    <t>활쏘기(Lev1)기술서</t>
  </si>
  <si>
    <t>활쏘기(Lev2)기술서</t>
  </si>
  <si>
    <t>활쏘기(Lev3)기술서</t>
  </si>
  <si>
    <t>활쏘기(Lev4)기술서</t>
  </si>
  <si>
    <t>승급</t>
    <phoneticPr fontId="2" type="noConversion"/>
  </si>
  <si>
    <t>Ab.11</t>
    <phoneticPr fontId="2" type="noConversion"/>
  </si>
  <si>
    <t>Ab.22</t>
    <phoneticPr fontId="2" type="noConversion"/>
  </si>
  <si>
    <t>Ab.33</t>
    <phoneticPr fontId="2" type="noConversion"/>
  </si>
  <si>
    <t>Ab.44</t>
    <phoneticPr fontId="2" type="noConversion"/>
  </si>
  <si>
    <t>Ab.55</t>
    <phoneticPr fontId="2" type="noConversion"/>
  </si>
  <si>
    <t>Ab.66</t>
    <phoneticPr fontId="2" type="noConversion"/>
  </si>
  <si>
    <t>Ab.77</t>
    <phoneticPr fontId="2" type="noConversion"/>
  </si>
  <si>
    <t>Ab.88</t>
    <phoneticPr fontId="2" type="noConversion"/>
  </si>
  <si>
    <t>Ab.99</t>
    <phoneticPr fontId="2" type="noConversion"/>
  </si>
  <si>
    <t>Ab.14</t>
    <phoneticPr fontId="2" type="noConversion"/>
  </si>
  <si>
    <t>Ab.23</t>
    <phoneticPr fontId="2" type="noConversion"/>
  </si>
  <si>
    <t>Ab.12</t>
    <phoneticPr fontId="2" type="noConversion"/>
  </si>
  <si>
    <t>Ab.19</t>
    <phoneticPr fontId="2" type="noConversion"/>
  </si>
  <si>
    <t>Ab.28</t>
    <phoneticPr fontId="2" type="noConversion"/>
  </si>
  <si>
    <t>Ab.10</t>
    <phoneticPr fontId="2" type="noConversion"/>
  </si>
  <si>
    <t>Ab.20</t>
    <phoneticPr fontId="2" type="noConversion"/>
  </si>
  <si>
    <t>Ab.35</t>
    <phoneticPr fontId="2" type="noConversion"/>
  </si>
  <si>
    <t>Ab.50</t>
    <phoneticPr fontId="2" type="noConversion"/>
  </si>
  <si>
    <t>Ab.15</t>
    <phoneticPr fontId="2" type="noConversion"/>
  </si>
  <si>
    <t>Ab.25</t>
    <phoneticPr fontId="2" type="noConversion"/>
  </si>
  <si>
    <t>Ab.08</t>
    <phoneticPr fontId="2" type="noConversion"/>
  </si>
  <si>
    <t>Ab.01</t>
    <phoneticPr fontId="2" type="noConversion"/>
  </si>
  <si>
    <t>Lv.11</t>
    <phoneticPr fontId="2" type="noConversion"/>
  </si>
  <si>
    <t>Lv.01</t>
    <phoneticPr fontId="2" type="noConversion"/>
  </si>
  <si>
    <t>Lv.41</t>
    <phoneticPr fontId="2" type="noConversion"/>
  </si>
  <si>
    <t>Lv.71</t>
    <phoneticPr fontId="2" type="noConversion"/>
  </si>
  <si>
    <t>Lv.99</t>
    <phoneticPr fontId="2" type="noConversion"/>
  </si>
  <si>
    <t>이벤트</t>
    <phoneticPr fontId="2" type="noConversion"/>
  </si>
  <si>
    <t>기본기술</t>
    <phoneticPr fontId="2" type="noConversion"/>
  </si>
  <si>
    <t>습격진</t>
    <phoneticPr fontId="2" type="noConversion"/>
  </si>
  <si>
    <t>함정파기</t>
    <phoneticPr fontId="2" type="noConversion"/>
  </si>
  <si>
    <t>Lv</t>
    <phoneticPr fontId="2" type="noConversion"/>
  </si>
  <si>
    <t>image</t>
    <phoneticPr fontId="2" type="noConversion"/>
  </si>
  <si>
    <t>Skill</t>
    <phoneticPr fontId="2" type="noConversion"/>
  </si>
  <si>
    <t>피에트</t>
    <phoneticPr fontId="2" type="noConversion"/>
  </si>
  <si>
    <t>밀레스신전
순수직업관 라멜라NPC</t>
    <phoneticPr fontId="2" type="noConversion"/>
  </si>
  <si>
    <t>승급시 획득</t>
    <phoneticPr fontId="2" type="noConversion"/>
  </si>
  <si>
    <t>도적전직시 습득</t>
    <phoneticPr fontId="2" type="noConversion"/>
  </si>
  <si>
    <t>암살격이벤트</t>
    <phoneticPr fontId="2" type="noConversion"/>
  </si>
  <si>
    <t>습격 업그레이드</t>
    <phoneticPr fontId="2" type="noConversion"/>
  </si>
  <si>
    <t>승급셔스</t>
    <phoneticPr fontId="2" type="noConversion"/>
  </si>
  <si>
    <t>GOLD</t>
  </si>
  <si>
    <t>GOLD</t>
    <phoneticPr fontId="2" type="noConversion"/>
  </si>
  <si>
    <t>준비물</t>
    <phoneticPr fontId="2" type="noConversion"/>
  </si>
  <si>
    <t>배우는장소</t>
    <phoneticPr fontId="2" type="noConversion"/>
  </si>
  <si>
    <t>Exp</t>
    <phoneticPr fontId="2" type="noConversion"/>
  </si>
  <si>
    <t>A.Exp</t>
    <phoneticPr fontId="2" type="noConversion"/>
  </si>
  <si>
    <r>
      <t xml:space="preserve">밀레스신전 세토아NPC
</t>
    </r>
    <r>
      <rPr>
        <b/>
        <sz val="11"/>
        <color rgb="FFFF0000"/>
        <rFont val="맑은 고딕"/>
        <family val="3"/>
        <charset val="129"/>
        <scheme val="minor"/>
      </rPr>
      <t>"가르침" 타이핑</t>
    </r>
    <phoneticPr fontId="2" type="noConversion"/>
  </si>
  <si>
    <t xml:space="preserve"> 드라코의눈 3개     배틀부츠 3개</t>
    <phoneticPr fontId="2" type="noConversion"/>
  </si>
  <si>
    <t xml:space="preserve"> 베레스의발톱 2개  포보스의글러브 2개  브론즈오피온의비늘 1개</t>
    <phoneticPr fontId="2" type="noConversion"/>
  </si>
  <si>
    <t xml:space="preserve"> 포보스방패           깨진포보스방패</t>
    <phoneticPr fontId="2" type="noConversion"/>
  </si>
  <si>
    <t xml:space="preserve"> 드라코의눈 10개   베레스의발톱  20개</t>
    <phoneticPr fontId="2" type="noConversion"/>
  </si>
  <si>
    <t xml:space="preserve"> 조나단백작의문장</t>
    <phoneticPr fontId="2" type="noConversion"/>
  </si>
  <si>
    <t>1~99</t>
    <phoneticPr fontId="2" type="noConversion"/>
  </si>
  <si>
    <t>깨진포보스방패</t>
    <phoneticPr fontId="2" type="noConversion"/>
  </si>
  <si>
    <t>엑스쿠라눔(31개)</t>
    <phoneticPr fontId="2" type="noConversion"/>
  </si>
  <si>
    <t>쿠라눔(38개)</t>
    <phoneticPr fontId="2" type="noConversion"/>
  </si>
  <si>
    <t>마라디움(20개)</t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</si>
  <si>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>엑스쿠라눔 8개</t>
    </r>
    <r>
      <rPr>
        <b/>
        <sz val="11"/>
        <color theme="1"/>
        <rFont val="맑은 고딕"/>
        <family val="3"/>
        <charset val="129"/>
        <scheme val="minor"/>
      </rPr>
      <t xml:space="preserve">     </t>
    </r>
    <r>
      <rPr>
        <b/>
        <sz val="11"/>
        <color rgb="FFCC00CC"/>
        <rFont val="맑은 고딕"/>
        <family val="3"/>
        <charset val="129"/>
        <scheme val="minor"/>
      </rPr>
      <t>쿠라눔    12개</t>
    </r>
    <r>
      <rPr>
        <b/>
        <sz val="11"/>
        <color theme="1"/>
        <rFont val="맑은 고딕"/>
        <family val="3"/>
        <charset val="129"/>
        <scheme val="minor"/>
      </rPr>
      <t xml:space="preserve">        쌍금귀걸이4개</t>
    </r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</si>
  <si>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 xml:space="preserve">엑스쿠라눔 5개 </t>
    </r>
    <r>
      <rPr>
        <b/>
        <sz val="11"/>
        <color theme="1"/>
        <rFont val="맑은 고딕"/>
        <family val="3"/>
        <charset val="129"/>
        <scheme val="minor"/>
      </rPr>
      <t xml:space="preserve">    </t>
    </r>
    <r>
      <rPr>
        <b/>
        <sz val="11"/>
        <color rgb="FFCC00CC"/>
        <rFont val="맑은 고딕"/>
        <family val="3"/>
        <charset val="129"/>
        <scheme val="minor"/>
      </rPr>
      <t>쿠라눔    10개</t>
    </r>
    <r>
      <rPr>
        <b/>
        <sz val="11"/>
        <color theme="1"/>
        <rFont val="맑은 고딕"/>
        <family val="3"/>
        <charset val="129"/>
        <scheme val="minor"/>
      </rPr>
      <t xml:space="preserve">        쌍금귀걸이 2개</t>
    </r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</si>
  <si>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>엑스쿠라눔 5개</t>
    </r>
    <r>
      <rPr>
        <b/>
        <sz val="11"/>
        <color theme="1"/>
        <rFont val="맑은 고딕"/>
        <family val="3"/>
        <charset val="129"/>
        <scheme val="minor"/>
      </rPr>
      <t xml:space="preserve">     </t>
    </r>
    <r>
      <rPr>
        <b/>
        <sz val="11"/>
        <color rgb="FFCC00CC"/>
        <rFont val="맑은 고딕"/>
        <family val="3"/>
        <charset val="129"/>
        <scheme val="minor"/>
      </rPr>
      <t>쿠라눔    10개</t>
    </r>
    <r>
      <rPr>
        <b/>
        <sz val="11"/>
        <color theme="1"/>
        <rFont val="맑은 고딕"/>
        <family val="3"/>
        <charset val="129"/>
        <scheme val="minor"/>
      </rPr>
      <t xml:space="preserve">        쌍금귀걸이 2개</t>
    </r>
    <phoneticPr fontId="2" type="noConversion"/>
  </si>
  <si>
    <t>포보스방패</t>
    <phoneticPr fontId="2" type="noConversion"/>
  </si>
  <si>
    <t>귀걸이</t>
    <phoneticPr fontId="2" type="noConversion"/>
  </si>
  <si>
    <t>조나단백작의문장</t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</si>
  <si>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>엑스쿠라눔 5개</t>
    </r>
    <r>
      <rPr>
        <b/>
        <sz val="11"/>
        <color theme="1"/>
        <rFont val="맑은 고딕"/>
        <family val="3"/>
        <charset val="129"/>
        <scheme val="minor"/>
      </rPr>
      <t xml:space="preserve">     </t>
    </r>
    <r>
      <rPr>
        <b/>
        <sz val="11"/>
        <color rgb="FF0000FF"/>
        <rFont val="맑은 고딕"/>
        <family val="3"/>
        <charset val="129"/>
        <scheme val="minor"/>
      </rPr>
      <t xml:space="preserve">마라디움 10개    </t>
    </r>
    <r>
      <rPr>
        <b/>
        <sz val="11"/>
        <color theme="1"/>
        <rFont val="맑은 고딕"/>
        <family val="3"/>
        <charset val="129"/>
        <scheme val="minor"/>
      </rPr>
      <t xml:space="preserve">    산호귀걸이 2개</t>
    </r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</si>
  <si>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>엑스쿠라눔 5개</t>
    </r>
    <r>
      <rPr>
        <b/>
        <sz val="11"/>
        <color theme="1"/>
        <rFont val="맑은 고딕"/>
        <family val="3"/>
        <charset val="129"/>
        <scheme val="minor"/>
      </rPr>
      <t xml:space="preserve">     </t>
    </r>
    <r>
      <rPr>
        <b/>
        <sz val="11"/>
        <color rgb="FF0000FF"/>
        <rFont val="맑은 고딕"/>
        <family val="3"/>
        <charset val="129"/>
        <scheme val="minor"/>
      </rPr>
      <t xml:space="preserve">마라디움 10개     </t>
    </r>
    <r>
      <rPr>
        <b/>
        <sz val="11"/>
        <color theme="1"/>
        <rFont val="맑은 고딕"/>
        <family val="3"/>
        <charset val="129"/>
        <scheme val="minor"/>
      </rPr>
      <t xml:space="preserve">   산호귀걸이 2개</t>
    </r>
    <phoneticPr fontId="2" type="noConversion"/>
  </si>
  <si>
    <t>재료합계금액</t>
    <phoneticPr fontId="2" type="noConversion"/>
  </si>
  <si>
    <t xml:space="preserve"> 베레스의발톱(22개)</t>
    <phoneticPr fontId="2" type="noConversion"/>
  </si>
  <si>
    <t xml:space="preserve"> 브론즈오피온의비늘(1개)</t>
    <phoneticPr fontId="2" type="noConversion"/>
  </si>
  <si>
    <t xml:space="preserve"> 드라코의눈(13개)</t>
    <phoneticPr fontId="2" type="noConversion"/>
  </si>
  <si>
    <t xml:space="preserve"> 배틀부츠(3개)</t>
    <phoneticPr fontId="2" type="noConversion"/>
  </si>
  <si>
    <t>합계금액</t>
    <phoneticPr fontId="2" type="noConversion"/>
  </si>
  <si>
    <t>개당구매가격작성</t>
    <phoneticPr fontId="2" type="noConversion"/>
  </si>
  <si>
    <t>기술</t>
    <phoneticPr fontId="2" type="noConversion"/>
  </si>
  <si>
    <t>Ab</t>
    <phoneticPr fontId="2" type="noConversion"/>
  </si>
  <si>
    <t>합계</t>
    <phoneticPr fontId="2" type="noConversion"/>
  </si>
  <si>
    <t xml:space="preserve"> </t>
    <phoneticPr fontId="2" type="noConversion"/>
  </si>
  <si>
    <t>기술최소
레벨입력</t>
    <phoneticPr fontId="2" type="noConversion"/>
  </si>
  <si>
    <t>기술최대
레벨입력</t>
    <phoneticPr fontId="2" type="noConversion"/>
  </si>
  <si>
    <t>라이트닝트랩(1~3)</t>
    <phoneticPr fontId="2" type="noConversion"/>
  </si>
  <si>
    <t>아머크래쉬(1~3)</t>
    <phoneticPr fontId="2" type="noConversion"/>
  </si>
  <si>
    <t>회심의저격(1~3)</t>
    <phoneticPr fontId="2" type="noConversion"/>
  </si>
  <si>
    <t>Charge(1~4)</t>
    <phoneticPr fontId="2" type="noConversion"/>
  </si>
  <si>
    <t>사격(1~4)</t>
    <phoneticPr fontId="2" type="noConversion"/>
  </si>
  <si>
    <t>활쏘기(1~4)</t>
    <phoneticPr fontId="2" type="noConversion"/>
  </si>
  <si>
    <t>저격(1~10)</t>
    <phoneticPr fontId="2" type="noConversion"/>
  </si>
  <si>
    <t>습격진(1~10)</t>
    <phoneticPr fontId="2" type="noConversion"/>
  </si>
  <si>
    <t>백스텝(1~10)</t>
    <phoneticPr fontId="2" type="noConversion"/>
  </si>
  <si>
    <t>마구찌르기(1~10)</t>
    <phoneticPr fontId="2" type="noConversion"/>
  </si>
  <si>
    <t>슬래쉬(1~10)</t>
    <phoneticPr fontId="2" type="noConversion"/>
  </si>
  <si>
    <t>백슬래쉬(1~10)</t>
    <phoneticPr fontId="2" type="noConversion"/>
  </si>
  <si>
    <r>
      <rPr>
        <b/>
        <sz val="15"/>
        <color theme="1"/>
        <rFont val="맑은 고딕"/>
        <family val="3"/>
        <charset val="129"/>
        <scheme val="minor"/>
      </rPr>
      <t>사용법</t>
    </r>
    <r>
      <rPr>
        <b/>
        <sz val="11"/>
        <color theme="1"/>
        <rFont val="맑은 고딕"/>
        <family val="3"/>
        <charset val="129"/>
        <scheme val="minor"/>
      </rPr>
      <t xml:space="preserve">
1. 노란색음영에 </t>
    </r>
    <r>
      <rPr>
        <b/>
        <sz val="11"/>
        <color rgb="FFFFC000"/>
        <rFont val="맑은 고딕"/>
        <family val="3"/>
        <charset val="129"/>
        <scheme val="minor"/>
      </rPr>
      <t>준비물재료 금액 또는 개당 가격을 작성</t>
    </r>
    <r>
      <rPr>
        <b/>
        <sz val="11"/>
        <color theme="1"/>
        <rFont val="맑은 고딕"/>
        <family val="3"/>
        <charset val="129"/>
        <scheme val="minor"/>
      </rPr>
      <t xml:space="preserve">
2. </t>
    </r>
    <r>
      <rPr>
        <b/>
        <sz val="11"/>
        <color rgb="FFFF0000"/>
        <rFont val="맑은 고딕"/>
        <family val="3"/>
        <charset val="129"/>
        <scheme val="minor"/>
      </rPr>
      <t>재료금액은 임의의 값을 작성해놓음(다를 수 있음)</t>
    </r>
    <r>
      <rPr>
        <b/>
        <sz val="11"/>
        <color theme="1"/>
        <rFont val="맑은 고딕"/>
        <family val="3"/>
        <charset val="129"/>
        <scheme val="minor"/>
      </rPr>
      <t xml:space="preserve">
3. </t>
    </r>
    <r>
      <rPr>
        <b/>
        <sz val="11"/>
        <color rgb="FF00B0F0"/>
        <rFont val="맑은 고딕"/>
        <family val="3"/>
        <charset val="129"/>
        <scheme val="minor"/>
      </rPr>
      <t>어빌기술</t>
    </r>
    <r>
      <rPr>
        <b/>
        <sz val="11"/>
        <color theme="1"/>
        <rFont val="맑은 고딕"/>
        <family val="3"/>
        <charset val="129"/>
        <scheme val="minor"/>
      </rPr>
      <t xml:space="preserve">은 </t>
    </r>
    <r>
      <rPr>
        <b/>
        <sz val="11"/>
        <color rgb="FF00B0F0"/>
        <rFont val="맑은 고딕"/>
        <family val="3"/>
        <charset val="129"/>
        <scheme val="minor"/>
      </rPr>
      <t>노란음영에 배울 스킬레벨의 최소 최대</t>
    </r>
    <r>
      <rPr>
        <b/>
        <sz val="11"/>
        <color theme="1"/>
        <rFont val="맑은 고딕"/>
        <family val="3"/>
        <charset val="129"/>
        <scheme val="minor"/>
      </rPr>
      <t xml:space="preserve"> 레벨입력
    해당기술까지의 필요 골드,경험치,어빌량을 합산표시(기술서값 제외)</t>
    </r>
    <phoneticPr fontId="2" type="noConversion"/>
  </si>
  <si>
    <t>재료1</t>
    <phoneticPr fontId="2" type="noConversion"/>
  </si>
  <si>
    <t>재료2</t>
    <phoneticPr fontId="2" type="noConversion"/>
  </si>
  <si>
    <t>재료3</t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</si>
  <si>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 xml:space="preserve">엑스쿠라눔 3개 </t>
    </r>
    <r>
      <rPr>
        <b/>
        <sz val="11"/>
        <color theme="1"/>
        <rFont val="맑은 고딕"/>
        <family val="3"/>
        <charset val="129"/>
        <scheme val="minor"/>
      </rPr>
      <t xml:space="preserve">    </t>
    </r>
    <r>
      <rPr>
        <b/>
        <sz val="11"/>
        <color rgb="FFCC00CC"/>
        <rFont val="맑은 고딕"/>
        <family val="3"/>
        <charset val="129"/>
        <scheme val="minor"/>
      </rPr>
      <t>쿠라눔      6개</t>
    </r>
    <r>
      <rPr>
        <b/>
        <sz val="11"/>
        <color theme="1"/>
        <rFont val="맑은 고딕"/>
        <family val="3"/>
        <charset val="129"/>
        <scheme val="minor"/>
      </rPr>
      <t xml:space="preserve">        </t>
    </r>
    <r>
      <rPr>
        <b/>
        <sz val="11"/>
        <color theme="0" tint="-0.34998626667073579"/>
        <rFont val="맑은 고딕"/>
        <family val="3"/>
        <charset val="129"/>
        <scheme val="minor"/>
      </rPr>
      <t>쌍은귀걸이 2개</t>
    </r>
    <phoneticPr fontId="2" type="noConversion"/>
  </si>
  <si>
    <t>라이트닝트랩           (1~3)</t>
    <phoneticPr fontId="2" type="noConversion"/>
  </si>
  <si>
    <t>습득</t>
    <phoneticPr fontId="2" type="noConversion"/>
  </si>
  <si>
    <t>Ab기술</t>
    <phoneticPr fontId="2" type="noConversion"/>
  </si>
  <si>
    <t>비용계산기</t>
    <phoneticPr fontId="2" type="noConversion"/>
  </si>
  <si>
    <t>Lv.1~1차승급</t>
    <phoneticPr fontId="2" type="noConversion"/>
  </si>
  <si>
    <t>2차승급</t>
    <phoneticPr fontId="2" type="noConversion"/>
  </si>
  <si>
    <t>도적기술표</t>
    <phoneticPr fontId="2" type="noConversion"/>
  </si>
  <si>
    <t>개당구매
가격작성</t>
    <phoneticPr fontId="2" type="noConversion"/>
  </si>
  <si>
    <t>비고</t>
    <phoneticPr fontId="2" type="noConversion"/>
  </si>
  <si>
    <t>전사기술표</t>
    <phoneticPr fontId="2" type="noConversion"/>
  </si>
  <si>
    <t>숏블레이드</t>
    <phoneticPr fontId="2" type="noConversion"/>
  </si>
  <si>
    <t>전사전직시 습득</t>
    <phoneticPr fontId="2" type="noConversion"/>
  </si>
  <si>
    <t>레스큐</t>
    <phoneticPr fontId="2" type="noConversion"/>
  </si>
  <si>
    <t>윈드블레이드</t>
    <phoneticPr fontId="2" type="noConversion"/>
  </si>
  <si>
    <t>디바투</t>
    <phoneticPr fontId="2" type="noConversion"/>
  </si>
  <si>
    <t>메가블레이드</t>
    <phoneticPr fontId="2" type="noConversion"/>
  </si>
  <si>
    <t>바투</t>
    <phoneticPr fontId="2" type="noConversion"/>
  </si>
  <si>
    <t>투핸드어택</t>
    <phoneticPr fontId="2" type="noConversion"/>
  </si>
  <si>
    <t>드래곤모드</t>
    <phoneticPr fontId="2" type="noConversion"/>
  </si>
  <si>
    <t>적무기쳐내기</t>
    <phoneticPr fontId="2" type="noConversion"/>
  </si>
  <si>
    <t>완전방어</t>
    <phoneticPr fontId="2" type="noConversion"/>
  </si>
  <si>
    <t>매드소울</t>
    <phoneticPr fontId="2" type="noConversion"/>
  </si>
  <si>
    <t>크래셔</t>
    <phoneticPr fontId="2" type="noConversion"/>
  </si>
  <si>
    <t>피닉스모드</t>
    <phoneticPr fontId="2" type="noConversion"/>
  </si>
  <si>
    <t>메가어택</t>
    <phoneticPr fontId="2" type="noConversion"/>
  </si>
  <si>
    <t>돌진</t>
    <phoneticPr fontId="2" type="noConversion"/>
  </si>
  <si>
    <t>포효</t>
    <phoneticPr fontId="2" type="noConversion"/>
  </si>
  <si>
    <t>매드소울진</t>
    <phoneticPr fontId="2" type="noConversion"/>
  </si>
  <si>
    <t>스톰블레이드</t>
    <phoneticPr fontId="2" type="noConversion"/>
  </si>
  <si>
    <t>룬블레이드</t>
    <phoneticPr fontId="2" type="noConversion"/>
  </si>
  <si>
    <t>집중</t>
    <phoneticPr fontId="2" type="noConversion"/>
  </si>
  <si>
    <t>매드소울 업그레이드</t>
    <phoneticPr fontId="2" type="noConversion"/>
  </si>
  <si>
    <t xml:space="preserve">  안크본의갈비뼈 2개 데스나이트의칼 2개 브론즈오피온의비늘 1개</t>
    <phoneticPr fontId="2" type="noConversion"/>
  </si>
  <si>
    <t>승급세토아</t>
    <phoneticPr fontId="2" type="noConversion"/>
  </si>
  <si>
    <t>완전방어 이벤트</t>
    <phoneticPr fontId="2" type="noConversion"/>
  </si>
  <si>
    <t>매드소울 이벤트</t>
    <phoneticPr fontId="2" type="noConversion"/>
  </si>
  <si>
    <t xml:space="preserve">  배틀부츠 3개         데스나이트의투구 3개</t>
    <phoneticPr fontId="2" type="noConversion"/>
  </si>
  <si>
    <t>퓨리소윌루(Lev2)</t>
  </si>
  <si>
    <t>퓨리소윌루(Lev3)</t>
  </si>
  <si>
    <t>퓨리소윌루(Lev4)</t>
  </si>
  <si>
    <t>퓨리소윌루(Lev5)</t>
  </si>
  <si>
    <t>퓨리소윌루(Lev6)</t>
  </si>
  <si>
    <t>퓨리소윌루(Lev7)</t>
  </si>
  <si>
    <t>퓨리소윌루(Lev8)</t>
  </si>
  <si>
    <t>퓨리소윌루(Lev9)</t>
  </si>
  <si>
    <t>퓨리소윌루(Lev10)</t>
  </si>
  <si>
    <t>대쉬(Lev1)</t>
  </si>
  <si>
    <t>대쉬(Lev2)</t>
  </si>
  <si>
    <t>대쉬(Lev3)</t>
  </si>
  <si>
    <t>대쉬(Lev4)</t>
  </si>
  <si>
    <t>대쉬(Lev5)</t>
  </si>
  <si>
    <t>대쉬(Lev6)</t>
  </si>
  <si>
    <t>대쉬(Lev7)</t>
  </si>
  <si>
    <t>대쉬(Lev8)</t>
  </si>
  <si>
    <t>대쉬(Lev9)</t>
  </si>
  <si>
    <t>대쉬(Lev10)</t>
  </si>
  <si>
    <t>사방치기(Lev1)</t>
  </si>
  <si>
    <t>사방치기(Lev2)</t>
  </si>
  <si>
    <t>사방치기(Lev3)</t>
  </si>
  <si>
    <t>사방치기(Lev4)</t>
  </si>
  <si>
    <t>사방치기(Lev5)</t>
  </si>
  <si>
    <t>사방치기(Lev6)</t>
  </si>
  <si>
    <t>사방치기(Lev7)</t>
  </si>
  <si>
    <t>사방치기(Lev8)</t>
  </si>
  <si>
    <t>사방치기(Lev9)</t>
  </si>
  <si>
    <t>사방치기(Lev10)</t>
  </si>
  <si>
    <t>내려치기(Lev1)</t>
  </si>
  <si>
    <t>내려치기(Lev2)</t>
  </si>
  <si>
    <t>내려치기(Lev3)</t>
  </si>
  <si>
    <t>내려치기(Lev4)</t>
  </si>
  <si>
    <t>내려치기(Lev5)</t>
  </si>
  <si>
    <t>내려치기(Lev6)</t>
  </si>
  <si>
    <t>내려치기(Lev7)</t>
  </si>
  <si>
    <t>내려치기(Lev8)</t>
  </si>
  <si>
    <t>내려치기(Lev9)</t>
  </si>
  <si>
    <t>내려치기(Lev10)</t>
  </si>
  <si>
    <t>퓨리소윌루(Lev1)기술서</t>
  </si>
  <si>
    <t>퓨리소윌루(Lev2)기술서</t>
  </si>
  <si>
    <t>퓨리소윌루(Lev3)기술서</t>
  </si>
  <si>
    <t>퓨리소윌루(Lev4)기술서</t>
  </si>
  <si>
    <t>퓨리소윌루(Lev5)기술서</t>
  </si>
  <si>
    <t>퓨리소윌루(Lev6)기술서</t>
  </si>
  <si>
    <t>퓨리소윌루(Lev7)기술서</t>
  </si>
  <si>
    <t>퓨리소윌루(Lev8)기술서</t>
  </si>
  <si>
    <t>퓨리소윌루(Lev9)기술서</t>
  </si>
  <si>
    <t>퓨리소윌루(Lev10)기술서</t>
  </si>
  <si>
    <t>대쉬(Lev1)기술서</t>
  </si>
  <si>
    <t>대쉬(Lev2)기술서</t>
  </si>
  <si>
    <t>대쉬(Lev3)기술서</t>
  </si>
  <si>
    <t>대쉬(Lev4)기술서</t>
  </si>
  <si>
    <t>대쉬(Lev5)기술서</t>
  </si>
  <si>
    <t>대쉬(Lev6)기술서</t>
  </si>
  <si>
    <t>대쉬(Lev7)기술서</t>
  </si>
  <si>
    <t>대쉬(Lev8)기술서</t>
  </si>
  <si>
    <t>대쉬(Lev9)기술서</t>
  </si>
  <si>
    <t>대쉬(Lev10)기술서</t>
  </si>
  <si>
    <t>사방치기(Lev1)기술서</t>
  </si>
  <si>
    <t>사방치기(Lev2)기술서</t>
  </si>
  <si>
    <t>사방치기(Lev3)기술서</t>
  </si>
  <si>
    <t>사방치기(Lev4)기술서</t>
  </si>
  <si>
    <t>사방치기(Lev5)기술서</t>
  </si>
  <si>
    <t>사방치기(Lev6)기술서</t>
  </si>
  <si>
    <t>사방치기(Lev7)기술서</t>
  </si>
  <si>
    <t>사방치기(Lev8)기술서</t>
  </si>
  <si>
    <t>사방치기(Lev9)기술서</t>
  </si>
  <si>
    <t>사방치기(Lev10)기술서</t>
  </si>
  <si>
    <t>내려치기(Lev1)기술서</t>
  </si>
  <si>
    <t>내려치기(Lev2)기술서</t>
  </si>
  <si>
    <t>내려치기(Lev3)기술서</t>
  </si>
  <si>
    <t>내려치기(Lev4)기술서</t>
  </si>
  <si>
    <t>내려치기(Lev5)기술서</t>
  </si>
  <si>
    <t>내려치기(Lev6)기술서</t>
  </si>
  <si>
    <t>내려치기(Lev7)기술서</t>
  </si>
  <si>
    <t>내려치기(Lev8)기술서</t>
  </si>
  <si>
    <t>내려치기(Lev9)기술서</t>
  </si>
  <si>
    <t>내려치기(Lev10)기술서</t>
  </si>
  <si>
    <t>검투술(Lev1)</t>
  </si>
  <si>
    <t>검투술(Lev1)기술서</t>
  </si>
  <si>
    <t>검투술(Lev2)</t>
  </si>
  <si>
    <t>검투술(Lev2)기술서</t>
  </si>
  <si>
    <t>검투술(Lev3)</t>
  </si>
  <si>
    <t>검투술(Lev3)기술서</t>
  </si>
  <si>
    <t>검투술(Lev4)</t>
  </si>
  <si>
    <t>검투술(Lev4)기술서</t>
  </si>
  <si>
    <t>데빌크래셔</t>
    <phoneticPr fontId="2" type="noConversion"/>
  </si>
  <si>
    <t xml:space="preserve">  브론즈오피온의비늘 10개  안크본의갈비뼈 10개</t>
    <phoneticPr fontId="2" type="noConversion"/>
  </si>
  <si>
    <t>엑스쿠라눔</t>
    <phoneticPr fontId="2" type="noConversion"/>
  </si>
  <si>
    <t>쿠라눔</t>
    <phoneticPr fontId="2" type="noConversion"/>
  </si>
  <si>
    <t>마라디움</t>
    <phoneticPr fontId="2" type="noConversion"/>
  </si>
  <si>
    <t>서큐버스머리칼</t>
    <phoneticPr fontId="2" type="noConversion"/>
  </si>
  <si>
    <t>세토아의금장갑</t>
    <phoneticPr fontId="2" type="noConversion"/>
  </si>
  <si>
    <t>세토아의동장갑</t>
    <phoneticPr fontId="2" type="noConversion"/>
  </si>
  <si>
    <t>안크본의 갈비뼈</t>
    <phoneticPr fontId="2" type="noConversion"/>
  </si>
  <si>
    <t>데스나이트의칼</t>
    <phoneticPr fontId="2" type="noConversion"/>
  </si>
  <si>
    <t>브론즈오피온의비늘</t>
    <phoneticPr fontId="2" type="noConversion"/>
  </si>
  <si>
    <t>배틀부츠</t>
    <phoneticPr fontId="2" type="noConversion"/>
  </si>
  <si>
    <t>데스나이트의투구</t>
    <phoneticPr fontId="2" type="noConversion"/>
  </si>
  <si>
    <t>퓨리소윌루(Lev1)</t>
    <phoneticPr fontId="2" type="noConversion"/>
  </si>
  <si>
    <t>퓨리소윌루(1~10)</t>
    <phoneticPr fontId="2" type="noConversion"/>
  </si>
  <si>
    <t>대쉬(1~10)</t>
    <phoneticPr fontId="2" type="noConversion"/>
  </si>
  <si>
    <t>사방치기(1~10)</t>
    <phoneticPr fontId="2" type="noConversion"/>
  </si>
  <si>
    <t>내려치기(1~10)</t>
    <phoneticPr fontId="2" type="noConversion"/>
  </si>
  <si>
    <t>검투술(1~4)</t>
    <phoneticPr fontId="2" type="noConversion"/>
  </si>
  <si>
    <t>법사기술표</t>
    <phoneticPr fontId="2" type="noConversion"/>
  </si>
  <si>
    <t>마레노</t>
    <phoneticPr fontId="2" type="noConversion"/>
  </si>
  <si>
    <t>법사전직시 습득</t>
    <phoneticPr fontId="2" type="noConversion"/>
  </si>
  <si>
    <t>렌토</t>
    <phoneticPr fontId="2" type="noConversion"/>
  </si>
  <si>
    <t>테라미코</t>
    <phoneticPr fontId="2" type="noConversion"/>
  </si>
  <si>
    <t>아듀로</t>
    <phoneticPr fontId="2" type="noConversion"/>
  </si>
  <si>
    <t>플라모</t>
    <phoneticPr fontId="2" type="noConversion"/>
  </si>
  <si>
    <t>콘푸지오</t>
    <phoneticPr fontId="2" type="noConversion"/>
  </si>
  <si>
    <t>수페라마레나</t>
    <phoneticPr fontId="2" type="noConversion"/>
  </si>
  <si>
    <t>수페라테라미카</t>
    <phoneticPr fontId="2" type="noConversion"/>
  </si>
  <si>
    <t>수페라아듀라</t>
    <phoneticPr fontId="2" type="noConversion"/>
  </si>
  <si>
    <t>수페라플라미카</t>
    <phoneticPr fontId="2" type="noConversion"/>
  </si>
  <si>
    <t>바르도</t>
    <phoneticPr fontId="2" type="noConversion"/>
  </si>
  <si>
    <t>마레누스</t>
    <phoneticPr fontId="2" type="noConversion"/>
  </si>
  <si>
    <t>테라미쿠스</t>
    <phoneticPr fontId="2" type="noConversion"/>
  </si>
  <si>
    <t>아듀로스</t>
    <phoneticPr fontId="2" type="noConversion"/>
  </si>
  <si>
    <t>플라무스</t>
    <phoneticPr fontId="2" type="noConversion"/>
  </si>
  <si>
    <t>나르콜리</t>
    <phoneticPr fontId="2" type="noConversion"/>
  </si>
  <si>
    <t>엑스마레나</t>
    <phoneticPr fontId="2" type="noConversion"/>
  </si>
  <si>
    <t>엑스테라미카</t>
    <phoneticPr fontId="2" type="noConversion"/>
  </si>
  <si>
    <t>엑스아듀라</t>
    <phoneticPr fontId="2" type="noConversion"/>
  </si>
  <si>
    <t>엑스플라미카</t>
    <phoneticPr fontId="2" type="noConversion"/>
  </si>
  <si>
    <t>로카테오</t>
    <phoneticPr fontId="2" type="noConversion"/>
  </si>
  <si>
    <t>딜루메니</t>
    <phoneticPr fontId="2" type="noConversion"/>
  </si>
  <si>
    <t>데프레코</t>
    <phoneticPr fontId="2" type="noConversion"/>
  </si>
  <si>
    <t>마레네라</t>
    <phoneticPr fontId="2" type="noConversion"/>
  </si>
  <si>
    <t>테라미에라</t>
    <phoneticPr fontId="2" type="noConversion"/>
  </si>
  <si>
    <t>아듀레나</t>
    <phoneticPr fontId="2" type="noConversion"/>
  </si>
  <si>
    <t>플라메라</t>
    <phoneticPr fontId="2" type="noConversion"/>
  </si>
  <si>
    <t>소루마</t>
    <phoneticPr fontId="2" type="noConversion"/>
  </si>
  <si>
    <t>마네나로</t>
    <phoneticPr fontId="2" type="noConversion"/>
  </si>
  <si>
    <t>테라미칼로</t>
    <phoneticPr fontId="2" type="noConversion"/>
  </si>
  <si>
    <t>아듀랄로</t>
    <phoneticPr fontId="2" type="noConversion"/>
  </si>
  <si>
    <t>플라미칼로</t>
    <phoneticPr fontId="2" type="noConversion"/>
  </si>
  <si>
    <t>프라보</t>
    <phoneticPr fontId="2" type="noConversion"/>
  </si>
  <si>
    <t>데스</t>
    <phoneticPr fontId="2" type="noConversion"/>
  </si>
  <si>
    <t>세멜리아</t>
    <phoneticPr fontId="2" type="noConversion"/>
  </si>
  <si>
    <t>아마게돈</t>
    <phoneticPr fontId="2" type="noConversion"/>
  </si>
  <si>
    <t>숨마스텔라</t>
    <phoneticPr fontId="2" type="noConversion"/>
  </si>
  <si>
    <t>라그나로크</t>
    <phoneticPr fontId="2" type="noConversion"/>
  </si>
  <si>
    <t>메테오</t>
    <phoneticPr fontId="2" type="noConversion"/>
  </si>
  <si>
    <t>속성강화</t>
    <phoneticPr fontId="2" type="noConversion"/>
  </si>
  <si>
    <t>매직프로텍션</t>
    <phoneticPr fontId="2" type="noConversion"/>
  </si>
  <si>
    <t>어둠의각인</t>
    <phoneticPr fontId="2" type="noConversion"/>
  </si>
  <si>
    <t>아이스블러스트</t>
    <phoneticPr fontId="2" type="noConversion"/>
  </si>
  <si>
    <t>퀘이크</t>
    <phoneticPr fontId="2" type="noConversion"/>
  </si>
  <si>
    <t>플레쉬스톰</t>
    <phoneticPr fontId="2" type="noConversion"/>
  </si>
  <si>
    <t>플레어</t>
    <phoneticPr fontId="2" type="noConversion"/>
  </si>
  <si>
    <t>렌티아</t>
    <phoneticPr fontId="2" type="noConversion"/>
  </si>
  <si>
    <t>바르데아</t>
    <phoneticPr fontId="2" type="noConversion"/>
  </si>
  <si>
    <t>데프레타</t>
    <phoneticPr fontId="2" type="noConversion"/>
  </si>
  <si>
    <t>프라베라</t>
    <phoneticPr fontId="2" type="noConversion"/>
  </si>
  <si>
    <t>포트리스</t>
    <phoneticPr fontId="2" type="noConversion"/>
  </si>
  <si>
    <t>델리스펠라스</t>
    <phoneticPr fontId="2" type="noConversion"/>
  </si>
  <si>
    <t>유물반지 3개   다크틸의지팡이 3개</t>
    <phoneticPr fontId="2" type="noConversion"/>
  </si>
  <si>
    <r>
      <t xml:space="preserve">밀레스신전 로오NPC
</t>
    </r>
    <r>
      <rPr>
        <b/>
        <sz val="11"/>
        <color rgb="FFFF0000"/>
        <rFont val="맑은 고딕"/>
        <family val="3"/>
        <charset val="129"/>
        <scheme val="minor"/>
      </rPr>
      <t>"가르침" 타이핑</t>
    </r>
    <phoneticPr fontId="2" type="noConversion"/>
  </si>
  <si>
    <t>승급로오</t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</si>
  <si>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>엑스쿠라눔 1개</t>
    </r>
    <r>
      <rPr>
        <b/>
        <sz val="11"/>
        <color theme="1"/>
        <rFont val="맑은 고딕"/>
        <family val="3"/>
        <charset val="129"/>
        <scheme val="minor"/>
      </rPr>
      <t xml:space="preserve">     </t>
    </r>
    <r>
      <rPr>
        <b/>
        <sz val="11"/>
        <color rgb="FF0000FF"/>
        <rFont val="맑은 고딕"/>
        <family val="3"/>
        <charset val="129"/>
        <scheme val="minor"/>
      </rPr>
      <t>마라디움  2개</t>
    </r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</si>
  <si>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>엑스쿠라눔 5개</t>
    </r>
    <r>
      <rPr>
        <b/>
        <sz val="11"/>
        <color theme="1"/>
        <rFont val="맑은 고딕"/>
        <family val="3"/>
        <charset val="129"/>
        <scheme val="minor"/>
      </rPr>
      <t xml:space="preserve">     </t>
    </r>
    <r>
      <rPr>
        <b/>
        <sz val="11"/>
        <color rgb="FF0000FF"/>
        <rFont val="맑은 고딕"/>
        <family val="3"/>
        <charset val="129"/>
        <scheme val="minor"/>
      </rPr>
      <t xml:space="preserve">마라디움 10개        </t>
    </r>
    <r>
      <rPr>
        <b/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rgb="FF0000FF"/>
        <rFont val="맑은 고딕"/>
        <family val="3"/>
        <charset val="129"/>
        <scheme val="minor"/>
      </rPr>
      <t>산호귀걸이 2개</t>
    </r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</si>
  <si>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>엑스쿠라눔 4개</t>
    </r>
    <r>
      <rPr>
        <b/>
        <sz val="11"/>
        <color theme="1"/>
        <rFont val="맑은 고딕"/>
        <family val="3"/>
        <charset val="129"/>
        <scheme val="minor"/>
      </rPr>
      <t xml:space="preserve">     </t>
    </r>
    <r>
      <rPr>
        <b/>
        <sz val="11"/>
        <color rgb="FF0000FF"/>
        <rFont val="맑은 고딕"/>
        <family val="3"/>
        <charset val="129"/>
        <scheme val="minor"/>
      </rPr>
      <t xml:space="preserve">마라디움  8개        </t>
    </r>
    <r>
      <rPr>
        <b/>
        <sz val="11"/>
        <color theme="1"/>
        <rFont val="맑은 고딕"/>
        <family val="3"/>
        <charset val="129"/>
        <scheme val="minor"/>
      </rPr>
      <t xml:space="preserve">  </t>
    </r>
    <r>
      <rPr>
        <b/>
        <sz val="11"/>
        <color rgb="FF0000FF"/>
        <rFont val="맑은 고딕"/>
        <family val="3"/>
        <charset val="129"/>
        <scheme val="minor"/>
      </rPr>
      <t>산호귀걸이 1개</t>
    </r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</si>
  <si>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>엑스쿠라눔 3개</t>
    </r>
    <r>
      <rPr>
        <b/>
        <sz val="11"/>
        <color theme="1"/>
        <rFont val="맑은 고딕"/>
        <family val="3"/>
        <charset val="129"/>
        <scheme val="minor"/>
      </rPr>
      <t xml:space="preserve">     </t>
    </r>
    <r>
      <rPr>
        <b/>
        <sz val="11"/>
        <color rgb="FF0000FF"/>
        <rFont val="맑은 고딕"/>
        <family val="3"/>
        <charset val="129"/>
        <scheme val="minor"/>
      </rPr>
      <t xml:space="preserve">마라디움  6개         </t>
    </r>
    <r>
      <rPr>
        <b/>
        <sz val="11"/>
        <color theme="1"/>
        <rFont val="맑은 고딕"/>
        <family val="3"/>
        <charset val="129"/>
        <scheme val="minor"/>
      </rPr>
      <t xml:space="preserve"> 순옥귀걸이 2개</t>
    </r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</si>
  <si>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>엑스쿠라눔 3개</t>
    </r>
    <r>
      <rPr>
        <b/>
        <sz val="11"/>
        <color theme="1"/>
        <rFont val="맑은 고딕"/>
        <family val="3"/>
        <charset val="129"/>
        <scheme val="minor"/>
      </rPr>
      <t xml:space="preserve">     </t>
    </r>
    <r>
      <rPr>
        <b/>
        <sz val="11"/>
        <color rgb="FF0000FF"/>
        <rFont val="맑은 고딕"/>
        <family val="3"/>
        <charset val="129"/>
        <scheme val="minor"/>
      </rPr>
      <t xml:space="preserve">마라디움  6개         </t>
    </r>
    <r>
      <rPr>
        <b/>
        <sz val="11"/>
        <color theme="1"/>
        <rFont val="맑은 고딕"/>
        <family val="3"/>
        <charset val="129"/>
        <scheme val="minor"/>
      </rPr>
      <t xml:space="preserve"> 순옥귀걸이 2개</t>
    </r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</si>
  <si>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>엑스쿠라눔 3개</t>
    </r>
    <r>
      <rPr>
        <b/>
        <sz val="11"/>
        <color theme="1"/>
        <rFont val="맑은 고딕"/>
        <family val="3"/>
        <charset val="129"/>
        <scheme val="minor"/>
      </rPr>
      <t xml:space="preserve">     </t>
    </r>
    <r>
      <rPr>
        <b/>
        <sz val="11"/>
        <color rgb="FF0000FF"/>
        <rFont val="맑은 고딕"/>
        <family val="3"/>
        <charset val="129"/>
        <scheme val="minor"/>
      </rPr>
      <t xml:space="preserve">마라디움  6개        </t>
    </r>
    <r>
      <rPr>
        <b/>
        <sz val="11"/>
        <color theme="1"/>
        <rFont val="맑은 고딕"/>
        <family val="3"/>
        <charset val="129"/>
        <scheme val="minor"/>
      </rPr>
      <t xml:space="preserve">  순옥귀걸이 2개</t>
    </r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</si>
  <si>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>엑스쿠라눔 2개</t>
    </r>
    <r>
      <rPr>
        <b/>
        <sz val="11"/>
        <color theme="1"/>
        <rFont val="맑은 고딕"/>
        <family val="3"/>
        <charset val="129"/>
        <scheme val="minor"/>
      </rPr>
      <t xml:space="preserve">     </t>
    </r>
    <r>
      <rPr>
        <b/>
        <sz val="11"/>
        <color rgb="FF0000FF"/>
        <rFont val="맑은 고딕"/>
        <family val="3"/>
        <charset val="129"/>
        <scheme val="minor"/>
      </rPr>
      <t xml:space="preserve">마라디움  4개         </t>
    </r>
    <r>
      <rPr>
        <b/>
        <sz val="11"/>
        <color theme="1"/>
        <rFont val="맑은 고딕"/>
        <family val="3"/>
        <charset val="129"/>
        <scheme val="minor"/>
      </rPr>
      <t xml:space="preserve"> 순옥귀걸이 1개</t>
    </r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</si>
  <si>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>엑스쿠라눔 9개</t>
    </r>
    <r>
      <rPr>
        <b/>
        <sz val="11"/>
        <color theme="1"/>
        <rFont val="맑은 고딕"/>
        <family val="3"/>
        <charset val="129"/>
        <scheme val="minor"/>
      </rPr>
      <t xml:space="preserve">     </t>
    </r>
    <r>
      <rPr>
        <b/>
        <sz val="11"/>
        <color rgb="FF0000FF"/>
        <rFont val="맑은 고딕"/>
        <family val="3"/>
        <charset val="129"/>
        <scheme val="minor"/>
      </rPr>
      <t xml:space="preserve">마라디움 15개        </t>
    </r>
    <r>
      <rPr>
        <b/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rgb="FF0000FF"/>
        <rFont val="맑은 고딕"/>
        <family val="3"/>
        <charset val="129"/>
        <scheme val="minor"/>
      </rPr>
      <t>산호귀걸이 6개</t>
    </r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</si>
  <si>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>엑스쿠라눔 6개</t>
    </r>
    <r>
      <rPr>
        <b/>
        <sz val="11"/>
        <color theme="1"/>
        <rFont val="맑은 고딕"/>
        <family val="3"/>
        <charset val="129"/>
        <scheme val="minor"/>
      </rPr>
      <t xml:space="preserve">     </t>
    </r>
    <r>
      <rPr>
        <b/>
        <sz val="11"/>
        <color rgb="FF0000FF"/>
        <rFont val="맑은 고딕"/>
        <family val="3"/>
        <charset val="129"/>
        <scheme val="minor"/>
      </rPr>
      <t xml:space="preserve">마라디움 12개        </t>
    </r>
    <r>
      <rPr>
        <b/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rgb="FF0000FF"/>
        <rFont val="맑은 고딕"/>
        <family val="3"/>
        <charset val="129"/>
        <scheme val="minor"/>
      </rPr>
      <t>산호귀걸이 3개</t>
    </r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</si>
  <si>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>엑스쿠라눔 9개</t>
    </r>
    <r>
      <rPr>
        <b/>
        <sz val="11"/>
        <color theme="1"/>
        <rFont val="맑은 고딕"/>
        <family val="3"/>
        <charset val="129"/>
        <scheme val="minor"/>
      </rPr>
      <t xml:space="preserve">    드라코의발톱 1개    로오의은각반 1개</t>
    </r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</si>
  <si>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>엑스쿠라눔 9개</t>
    </r>
    <r>
      <rPr>
        <b/>
        <sz val="11"/>
        <color theme="1"/>
        <rFont val="맑은 고딕"/>
        <family val="3"/>
        <charset val="129"/>
        <scheme val="minor"/>
      </rPr>
      <t xml:space="preserve">    드라코의발톱 2개    로오의은각반 2개</t>
    </r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</si>
  <si>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>엑스쿠라눔 9개</t>
    </r>
    <r>
      <rPr>
        <b/>
        <sz val="11"/>
        <color theme="1"/>
        <rFont val="맑은 고딕"/>
        <family val="3"/>
        <charset val="129"/>
        <scheme val="minor"/>
      </rPr>
      <t xml:space="preserve">    드라코의발톱 2개    로오의은각반 3개</t>
    </r>
    <phoneticPr fontId="2" type="noConversion"/>
  </si>
  <si>
    <t xml:space="preserve">  미스릴부츠 3개    유물반지 3개</t>
    <phoneticPr fontId="2" type="noConversion"/>
  </si>
  <si>
    <t xml:space="preserve">  오피온의뿔 2개    다크틸의지팡이 2개  레드오피온의비늘 1개</t>
    <phoneticPr fontId="2" type="noConversion"/>
  </si>
  <si>
    <t>라세소환(Lev1)</t>
  </si>
  <si>
    <t>라세소환(Lev2)</t>
  </si>
  <si>
    <t>라세소환(Lev3)</t>
  </si>
  <si>
    <t>라세소환(Lev4)</t>
  </si>
  <si>
    <t>라세소환(Lev5)</t>
  </si>
  <si>
    <t>라세소환(Lev6)</t>
  </si>
  <si>
    <t>라세소환(Lev7)</t>
  </si>
  <si>
    <t>라세소환(Lev8)</t>
  </si>
  <si>
    <t>라세소환(Lev9)</t>
  </si>
  <si>
    <t>라세소환(Lev10)</t>
  </si>
  <si>
    <t>윌리아소환(Lev1)</t>
  </si>
  <si>
    <t>윌리아소환(Lev2)</t>
  </si>
  <si>
    <t>윌리아소환(Lev3)</t>
  </si>
  <si>
    <t>윌리아소환(Lev4)</t>
  </si>
  <si>
    <t>윌리아소환(Lev5)</t>
  </si>
  <si>
    <t>윌리아소환(Lev6)</t>
  </si>
  <si>
    <t>윌리아소환(Lev7)</t>
  </si>
  <si>
    <t>윌리아소환(Lev8)</t>
  </si>
  <si>
    <t>윌리아소환(Lev9)</t>
  </si>
  <si>
    <t>윌리아소환(Lev10)</t>
  </si>
  <si>
    <t>일리안소환(Lev1)</t>
  </si>
  <si>
    <t>일리안소환(Lev2)</t>
  </si>
  <si>
    <t>일리안소환(Lev3)</t>
  </si>
  <si>
    <t>일리안소환(Lev4)</t>
  </si>
  <si>
    <t>일리안소환(Lev5)</t>
  </si>
  <si>
    <t>일리안소환(Lev6)</t>
  </si>
  <si>
    <t>일리안소환(Lev7)</t>
  </si>
  <si>
    <t>일리안소환(Lev8)</t>
  </si>
  <si>
    <t>일리안소환(Lev9)</t>
  </si>
  <si>
    <t>일리안소환(Lev10)</t>
  </si>
  <si>
    <t>화이라소환(Lev1)</t>
  </si>
  <si>
    <t>화이라소환(Lev2)</t>
  </si>
  <si>
    <t>화이라소환(Lev3)</t>
  </si>
  <si>
    <t>화이라소환(Lev4)</t>
  </si>
  <si>
    <t>화이라소환(Lev5)</t>
  </si>
  <si>
    <t>화이라소환(Lev6)</t>
  </si>
  <si>
    <t>화이라소환(Lev7)</t>
  </si>
  <si>
    <t>화이라소환(Lev8)</t>
  </si>
  <si>
    <t>화이라소환(Lev9)</t>
  </si>
  <si>
    <t>화이라소환(Lev10)</t>
  </si>
  <si>
    <t>메디테이션(Lev1)</t>
  </si>
  <si>
    <t>메디테이션(Lev2)</t>
  </si>
  <si>
    <t>메디테이션(Lev3)</t>
  </si>
  <si>
    <t>메디테이션(Lev4)</t>
  </si>
  <si>
    <t>메디테이션(Lev5)</t>
  </si>
  <si>
    <t>메디테이션(Lev6)</t>
  </si>
  <si>
    <t>메디테이션(Lev7)</t>
  </si>
  <si>
    <t>메디테이션(Lev8)</t>
  </si>
  <si>
    <t>메디테이션(Lev9)</t>
  </si>
  <si>
    <t>메디테이션(Lev10)</t>
  </si>
  <si>
    <t>칸의눈동자(Lev1)</t>
  </si>
  <si>
    <t>칸의눈동자(Lev1)기술서</t>
  </si>
  <si>
    <t>칸의눈동자(Lev2)</t>
  </si>
  <si>
    <t>칸의눈동자(Lev2)기술서</t>
  </si>
  <si>
    <t>칸의눈동자(Lev3)</t>
  </si>
  <si>
    <t>칸의눈동자(Lev3)기술서</t>
  </si>
  <si>
    <t>Ab.20</t>
    <phoneticPr fontId="2" type="noConversion"/>
  </si>
  <si>
    <t>Ab.30</t>
    <phoneticPr fontId="2" type="noConversion"/>
  </si>
  <si>
    <t>Ab.45</t>
    <phoneticPr fontId="2" type="noConversion"/>
  </si>
  <si>
    <t>Ab.60</t>
    <phoneticPr fontId="2" type="noConversion"/>
  </si>
  <si>
    <t>세오의손길(Lev1)</t>
  </si>
  <si>
    <t>세오의손길(Lev2)</t>
  </si>
  <si>
    <t>세오의손길(Lev3)</t>
  </si>
  <si>
    <t>세오의손길(Lev4)</t>
  </si>
  <si>
    <t>칸의눈동자(Lev4)</t>
    <phoneticPr fontId="2" type="noConversion"/>
  </si>
  <si>
    <t>칸의눈동자(Lev4)기술서</t>
  </si>
  <si>
    <t>소환술(Lev1)</t>
  </si>
  <si>
    <t>소환술(Lev1)기술서</t>
  </si>
  <si>
    <t>소환술(Lev2)</t>
  </si>
  <si>
    <t>소환술(Lev2)기술서</t>
  </si>
  <si>
    <t>소환술(Lev3)</t>
  </si>
  <si>
    <t>소환술(Lev3)기술서</t>
  </si>
  <si>
    <t>소환술(Lev4)</t>
  </si>
  <si>
    <t>소환술(Lev4)기술서</t>
  </si>
  <si>
    <t>소환술(Lev5)</t>
  </si>
  <si>
    <t>소환술(Lev5)기술서</t>
  </si>
  <si>
    <t>Ab.22</t>
    <phoneticPr fontId="2" type="noConversion"/>
  </si>
  <si>
    <t>Ab.30</t>
    <phoneticPr fontId="2" type="noConversion"/>
  </si>
  <si>
    <t>Ab.08</t>
    <phoneticPr fontId="2" type="noConversion"/>
  </si>
  <si>
    <t>Ab.16</t>
    <phoneticPr fontId="2" type="noConversion"/>
  </si>
  <si>
    <t>Ab.27</t>
    <phoneticPr fontId="2" type="noConversion"/>
  </si>
  <si>
    <t>Ab.37</t>
    <phoneticPr fontId="2" type="noConversion"/>
  </si>
  <si>
    <t>그룹속성강화</t>
    <phoneticPr fontId="2" type="noConversion"/>
  </si>
  <si>
    <t>그룹속성강화마법서</t>
    <phoneticPr fontId="2" type="noConversion"/>
  </si>
  <si>
    <t>라세소환(Lev1)마법서</t>
  </si>
  <si>
    <t>라세소환(Lev2)마법서</t>
  </si>
  <si>
    <t>라세소환(Lev3)마법서</t>
  </si>
  <si>
    <t>라세소환(Lev4)마법서</t>
  </si>
  <si>
    <t>라세소환(Lev5)마법서</t>
  </si>
  <si>
    <t>라세소환(Lev6)마법서</t>
  </si>
  <si>
    <t>라세소환(Lev7)마법서</t>
  </si>
  <si>
    <t>라세소환(Lev8)마법서</t>
  </si>
  <si>
    <t>라세소환(Lev9)마법서</t>
  </si>
  <si>
    <t>라세소환(Lev10)마법서</t>
  </si>
  <si>
    <t>윌리아소환(Lev1)마법서</t>
  </si>
  <si>
    <t>윌리아소환(Lev2)마법서</t>
  </si>
  <si>
    <t>윌리아소환(Lev3)마법서</t>
  </si>
  <si>
    <t>윌리아소환(Lev4)마법서</t>
  </si>
  <si>
    <t>윌리아소환(Lev5)마법서</t>
  </si>
  <si>
    <t>윌리아소환(Lev6)마법서</t>
  </si>
  <si>
    <t>윌리아소환(Lev7)마법서</t>
  </si>
  <si>
    <t>윌리아소환(Lev8)마법서</t>
  </si>
  <si>
    <t>윌리아소환(Lev9)마법서</t>
  </si>
  <si>
    <t>윌리아소환(Lev10)마법서</t>
  </si>
  <si>
    <t>일리안소환(Lev1)마법서</t>
  </si>
  <si>
    <t>일리안소환(Lev2)마법서</t>
  </si>
  <si>
    <t>일리안소환(Lev3)마법서</t>
  </si>
  <si>
    <t>일리안소환(Lev4)마법서</t>
  </si>
  <si>
    <t>일리안소환(Lev5)마법서</t>
  </si>
  <si>
    <t>일리안소환(Lev6)마법서</t>
  </si>
  <si>
    <t>일리안소환(Lev7)마법서</t>
  </si>
  <si>
    <t>일리안소환(Lev8)마법서</t>
  </si>
  <si>
    <t>일리안소환(Lev9)마법서</t>
  </si>
  <si>
    <t>일리안소환(Lev10)마법서</t>
  </si>
  <si>
    <t>화이라소환(Lev1)마법서</t>
  </si>
  <si>
    <t>화이라소환(Lev2)마법서</t>
  </si>
  <si>
    <t>화이라소환(Lev3)마법서</t>
  </si>
  <si>
    <t>화이라소환(Lev4)마법서</t>
  </si>
  <si>
    <t>화이라소환(Lev5)마법서</t>
  </si>
  <si>
    <t>화이라소환(Lev6)마법서</t>
  </si>
  <si>
    <t>화이라소환(Lev7)마법서</t>
  </si>
  <si>
    <t>화이라소환(Lev8)마법서</t>
  </si>
  <si>
    <t>화이라소환(Lev9)마법서</t>
  </si>
  <si>
    <t>화이라소환(Lev10)마법서</t>
  </si>
  <si>
    <t>메디테이션(Lev1)마법서</t>
  </si>
  <si>
    <t>메디테이션(Lev2)마법서</t>
  </si>
  <si>
    <t>메디테이션(Lev3)마법서</t>
  </si>
  <si>
    <t>메디테이션(Lev4)마법서</t>
  </si>
  <si>
    <t>메디테이션(Lev5)마법서</t>
  </si>
  <si>
    <t>메디테이션(Lev6)마법서</t>
  </si>
  <si>
    <t>메디테이션(Lev7)마법서</t>
  </si>
  <si>
    <t>메디테이션(Lev8)마법서</t>
  </si>
  <si>
    <t>메디테이션(Lev9)마법서</t>
  </si>
  <si>
    <t>메디테이션(Lev10)마법서</t>
  </si>
  <si>
    <t>세오의손길(Lev1)마법서</t>
  </si>
  <si>
    <t>세오의손길(Lev2)마법서</t>
  </si>
  <si>
    <t>세오의손길(Lev3)마법서</t>
  </si>
  <si>
    <t>세오의손길(Lev4)마법서</t>
  </si>
  <si>
    <t>나르콜룸</t>
    <phoneticPr fontId="2" type="noConversion"/>
  </si>
  <si>
    <t>나르콜룸마법서</t>
    <phoneticPr fontId="2" type="noConversion"/>
  </si>
  <si>
    <t>순수전사증명서</t>
    <phoneticPr fontId="2" type="noConversion"/>
  </si>
  <si>
    <t>순수도적증명서</t>
  </si>
  <si>
    <t>순수법사증명서</t>
    <phoneticPr fontId="2" type="noConversion"/>
  </si>
  <si>
    <t>베노미</t>
    <phoneticPr fontId="2" type="noConversion"/>
  </si>
  <si>
    <t>드라코의눈</t>
    <phoneticPr fontId="2" type="noConversion"/>
  </si>
  <si>
    <t>베레스의발톱</t>
    <phoneticPr fontId="2" type="noConversion"/>
  </si>
  <si>
    <t>로오의은각반</t>
    <phoneticPr fontId="2" type="noConversion"/>
  </si>
  <si>
    <t>드라코의발톱</t>
    <phoneticPr fontId="2" type="noConversion"/>
  </si>
  <si>
    <t>뮤레칸의눈물</t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</si>
  <si>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>엑스쿠라눔10개</t>
    </r>
    <r>
      <rPr>
        <b/>
        <sz val="11"/>
        <color theme="1"/>
        <rFont val="맑은 고딕"/>
        <family val="3"/>
        <charset val="129"/>
        <scheme val="minor"/>
      </rPr>
      <t xml:space="preserve">    드라코의발톱 6개    </t>
    </r>
    <r>
      <rPr>
        <b/>
        <sz val="11"/>
        <color rgb="FF00B050"/>
        <rFont val="맑은 고딕"/>
        <family val="3"/>
        <charset val="129"/>
        <scheme val="minor"/>
      </rPr>
      <t>뮤레칸의눈물 2개</t>
    </r>
    <phoneticPr fontId="2" type="noConversion"/>
  </si>
  <si>
    <t>미스릴부츠</t>
    <phoneticPr fontId="2" type="noConversion"/>
  </si>
  <si>
    <t>오피온의뿔</t>
    <phoneticPr fontId="2" type="noConversion"/>
  </si>
  <si>
    <t>레드오피온의비늘</t>
    <phoneticPr fontId="2" type="noConversion"/>
  </si>
  <si>
    <t>유물반지</t>
    <phoneticPr fontId="2" type="noConversion"/>
  </si>
  <si>
    <t>다크틸의지팡이</t>
    <phoneticPr fontId="2" type="noConversion"/>
  </si>
  <si>
    <t>라세소환(1~10)</t>
    <phoneticPr fontId="2" type="noConversion"/>
  </si>
  <si>
    <t>윌리아소환(1~10)</t>
    <phoneticPr fontId="2" type="noConversion"/>
  </si>
  <si>
    <t>일리안소환(1~10)</t>
    <phoneticPr fontId="2" type="noConversion"/>
  </si>
  <si>
    <t>화이라소환(1~10)</t>
    <phoneticPr fontId="2" type="noConversion"/>
  </si>
  <si>
    <t>메디테이션(1~10)</t>
    <phoneticPr fontId="2" type="noConversion"/>
  </si>
  <si>
    <t>칸의눈동자(1~4)</t>
    <phoneticPr fontId="2" type="noConversion"/>
  </si>
  <si>
    <t>세오의손길(1~4)</t>
    <phoneticPr fontId="2" type="noConversion"/>
  </si>
  <si>
    <t>소환술(1~5)</t>
    <phoneticPr fontId="2" type="noConversion"/>
  </si>
  <si>
    <t>수량</t>
    <phoneticPr fontId="2" type="noConversion"/>
  </si>
  <si>
    <t>쌍은귀걸이</t>
    <phoneticPr fontId="2" type="noConversion"/>
  </si>
  <si>
    <t>쌍금귀걸이</t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</si>
  <si>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>엑스쿠라눔 5개</t>
    </r>
    <r>
      <rPr>
        <b/>
        <sz val="11"/>
        <color theme="1"/>
        <rFont val="맑은 고딕"/>
        <family val="3"/>
        <charset val="129"/>
        <scheme val="minor"/>
      </rPr>
      <t xml:space="preserve">     </t>
    </r>
    <r>
      <rPr>
        <b/>
        <sz val="11"/>
        <color rgb="FFCC00CC"/>
        <rFont val="맑은 고딕"/>
        <family val="3"/>
        <charset val="129"/>
        <scheme val="minor"/>
      </rPr>
      <t>쿠라눔    10개</t>
    </r>
    <r>
      <rPr>
        <b/>
        <sz val="11"/>
        <color theme="1"/>
        <rFont val="맑은 고딕"/>
        <family val="3"/>
        <charset val="129"/>
        <scheme val="minor"/>
      </rPr>
      <t xml:space="preserve">          쌍금귀걸이 2개</t>
    </r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</si>
  <si>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 xml:space="preserve">엑스쿠라눔 3개 </t>
    </r>
    <r>
      <rPr>
        <b/>
        <sz val="11"/>
        <color theme="1"/>
        <rFont val="맑은 고딕"/>
        <family val="3"/>
        <charset val="129"/>
        <scheme val="minor"/>
      </rPr>
      <t xml:space="preserve">    </t>
    </r>
    <r>
      <rPr>
        <b/>
        <sz val="11"/>
        <color rgb="FFCC00CC"/>
        <rFont val="맑은 고딕"/>
        <family val="3"/>
        <charset val="129"/>
        <scheme val="minor"/>
      </rPr>
      <t>쿠라눔      6개</t>
    </r>
    <r>
      <rPr>
        <b/>
        <sz val="11"/>
        <color theme="1"/>
        <rFont val="맑은 고딕"/>
        <family val="3"/>
        <charset val="129"/>
        <scheme val="minor"/>
      </rPr>
      <t xml:space="preserve">         </t>
    </r>
    <r>
      <rPr>
        <b/>
        <sz val="11"/>
        <color theme="0" tint="-0.34998626667073579"/>
        <rFont val="맑은 고딕"/>
        <family val="3"/>
        <charset val="129"/>
        <scheme val="minor"/>
      </rPr>
      <t>쌍은귀걸이 2개</t>
    </r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</si>
  <si>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>엑스쿠라눔10개</t>
    </r>
    <r>
      <rPr>
        <b/>
        <sz val="11"/>
        <color theme="1"/>
        <rFont val="맑은 고딕"/>
        <family val="3"/>
        <charset val="129"/>
        <scheme val="minor"/>
      </rPr>
      <t xml:space="preserve">     </t>
    </r>
    <r>
      <rPr>
        <b/>
        <sz val="11"/>
        <color rgb="FFCC00CC"/>
        <rFont val="맑은 고딕"/>
        <family val="3"/>
        <charset val="129"/>
        <scheme val="minor"/>
      </rPr>
      <t>쿠라눔    10개</t>
    </r>
    <r>
      <rPr>
        <b/>
        <sz val="11"/>
        <color theme="1"/>
        <rFont val="맑은 고딕"/>
        <family val="3"/>
        <charset val="129"/>
        <scheme val="minor"/>
      </rPr>
      <t xml:space="preserve">          세토아의동장갑 2개</t>
    </r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</si>
  <si>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>엑스쿠라눔10개</t>
    </r>
    <r>
      <rPr>
        <b/>
        <sz val="11"/>
        <color theme="1"/>
        <rFont val="맑은 고딕"/>
        <family val="3"/>
        <charset val="129"/>
        <scheme val="minor"/>
      </rPr>
      <t xml:space="preserve">     </t>
    </r>
    <r>
      <rPr>
        <b/>
        <sz val="11"/>
        <color rgb="FFCC00CC"/>
        <rFont val="맑은 고딕"/>
        <family val="3"/>
        <charset val="129"/>
        <scheme val="minor"/>
      </rPr>
      <t xml:space="preserve">서큐버스머리칼 10개 </t>
    </r>
    <r>
      <rPr>
        <b/>
        <sz val="11"/>
        <color rgb="FFFFC000"/>
        <rFont val="맑은 고딕"/>
        <family val="3"/>
        <charset val="129"/>
        <scheme val="minor"/>
      </rPr>
      <t xml:space="preserve">  </t>
    </r>
    <r>
      <rPr>
        <b/>
        <sz val="11"/>
        <rFont val="맑은 고딕"/>
        <family val="3"/>
        <charset val="129"/>
        <scheme val="minor"/>
      </rPr>
      <t>세토아의금장갑</t>
    </r>
    <r>
      <rPr>
        <b/>
        <sz val="11"/>
        <color theme="1"/>
        <rFont val="맑은 고딕"/>
        <family val="3"/>
        <charset val="129"/>
        <scheme val="minor"/>
      </rPr>
      <t xml:space="preserve"> 1개</t>
    </r>
    <phoneticPr fontId="2" type="noConversion"/>
  </si>
  <si>
    <t>산호귀걸이</t>
    <phoneticPr fontId="2" type="noConversion"/>
  </si>
  <si>
    <t>순옥귀걸이</t>
    <phoneticPr fontId="2" type="noConversion"/>
  </si>
  <si>
    <t>쿠로</t>
    <phoneticPr fontId="2" type="noConversion"/>
  </si>
  <si>
    <t>직자기술표</t>
    <phoneticPr fontId="2" type="noConversion"/>
  </si>
  <si>
    <t>디렌토</t>
    <phoneticPr fontId="2" type="noConversion"/>
  </si>
  <si>
    <t>벨라르모</t>
    <phoneticPr fontId="2" type="noConversion"/>
  </si>
  <si>
    <t>홀리쇼크</t>
    <phoneticPr fontId="2" type="noConversion"/>
  </si>
  <si>
    <t>쿠라노</t>
    <phoneticPr fontId="2" type="noConversion"/>
  </si>
  <si>
    <t>디바르도</t>
    <phoneticPr fontId="2" type="noConversion"/>
  </si>
  <si>
    <t>쿠러스</t>
    <phoneticPr fontId="2" type="noConversion"/>
  </si>
  <si>
    <t>디베노모</t>
    <phoneticPr fontId="2" type="noConversion"/>
  </si>
  <si>
    <t>에나르마</t>
    <phoneticPr fontId="2" type="noConversion"/>
  </si>
  <si>
    <t>베누스티</t>
    <phoneticPr fontId="2" type="noConversion"/>
  </si>
  <si>
    <t>쿠라노소</t>
    <phoneticPr fontId="2" type="noConversion"/>
  </si>
  <si>
    <t>디나르콜리</t>
    <phoneticPr fontId="2" type="noConversion"/>
  </si>
  <si>
    <t>홀리볼트</t>
    <phoneticPr fontId="2" type="noConversion"/>
  </si>
  <si>
    <t>디데프레카</t>
    <phoneticPr fontId="2" type="noConversion"/>
  </si>
  <si>
    <t>쿠라누스</t>
    <phoneticPr fontId="2" type="noConversion"/>
  </si>
  <si>
    <t>일루메나</t>
    <phoneticPr fontId="2" type="noConversion"/>
  </si>
  <si>
    <t>쿠랄툼</t>
    <phoneticPr fontId="2" type="noConversion"/>
  </si>
  <si>
    <t>실드</t>
    <phoneticPr fontId="2" type="noConversion"/>
  </si>
  <si>
    <t>콜라마</t>
    <phoneticPr fontId="2" type="noConversion"/>
  </si>
  <si>
    <t>수페라벨라르모</t>
    <phoneticPr fontId="2" type="noConversion"/>
  </si>
  <si>
    <t>로카메아</t>
    <phoneticPr fontId="2" type="noConversion"/>
  </si>
  <si>
    <t>홀리블로우</t>
    <phoneticPr fontId="2" type="noConversion"/>
  </si>
  <si>
    <t>수페라쿠라노</t>
    <phoneticPr fontId="2" type="noConversion"/>
  </si>
  <si>
    <t>디프라바</t>
    <phoneticPr fontId="2" type="noConversion"/>
  </si>
  <si>
    <t>리치마나</t>
    <phoneticPr fontId="2" type="noConversion"/>
  </si>
  <si>
    <t>디소루마</t>
    <phoneticPr fontId="2" type="noConversion"/>
  </si>
  <si>
    <t>쿠라네라</t>
    <phoneticPr fontId="2" type="noConversion"/>
  </si>
  <si>
    <t>소모니아</t>
    <phoneticPr fontId="2" type="noConversion"/>
  </si>
  <si>
    <t>호르라마</t>
    <phoneticPr fontId="2" type="noConversion"/>
  </si>
  <si>
    <t>이모탈</t>
    <phoneticPr fontId="2" type="noConversion"/>
  </si>
  <si>
    <t>리플렉토</t>
    <phoneticPr fontId="2" type="noConversion"/>
  </si>
  <si>
    <t>디내추라</t>
    <phoneticPr fontId="2" type="noConversion"/>
  </si>
  <si>
    <t>수혈</t>
    <phoneticPr fontId="2" type="noConversion"/>
  </si>
  <si>
    <t>엑스쿠라노</t>
    <phoneticPr fontId="2" type="noConversion"/>
  </si>
  <si>
    <t>엑스쿠라네라</t>
    <phoneticPr fontId="2" type="noConversion"/>
  </si>
  <si>
    <t>리베라토</t>
    <phoneticPr fontId="2" type="noConversion"/>
  </si>
  <si>
    <t>코마디아</t>
    <phoneticPr fontId="2" type="noConversion"/>
  </si>
  <si>
    <t>홀리쿠라노</t>
    <phoneticPr fontId="2" type="noConversion"/>
  </si>
  <si>
    <t>칸의축복</t>
    <phoneticPr fontId="2" type="noConversion"/>
  </si>
  <si>
    <t>신의축복</t>
    <phoneticPr fontId="2" type="noConversion"/>
  </si>
  <si>
    <t>홀리큐어</t>
    <phoneticPr fontId="2" type="noConversion"/>
  </si>
  <si>
    <t>엑스벨라룸</t>
    <phoneticPr fontId="2" type="noConversion"/>
  </si>
  <si>
    <t>수페라에나르마</t>
    <phoneticPr fontId="2" type="noConversion"/>
  </si>
  <si>
    <t>홀리드래곤</t>
    <phoneticPr fontId="2" type="noConversion"/>
  </si>
  <si>
    <t>생명의구슬 3개       미스릴부츠 3개</t>
    <phoneticPr fontId="2" type="noConversion"/>
  </si>
  <si>
    <t>승급이아</t>
    <phoneticPr fontId="2" type="noConversion"/>
  </si>
  <si>
    <t>디렌타</t>
    <phoneticPr fontId="2" type="noConversion"/>
  </si>
  <si>
    <t>디바르디아</t>
    <phoneticPr fontId="2" type="noConversion"/>
  </si>
  <si>
    <t>생명의구슬 3개       성스러운은반지 3개</t>
    <phoneticPr fontId="2" type="noConversion"/>
  </si>
  <si>
    <t>디데프레타</t>
    <phoneticPr fontId="2" type="noConversion"/>
  </si>
  <si>
    <t>디프라베라</t>
    <phoneticPr fontId="2" type="noConversion"/>
  </si>
  <si>
    <t>홀리큐레스</t>
    <phoneticPr fontId="2" type="noConversion"/>
  </si>
  <si>
    <t>일루메룸</t>
    <phoneticPr fontId="2" type="noConversion"/>
  </si>
  <si>
    <t>디나르콜룸</t>
    <phoneticPr fontId="2" type="noConversion"/>
  </si>
  <si>
    <t>디소루메라</t>
    <phoneticPr fontId="2" type="noConversion"/>
  </si>
  <si>
    <t>이아의은각반</t>
    <phoneticPr fontId="2" type="noConversion"/>
  </si>
  <si>
    <t>십자가</t>
    <phoneticPr fontId="2" type="noConversion"/>
  </si>
  <si>
    <t>카벙클꼬리 2개       성스러운은반지 2개  레드오피온의비늘 1개</t>
    <phoneticPr fontId="2" type="noConversion"/>
  </si>
  <si>
    <t>카벙클꼬리</t>
    <phoneticPr fontId="2" type="noConversion"/>
  </si>
  <si>
    <t>생명의구슬</t>
    <phoneticPr fontId="2" type="noConversion"/>
  </si>
  <si>
    <t>성스러운은반지</t>
    <phoneticPr fontId="2" type="noConversion"/>
  </si>
  <si>
    <t>디베노메라</t>
    <phoneticPr fontId="2" type="noConversion"/>
  </si>
  <si>
    <t>홀리쿠라네라(Lev1)</t>
  </si>
  <si>
    <t>홀리쿠라네라(Lev1)마법서</t>
  </si>
  <si>
    <t>홀리쿠라네라(Lev2)</t>
  </si>
  <si>
    <t>홀리쿠라네라(Lev2)마법서</t>
  </si>
  <si>
    <t>홀리쿠라네라(Lev3)</t>
  </si>
  <si>
    <t>홀리쿠라네라(Lev3)마법서</t>
  </si>
  <si>
    <t>홀리쿠라네라(Lev4)</t>
  </si>
  <si>
    <t>홀리쿠라네라(Lev4)마법서</t>
  </si>
  <si>
    <t>홀리쿠라네라(Lev5)</t>
  </si>
  <si>
    <t>홀리쿠라네라(Lev5)마법서</t>
  </si>
  <si>
    <t>홀리쿠라네라(Lev6)</t>
  </si>
  <si>
    <t>홀리쿠라네라(Lev6)마법서</t>
  </si>
  <si>
    <t>홀리쿠라네라(Lev7)</t>
  </si>
  <si>
    <t>홀리쿠라네라(Lev7)마법서</t>
  </si>
  <si>
    <t>홀리쿠라네라(Lev8)</t>
  </si>
  <si>
    <t>홀리쿠라네라(Lev8)마법서</t>
  </si>
  <si>
    <t>홀리쿠라네라(Lev9)</t>
  </si>
  <si>
    <t>홀리쿠라네라(Lev9)마법서</t>
  </si>
  <si>
    <t>홀리쿠라네라(Lev10)</t>
  </si>
  <si>
    <t>홀리쿠라네라(Lev10)마법서</t>
  </si>
  <si>
    <t>리젠(Lev1)</t>
  </si>
  <si>
    <t>리젠(Lev1)마법서</t>
  </si>
  <si>
    <t>리젠(Lev2)</t>
  </si>
  <si>
    <t>리젠(Lev2)마법서</t>
  </si>
  <si>
    <t>리젠(Lev3)</t>
  </si>
  <si>
    <t>리젠(Lev3)마법서</t>
  </si>
  <si>
    <t>리젠(Lev4)</t>
  </si>
  <si>
    <t>리젠(Lev4)마법서</t>
  </si>
  <si>
    <t>리젠(Lev5)</t>
  </si>
  <si>
    <t>리젠(Lev5)마법서</t>
  </si>
  <si>
    <t>리젠(Lev6)</t>
  </si>
  <si>
    <t>리젠(Lev6)마법서</t>
  </si>
  <si>
    <t>리젠(Lev7)</t>
  </si>
  <si>
    <t>리젠(Lev7)마법서</t>
  </si>
  <si>
    <t>리젠(Lev8)</t>
  </si>
  <si>
    <t>리젠(Lev8)마법서</t>
  </si>
  <si>
    <t>리젠(Lev9)</t>
  </si>
  <si>
    <t>리젠(Lev9)마법서</t>
  </si>
  <si>
    <t>리젠(Lev10)</t>
  </si>
  <si>
    <t>리젠(Lev10)마법서</t>
  </si>
  <si>
    <t>카운터(Lev1)</t>
  </si>
  <si>
    <t>카운터(Lev1)마법서</t>
  </si>
  <si>
    <t>카운터(Lev2)</t>
  </si>
  <si>
    <t>카운터(Lev2)마법서</t>
  </si>
  <si>
    <t>카운터(Lev3)</t>
  </si>
  <si>
    <t>카운터(Lev3)마법서</t>
  </si>
  <si>
    <t>카운터(Lev4)</t>
  </si>
  <si>
    <t>카운터(Lev4)마법서</t>
  </si>
  <si>
    <t>카운터(Lev5)</t>
  </si>
  <si>
    <t>카운터(Lev5)마법서</t>
  </si>
  <si>
    <t>카운터(Lev6)</t>
  </si>
  <si>
    <t>카운터(Lev6)마법서</t>
  </si>
  <si>
    <t>카운터(Lev7)</t>
  </si>
  <si>
    <t>카운터(Lev7)마법서</t>
  </si>
  <si>
    <t>카운터(Lev8)</t>
  </si>
  <si>
    <t>카운터(Lev8)마법서</t>
  </si>
  <si>
    <t>카운터(Lev9)</t>
  </si>
  <si>
    <t>카운터(Lev9)마법서</t>
  </si>
  <si>
    <t>카운터(Lev10)</t>
  </si>
  <si>
    <t>카운터(Lev10)마법서</t>
  </si>
  <si>
    <t>사일런스(Lev1)</t>
  </si>
  <si>
    <t>사일런스(Lev1)마법서</t>
  </si>
  <si>
    <t>사일런스(Lev2)</t>
  </si>
  <si>
    <t>사일런스(Lev2)마법서</t>
  </si>
  <si>
    <t>사일런스(Lev3)</t>
  </si>
  <si>
    <t>사일런스(Lev3)마법서</t>
  </si>
  <si>
    <t>사일런스(Lev4)</t>
  </si>
  <si>
    <t>사일런스(Lev4)마법서</t>
  </si>
  <si>
    <t>사일런스(Lev5)</t>
  </si>
  <si>
    <t>사일런스(Lev5)마법서</t>
  </si>
  <si>
    <t>사일런스(Lev6)</t>
  </si>
  <si>
    <t>사일런스(Lev6)마법서</t>
  </si>
  <si>
    <t>사일런스(Lev7)</t>
  </si>
  <si>
    <t>사일런스(Lev7)마법서</t>
  </si>
  <si>
    <t>사일런스(Lev8)</t>
  </si>
  <si>
    <t>사일런스(Lev8)마법서</t>
  </si>
  <si>
    <t>사일런스(Lev9)</t>
  </si>
  <si>
    <t>사일런스(Lev9)마법서</t>
  </si>
  <si>
    <t>사일런스(Lev10)</t>
  </si>
  <si>
    <t>사일런스(Lev10)마법서</t>
  </si>
  <si>
    <t>슈페이아움(Lev1)</t>
  </si>
  <si>
    <t>슈페이아움(Lev1)기술서</t>
  </si>
  <si>
    <t>슈페이아움(Lev2)</t>
  </si>
  <si>
    <t>슈페이아움(Lev2)기술서</t>
  </si>
  <si>
    <t>슈페이아움(Lev3)</t>
  </si>
  <si>
    <t>슈페이아움(Lev3)기술서</t>
  </si>
  <si>
    <t>슈페이아움(Lev4)</t>
  </si>
  <si>
    <t>슈페이아움(Lev4)기술서</t>
  </si>
  <si>
    <t>연주(Lev1)</t>
  </si>
  <si>
    <t>연주(Lev1)마법서</t>
  </si>
  <si>
    <t>연주(Lev2)</t>
  </si>
  <si>
    <t>연주(Lev2)마법서</t>
  </si>
  <si>
    <t>연주(Lev3)</t>
  </si>
  <si>
    <t>연주(Lev3)마법서</t>
  </si>
  <si>
    <t>연주(Lev4)</t>
  </si>
  <si>
    <t>연주(Lev4)마법서</t>
  </si>
  <si>
    <t>연주공격(Lev1)</t>
  </si>
  <si>
    <t>연주공격(Lev1)기술서</t>
  </si>
  <si>
    <t>연주공격(Lev2)</t>
  </si>
  <si>
    <t>연주공격(Lev2)기술서</t>
  </si>
  <si>
    <t>연주공격(Lev3)</t>
  </si>
  <si>
    <t>연주공격(Lev3)기술서</t>
  </si>
  <si>
    <t>연주공격(Lev4)</t>
  </si>
  <si>
    <t>연주공격(Lev4)기술서</t>
  </si>
  <si>
    <t>연주공격(Lev5)</t>
  </si>
  <si>
    <t>연주공격(Lev5)기술서</t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</si>
  <si>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>엑스쿠라눔 9개</t>
    </r>
    <r>
      <rPr>
        <b/>
        <sz val="11"/>
        <color theme="1"/>
        <rFont val="맑은 고딕"/>
        <family val="3"/>
        <charset val="129"/>
        <scheme val="minor"/>
      </rPr>
      <t xml:space="preserve">    이아의은각반 1개      십자가 2개</t>
    </r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</si>
  <si>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>엑스쿠라눔 9개</t>
    </r>
    <r>
      <rPr>
        <b/>
        <sz val="11"/>
        <color theme="1"/>
        <rFont val="맑은 고딕"/>
        <family val="3"/>
        <charset val="129"/>
        <scheme val="minor"/>
      </rPr>
      <t xml:space="preserve">    이아의은각반 2개      십자가 3개</t>
    </r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</si>
  <si>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>엑스쿠라눔 9개</t>
    </r>
    <r>
      <rPr>
        <b/>
        <sz val="11"/>
        <color theme="1"/>
        <rFont val="맑은 고딕"/>
        <family val="3"/>
        <charset val="129"/>
        <scheme val="minor"/>
      </rPr>
      <t xml:space="preserve">    이아의은각반 3개      십자가 3개</t>
    </r>
    <phoneticPr fontId="2" type="noConversion"/>
  </si>
  <si>
    <t>홀리쿠라네라(1~10)</t>
    <phoneticPr fontId="2" type="noConversion"/>
  </si>
  <si>
    <t>리젠(1~10)</t>
    <phoneticPr fontId="2" type="noConversion"/>
  </si>
  <si>
    <t>카운터(1~10)</t>
    <phoneticPr fontId="2" type="noConversion"/>
  </si>
  <si>
    <t>사일런스(1~10)</t>
    <phoneticPr fontId="2" type="noConversion"/>
  </si>
  <si>
    <t>슈페이아움(1~4)</t>
    <phoneticPr fontId="2" type="noConversion"/>
  </si>
  <si>
    <t>연주(1~4)</t>
    <phoneticPr fontId="2" type="noConversion"/>
  </si>
  <si>
    <t>연주공격(1~5)</t>
    <phoneticPr fontId="2" type="noConversion"/>
  </si>
  <si>
    <t xml:space="preserve"> 포보스방패          깨진포보스방패</t>
    <phoneticPr fontId="2" type="noConversion"/>
  </si>
  <si>
    <r>
      <rPr>
        <b/>
        <sz val="25"/>
        <color theme="1"/>
        <rFont val="맑은 고딕"/>
        <family val="3"/>
        <charset val="129"/>
        <scheme val="minor"/>
      </rPr>
      <t>사용법</t>
    </r>
    <r>
      <rPr>
        <b/>
        <sz val="17"/>
        <color theme="1"/>
        <rFont val="맑은 고딕"/>
        <family val="3"/>
        <charset val="129"/>
        <scheme val="minor"/>
      </rPr>
      <t xml:space="preserve">
- 노란색음영만 수정해주시면 됩니다.
   1차승급이전 : 재료금액을 금액에 입력해주시면 됩니다.
   2차승급이후 : 기술의 배우고싶은 최소레벨과 최대레벨을 각 셀에 입력해주세요 ex)1렙부터 4렙까지(1과4를 입력)
- 순수스킬은 해당 기술에 배경음영으로 표시되어 있습니다.
</t>
    </r>
    <r>
      <rPr>
        <b/>
        <sz val="17"/>
        <color rgb="FFFF0000"/>
        <rFont val="맑은 고딕"/>
        <family val="3"/>
        <charset val="129"/>
        <scheme val="minor"/>
      </rPr>
      <t xml:space="preserve">※ 주의사항
   1 - 아래 재료금액은 임의 값으로 작성되어 재료가격이 아닙니다.
   2 - 어빌리티 기술서의 금액과 / 2022년3월17일 비전직 기술서로 배우는 비용은 포함되어 있지 않습니다.
       </t>
    </r>
    <r>
      <rPr>
        <b/>
        <sz val="17"/>
        <color rgb="FF0000FF"/>
        <rFont val="맑은 고딕"/>
        <family val="3"/>
        <charset val="129"/>
        <scheme val="minor"/>
      </rPr>
      <t xml:space="preserve"> (기술서로 배워 해당기술의 재료가 필요없을경우 기술표 오른쪽에 습득체크박스 버튼을 누르면 재료가 포함되지 않습니다.)
</t>
    </r>
    <r>
      <rPr>
        <b/>
        <sz val="17"/>
        <color rgb="FFFF0000"/>
        <rFont val="맑은 고딕"/>
        <family val="3"/>
        <charset val="129"/>
        <scheme val="minor"/>
      </rPr>
      <t xml:space="preserve">   3- 순수스킬은 해당 기술에 배경음영으로 표시되어 있습니다.</t>
    </r>
    <phoneticPr fontId="2" type="noConversion"/>
  </si>
  <si>
    <t>도가기술표</t>
    <phoneticPr fontId="2" type="noConversion"/>
  </si>
  <si>
    <t>정권</t>
    <phoneticPr fontId="2" type="noConversion"/>
  </si>
  <si>
    <t>단각</t>
    <phoneticPr fontId="2" type="noConversion"/>
  </si>
  <si>
    <t>이형환위</t>
    <phoneticPr fontId="2" type="noConversion"/>
  </si>
  <si>
    <t>양의신권</t>
    <phoneticPr fontId="2" type="noConversion"/>
  </si>
  <si>
    <t>통배권</t>
    <phoneticPr fontId="2" type="noConversion"/>
  </si>
  <si>
    <t>미종보법</t>
    <phoneticPr fontId="2" type="noConversion"/>
  </si>
  <si>
    <t>붕각</t>
    <phoneticPr fontId="2" type="noConversion"/>
  </si>
  <si>
    <t>백보신권</t>
    <phoneticPr fontId="2" type="noConversion"/>
  </si>
  <si>
    <t>일음지</t>
    <phoneticPr fontId="2" type="noConversion"/>
  </si>
  <si>
    <t>경신공</t>
    <phoneticPr fontId="2" type="noConversion"/>
  </si>
  <si>
    <t>흡정신공</t>
    <phoneticPr fontId="2" type="noConversion"/>
  </si>
  <si>
    <t>철포삼</t>
    <phoneticPr fontId="2" type="noConversion"/>
  </si>
  <si>
    <t>선풍각</t>
    <phoneticPr fontId="2" type="noConversion"/>
  </si>
  <si>
    <t>발경</t>
    <phoneticPr fontId="2" type="noConversion"/>
  </si>
  <si>
    <t>소수신공</t>
    <phoneticPr fontId="2" type="noConversion"/>
  </si>
  <si>
    <t>장풍</t>
    <phoneticPr fontId="2" type="noConversion"/>
  </si>
  <si>
    <t>금강불괴</t>
    <phoneticPr fontId="2" type="noConversion"/>
  </si>
  <si>
    <t>쿠라노토</t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</si>
  <si>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>엑스쿠라눔 4개</t>
    </r>
    <r>
      <rPr>
        <b/>
        <sz val="11"/>
        <color theme="1"/>
        <rFont val="맑은 고딕"/>
        <family val="3"/>
        <charset val="129"/>
        <scheme val="minor"/>
      </rPr>
      <t xml:space="preserve">     </t>
    </r>
    <r>
      <rPr>
        <b/>
        <sz val="11"/>
        <color rgb="FFCC00CC"/>
        <rFont val="맑은 고딕"/>
        <family val="3"/>
        <charset val="129"/>
        <scheme val="minor"/>
      </rPr>
      <t>쿠라눔      8개</t>
    </r>
    <r>
      <rPr>
        <b/>
        <sz val="11"/>
        <color theme="1"/>
        <rFont val="맑은 고딕"/>
        <family val="3"/>
        <charset val="129"/>
        <scheme val="minor"/>
      </rPr>
      <t xml:space="preserve">        쌍금귀걸이 1개</t>
    </r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</si>
  <si>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>엑스쿠라눔 4개</t>
    </r>
    <r>
      <rPr>
        <b/>
        <sz val="11"/>
        <color theme="1"/>
        <rFont val="맑은 고딕"/>
        <family val="3"/>
        <charset val="129"/>
        <scheme val="minor"/>
      </rPr>
      <t xml:space="preserve">     </t>
    </r>
    <r>
      <rPr>
        <b/>
        <sz val="11"/>
        <color rgb="FF0000FF"/>
        <rFont val="맑은 고딕"/>
        <family val="3"/>
        <charset val="129"/>
        <scheme val="minor"/>
      </rPr>
      <t xml:space="preserve">마라디움  8개        </t>
    </r>
    <r>
      <rPr>
        <b/>
        <sz val="11"/>
        <color theme="1"/>
        <rFont val="맑은 고딕"/>
        <family val="3"/>
        <charset val="129"/>
        <scheme val="minor"/>
      </rPr>
      <t xml:space="preserve">  </t>
    </r>
    <r>
      <rPr>
        <b/>
        <sz val="11"/>
        <color rgb="FF0000FF"/>
        <rFont val="맑은 고딕"/>
        <family val="3"/>
        <charset val="129"/>
        <scheme val="minor"/>
      </rPr>
      <t>산호귀걸이 2개</t>
    </r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</si>
  <si>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 xml:space="preserve">엑스쿠라눔 8개 </t>
    </r>
    <r>
      <rPr>
        <b/>
        <sz val="11"/>
        <color theme="1"/>
        <rFont val="맑은 고딕"/>
        <family val="3"/>
        <charset val="129"/>
        <scheme val="minor"/>
      </rPr>
      <t xml:space="preserve">    </t>
    </r>
    <r>
      <rPr>
        <b/>
        <sz val="11"/>
        <color rgb="FFCC00CC"/>
        <rFont val="맑은 고딕"/>
        <family val="3"/>
        <charset val="129"/>
        <scheme val="minor"/>
      </rPr>
      <t>쿠라눔    12개</t>
    </r>
    <r>
      <rPr>
        <b/>
        <sz val="11"/>
        <color theme="1"/>
        <rFont val="맑은 고딕"/>
        <family val="3"/>
        <charset val="129"/>
        <scheme val="minor"/>
      </rPr>
      <t xml:space="preserve">        쌍금귀걸이 4개</t>
    </r>
    <phoneticPr fontId="2" type="noConversion"/>
  </si>
  <si>
    <t>달마신공</t>
    <phoneticPr fontId="2" type="noConversion"/>
  </si>
  <si>
    <t>구양신공</t>
    <phoneticPr fontId="2" type="noConversion"/>
  </si>
  <si>
    <t>반탄신공</t>
    <phoneticPr fontId="2" type="noConversion"/>
  </si>
  <si>
    <t>다라밀공</t>
    <phoneticPr fontId="2" type="noConversion"/>
  </si>
  <si>
    <t>허공답보</t>
    <phoneticPr fontId="2" type="noConversion"/>
  </si>
  <si>
    <t>트리플펀치</t>
    <phoneticPr fontId="2" type="noConversion"/>
  </si>
  <si>
    <t>연천단각</t>
    <phoneticPr fontId="2" type="noConversion"/>
  </si>
  <si>
    <t>붕신선각</t>
    <phoneticPr fontId="2" type="noConversion"/>
  </si>
  <si>
    <t>파천각</t>
    <phoneticPr fontId="2" type="noConversion"/>
  </si>
  <si>
    <t>무영신공</t>
    <phoneticPr fontId="2" type="noConversion"/>
  </si>
  <si>
    <t>자기보호</t>
    <phoneticPr fontId="2" type="noConversion"/>
  </si>
  <si>
    <t>승급메투스</t>
    <phoneticPr fontId="2" type="noConversion"/>
  </si>
  <si>
    <t xml:space="preserve">  데몬의턱뼈 3개</t>
    <phoneticPr fontId="2" type="noConversion"/>
  </si>
  <si>
    <t xml:space="preserve"> 고렘의돌조각 5개  러스터데몬의꼬리 2개  브론즈오피온의비늘 1개</t>
    <phoneticPr fontId="2" type="noConversion"/>
  </si>
  <si>
    <t>메투스의은각반</t>
    <phoneticPr fontId="2" type="noConversion"/>
  </si>
  <si>
    <t>구리조각</t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</si>
  <si>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 xml:space="preserve">엑스쿠라눔 8개 </t>
    </r>
    <r>
      <rPr>
        <b/>
        <sz val="11"/>
        <color theme="1"/>
        <rFont val="맑은 고딕"/>
        <family val="3"/>
        <charset val="129"/>
        <scheme val="minor"/>
      </rPr>
      <t xml:space="preserve">    메투스의은각반 2개   구리조각 2개</t>
    </r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</si>
  <si>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 xml:space="preserve">엑스쿠라눔 8개 </t>
    </r>
    <r>
      <rPr>
        <b/>
        <sz val="11"/>
        <color theme="1"/>
        <rFont val="맑은 고딕"/>
        <family val="3"/>
        <charset val="129"/>
        <scheme val="minor"/>
      </rPr>
      <t xml:space="preserve">    메투스의은각반 2개   구리조각 1개</t>
    </r>
    <phoneticPr fontId="2" type="noConversion"/>
  </si>
  <si>
    <r>
      <t xml:space="preserve">  </t>
    </r>
    <r>
      <rPr>
        <b/>
        <sz val="11"/>
        <color rgb="FFFF0000"/>
        <rFont val="맑은 고딕"/>
        <family val="3"/>
        <charset val="129"/>
        <scheme val="minor"/>
      </rPr>
      <t xml:space="preserve">엑스쿠라눔 8개 </t>
    </r>
    <r>
      <rPr>
        <b/>
        <sz val="11"/>
        <color theme="1"/>
        <rFont val="맑은 고딕"/>
        <family val="3"/>
        <charset val="129"/>
        <scheme val="minor"/>
      </rPr>
      <t xml:space="preserve">    메투스의은각반 2개   구리조각 3개</t>
    </r>
    <phoneticPr fontId="2" type="noConversion"/>
  </si>
  <si>
    <t>데몬의턱뼈</t>
    <phoneticPr fontId="2" type="noConversion"/>
  </si>
  <si>
    <t>고렘의돌조각</t>
    <phoneticPr fontId="2" type="noConversion"/>
  </si>
  <si>
    <t>러스터데몬의꼬리</t>
    <phoneticPr fontId="2" type="noConversion"/>
  </si>
  <si>
    <t>마구때리기(Lev1)</t>
  </si>
  <si>
    <t>마구때리기(Lev2)</t>
  </si>
  <si>
    <t>마구때리기(Lev3)</t>
  </si>
  <si>
    <t>마구때리기(Lev4)</t>
  </si>
  <si>
    <t>마구때리기(Lev5)</t>
  </si>
  <si>
    <t>마구때리기(Lev6)</t>
  </si>
  <si>
    <t>마구때리기(Lev7)</t>
  </si>
  <si>
    <t>마구때리기(Lev8)</t>
  </si>
  <si>
    <t>마구때리기(Lev9)</t>
  </si>
  <si>
    <t>마구때리기(Lev10)</t>
  </si>
  <si>
    <t>양손공격(Lev1)</t>
  </si>
  <si>
    <t>양손공격(Lev2)</t>
  </si>
  <si>
    <t>양손공격(Lev3)</t>
  </si>
  <si>
    <t>양손공격(Lev4)</t>
  </si>
  <si>
    <t>양손공격(Lev5)</t>
  </si>
  <si>
    <t>양손공격(Lev6)</t>
  </si>
  <si>
    <t>양손공격(Lev7)</t>
  </si>
  <si>
    <t>양손공격(Lev8)</t>
  </si>
  <si>
    <t>양손공격(Lev9)</t>
  </si>
  <si>
    <t>양손공격(Lev10)</t>
  </si>
  <si>
    <t>지열참(Lev1)</t>
  </si>
  <si>
    <t>지열참(Lev2)</t>
  </si>
  <si>
    <t>지열참(Lev3)</t>
  </si>
  <si>
    <t>지열참(Lev4)</t>
  </si>
  <si>
    <t>지열참(Lev5)</t>
  </si>
  <si>
    <t>지열참(Lev6)</t>
  </si>
  <si>
    <t>지열참(Lev7)</t>
  </si>
  <si>
    <t>지열참(Lev8)</t>
  </si>
  <si>
    <t>지열참(Lev9)</t>
  </si>
  <si>
    <t>지열참(Lev10)</t>
  </si>
  <si>
    <t>포유류
전용스킬</t>
    <phoneticPr fontId="2" type="noConversion"/>
  </si>
  <si>
    <t>꼬리치기(Lev1)</t>
  </si>
  <si>
    <t>꼬리치기(Lev2)</t>
  </si>
  <si>
    <t>꼬리치기(Lev3)</t>
  </si>
  <si>
    <t>꼬리치기(Lev4)</t>
  </si>
  <si>
    <t>꼬리치기(Lev5)</t>
  </si>
  <si>
    <t>꼬리치기(Lev6)</t>
  </si>
  <si>
    <t>꼬리치기(Lev7)</t>
  </si>
  <si>
    <t>꼬리치기(Lev8)</t>
  </si>
  <si>
    <t>꼬리치기(Lev9)</t>
  </si>
  <si>
    <t>꼬리치기(Lev10)</t>
  </si>
  <si>
    <t>할퀴기(Lev1)</t>
  </si>
  <si>
    <t>할퀴기(Lev2)</t>
  </si>
  <si>
    <t>할퀴기(Lev3)</t>
  </si>
  <si>
    <t>할퀴기(Lev4)</t>
  </si>
  <si>
    <t>할퀴기(Lev5)</t>
  </si>
  <si>
    <t>할퀴기(Lev6)</t>
  </si>
  <si>
    <t>할퀴기(Lev7)</t>
  </si>
  <si>
    <t>할퀴기(Lev8)</t>
  </si>
  <si>
    <t>할퀴기(Lev9)</t>
  </si>
  <si>
    <t>할퀴기(Lev10)</t>
  </si>
  <si>
    <t>파충류
전용스킬</t>
    <phoneticPr fontId="2" type="noConversion"/>
  </si>
  <si>
    <t>윈드쉐이커(Lev1)</t>
  </si>
  <si>
    <t>윈드쉐이커(Lev2)</t>
  </si>
  <si>
    <t>윈드쉐이커(Lev3)</t>
  </si>
  <si>
    <t>윈드쉐이커(Lev4)</t>
  </si>
  <si>
    <t>윈드쉐이커(Lev5)</t>
  </si>
  <si>
    <t>윈드쉐이커(Lev6)</t>
  </si>
  <si>
    <t>윈드쉐이커(Lev7)</t>
  </si>
  <si>
    <t>윈드쉐이커(Lev8)</t>
  </si>
  <si>
    <t>윈드쉐이커(Lev9)</t>
  </si>
  <si>
    <t>윈드쉐이커(Lev10)</t>
  </si>
  <si>
    <t>매의위상(Lev1)</t>
  </si>
  <si>
    <t>매의위상(Lev2)</t>
  </si>
  <si>
    <t>매의위상(Lev3)</t>
  </si>
  <si>
    <t>매의위상(Lev4)</t>
  </si>
  <si>
    <t>매의위상(Lev5)</t>
  </si>
  <si>
    <t>매의위상(Lev6)</t>
  </si>
  <si>
    <t>매의위상(Lev7)</t>
  </si>
  <si>
    <t>매의위상(Lev8)</t>
  </si>
  <si>
    <t>매의위상(Lev9)</t>
  </si>
  <si>
    <t>매의위상(Lev10)</t>
  </si>
  <si>
    <t>쪼기(Lev1)</t>
  </si>
  <si>
    <t>쪼기(Lev2)</t>
  </si>
  <si>
    <t>쪼기(Lev3)</t>
  </si>
  <si>
    <t>쪼기(Lev4)</t>
  </si>
  <si>
    <t>쪼기(Lev5)</t>
  </si>
  <si>
    <t>쪼기(Lev6)</t>
  </si>
  <si>
    <t>쪼기(Lev7)</t>
  </si>
  <si>
    <t>쪼기(Lev8)</t>
  </si>
  <si>
    <t>쪼기(Lev9)</t>
  </si>
  <si>
    <t>쪼기(Lev10)</t>
  </si>
  <si>
    <t>조류
전용스킬</t>
    <phoneticPr fontId="2" type="noConversion"/>
  </si>
  <si>
    <t>늑대변신(Lev1)</t>
  </si>
  <si>
    <t>늑대변신(Lev1)마법서</t>
  </si>
  <si>
    <t>늑대변신(Lev2)</t>
  </si>
  <si>
    <t>늑대변신(Lev2)마법서</t>
  </si>
  <si>
    <t>늑대변신(Lev3)</t>
  </si>
  <si>
    <t>늑대변신(Lev3)마법서</t>
  </si>
  <si>
    <t>늑대변신(Lev4)마법서</t>
  </si>
  <si>
    <t>늑대변신(master)</t>
    <phoneticPr fontId="2" type="noConversion"/>
  </si>
  <si>
    <t>엘리게이터변신(Lev1)</t>
  </si>
  <si>
    <t>엘리게이터변신(Lev1)마법서</t>
  </si>
  <si>
    <t>엘리게이터변신(Lev2)</t>
  </si>
  <si>
    <t>엘리게이터변신(Lev2)마법서</t>
  </si>
  <si>
    <t>엘리게이터변신(Lev3)</t>
  </si>
  <si>
    <t>엘리게이터변신(Lev3)마법서</t>
  </si>
  <si>
    <t>엘리게이터변신(master)</t>
  </si>
  <si>
    <t>엘리게이터변신(Lev4)마법서</t>
  </si>
  <si>
    <t>지열참(Lev1)기술서</t>
  </si>
  <si>
    <t>지열참(Lev2)기술서</t>
  </si>
  <si>
    <t>지열참(Lev3)기술서</t>
  </si>
  <si>
    <t>지열참(Lev4)기술서</t>
  </si>
  <si>
    <t>지열참(Lev5)기술서</t>
  </si>
  <si>
    <t>지열참(Lev6)기술서</t>
  </si>
  <si>
    <t>지열참(Lev7)기술서</t>
  </si>
  <si>
    <t>지열참(Lev8)기술서</t>
  </si>
  <si>
    <t>지열참(Lev9)기술서</t>
  </si>
  <si>
    <t>지열참(Lev10)기술서</t>
  </si>
  <si>
    <t>마구때리기(Lev1)기술서</t>
  </si>
  <si>
    <t>마구때리기(Lev2)기술서</t>
  </si>
  <si>
    <t>마구때리기(Lev3)기술서</t>
  </si>
  <si>
    <t>마구때리기(Lev4)기술서</t>
  </si>
  <si>
    <t>마구때리기(Lev5)기술서</t>
  </si>
  <si>
    <t>마구때리기(Lev6)기술서</t>
  </si>
  <si>
    <t>마구때리기(Lev7)기술서</t>
  </si>
  <si>
    <t>마구때리기(Lev8)기술서</t>
  </si>
  <si>
    <t>마구때리기(Lev9)기술서</t>
  </si>
  <si>
    <t>마구때리기(Lev10)기술서</t>
  </si>
  <si>
    <t>양손공격(Lev1)기술서</t>
  </si>
  <si>
    <t>양손공격(Lev2)기술서</t>
  </si>
  <si>
    <t>양손공격(Lev3)기술서</t>
  </si>
  <si>
    <t>양손공격(Lev4)기술서</t>
  </si>
  <si>
    <t>양손공격(Lev5)기술서</t>
  </si>
  <si>
    <t>양손공격(Lev6)기술서</t>
  </si>
  <si>
    <t>양손공격(Lev7)기술서</t>
  </si>
  <si>
    <t>양손공격(Lev8)기술서</t>
  </si>
  <si>
    <t>양손공격(Lev9)기술서</t>
  </si>
  <si>
    <t>양손공격(Lev10)기술서</t>
  </si>
  <si>
    <t>꼬리치기(Lev1)기술서</t>
  </si>
  <si>
    <t>꼬리치기(Lev2)기술서</t>
  </si>
  <si>
    <t>꼬리치기(Lev3)기술서</t>
  </si>
  <si>
    <t>꼬리치기(Lev4)기술서</t>
  </si>
  <si>
    <t>꼬리치기(Lev5)기술서</t>
  </si>
  <si>
    <t>꼬리치기(Lev6)기술서</t>
  </si>
  <si>
    <t>꼬리치기(Lev7)기술서</t>
  </si>
  <si>
    <t>꼬리치기(Lev8)기술서</t>
  </si>
  <si>
    <t>꼬리치기(Lev9)기술서</t>
  </si>
  <si>
    <t>꼬리치기(Lev10)기술서</t>
  </si>
  <si>
    <t>할퀴기(Lev1)기술서</t>
  </si>
  <si>
    <t>할퀴기(Lev2)기술서</t>
  </si>
  <si>
    <t>할퀴기(Lev3)기술서</t>
  </si>
  <si>
    <t>할퀴기(Lev4)기술서</t>
  </si>
  <si>
    <t>할퀴기(Lev5)기술서</t>
  </si>
  <si>
    <t>할퀴기(Lev6)기술서</t>
  </si>
  <si>
    <t>할퀴기(Lev7)기술서</t>
  </si>
  <si>
    <t>할퀴기(Lev8)기술서</t>
  </si>
  <si>
    <t>할퀴기(Lev9)기술서</t>
  </si>
  <si>
    <t>할퀴기(Lev10)기술서</t>
  </si>
  <si>
    <t>윈드쉐이커(Lev1)기술서</t>
  </si>
  <si>
    <t>윈드쉐이커(Lev2)기술서</t>
  </si>
  <si>
    <t>윈드쉐이커(Lev3)기술서</t>
  </si>
  <si>
    <t>윈드쉐이커(Lev4)기술서</t>
  </si>
  <si>
    <t>윈드쉐이커(Lev5)기술서</t>
  </si>
  <si>
    <t>윈드쉐이커(Lev6)기술서</t>
  </si>
  <si>
    <t>윈드쉐이커(Lev7)기술서</t>
  </si>
  <si>
    <t>윈드쉐이커(Lev8)기술서</t>
  </si>
  <si>
    <t>윈드쉐이커(Lev9)기술서</t>
  </si>
  <si>
    <t>윈드쉐이커(Lev10)기술서</t>
  </si>
  <si>
    <t>매의위상(Lev1)기술서</t>
  </si>
  <si>
    <t>매의위상(Lev2)기술서</t>
  </si>
  <si>
    <t>매의위상(Lev3)기술서</t>
  </si>
  <si>
    <t>매의위상(Lev4)기술서</t>
  </si>
  <si>
    <t>매의위상(Lev5)기술서</t>
  </si>
  <si>
    <t>매의위상(Lev6)기술서</t>
  </si>
  <si>
    <t>매의위상(Lev7)기술서</t>
  </si>
  <si>
    <t>매의위상(Lev8)기술서</t>
  </si>
  <si>
    <t>매의위상(Lev9)기술서</t>
  </si>
  <si>
    <t>매의위상(Lev10)기술서</t>
  </si>
  <si>
    <t>쪼기(Lev1)기술서</t>
  </si>
  <si>
    <t>쪼기(Lev2)기술서</t>
  </si>
  <si>
    <t>쪼기(Lev3)기술서</t>
  </si>
  <si>
    <t>쪼기(Lev4)기술서</t>
  </si>
  <si>
    <t>쪼기(Lev5)기술서</t>
  </si>
  <si>
    <t>쪼기(Lev6)기술서</t>
  </si>
  <si>
    <t>쪼기(Lev7)기술서</t>
  </si>
  <si>
    <t>쪼기(Lev8)기술서</t>
  </si>
  <si>
    <t>쪼기(Lev9)기술서</t>
  </si>
  <si>
    <t>쪼기(Lev10)기술서</t>
  </si>
  <si>
    <t>독수리변신(Lev1)</t>
  </si>
  <si>
    <t>독수리변신(Lev1)마법서</t>
  </si>
  <si>
    <t>독수리변신(Lev2)</t>
  </si>
  <si>
    <t>독수리변신(Lev2)마법서</t>
  </si>
  <si>
    <t>독수리변신(Lev3)</t>
  </si>
  <si>
    <t>독수리변신(Lev3)마법서</t>
  </si>
  <si>
    <t>독수리변신(master)</t>
  </si>
  <si>
    <t>독수리변신(Lev4)마법서</t>
  </si>
  <si>
    <t>비스트어택(Lev1)</t>
  </si>
  <si>
    <t>비스트어택(Lev1)기술서</t>
  </si>
  <si>
    <t>비스트어택(Lev2)</t>
  </si>
  <si>
    <t>비스트어택(Lev2)기술서</t>
  </si>
  <si>
    <t>비스트어택(Lev3)</t>
  </si>
  <si>
    <t>비스트어택(Lev3)기술서</t>
  </si>
  <si>
    <t>비스트어택(Lev4)</t>
  </si>
  <si>
    <t>비스트어택(Lev4)기술서</t>
  </si>
  <si>
    <t>깃털날리기(Lev1)</t>
  </si>
  <si>
    <t>깃털날리기(Lev1)마법서</t>
  </si>
  <si>
    <t>깃털날리기(Lev2)</t>
  </si>
  <si>
    <t>깃털날리기(Lev2)마법서</t>
  </si>
  <si>
    <t>깃털날리기(Lev3)</t>
  </si>
  <si>
    <t>깃털날리기(Lev3)마법서</t>
  </si>
  <si>
    <t>깃털날리기(Lev4)</t>
  </si>
  <si>
    <t>깃털날리기(Lev4)마법서</t>
  </si>
  <si>
    <t>포이즌어택(Lev1)</t>
  </si>
  <si>
    <t>포이즌어택(Lev1)기술서</t>
  </si>
  <si>
    <t>포이즌어택(Lev2)</t>
  </si>
  <si>
    <t>포이즌어택(Lev2)기술서</t>
  </si>
  <si>
    <t>Ab.48</t>
    <phoneticPr fontId="2" type="noConversion"/>
  </si>
  <si>
    <t>수인변신해제</t>
    <phoneticPr fontId="2" type="noConversion"/>
  </si>
  <si>
    <t>변신해제마법서</t>
    <phoneticPr fontId="2" type="noConversion"/>
  </si>
  <si>
    <t>지열참(1~10)</t>
    <phoneticPr fontId="2" type="noConversion"/>
  </si>
  <si>
    <t>마구때리기(1~10)</t>
    <phoneticPr fontId="2" type="noConversion"/>
  </si>
  <si>
    <t>양손공격(1~10)</t>
    <phoneticPr fontId="2" type="noConversion"/>
  </si>
  <si>
    <t>꼬리치기(1~10)</t>
    <phoneticPr fontId="2" type="noConversion"/>
  </si>
  <si>
    <t>할퀴기(1~10)</t>
    <phoneticPr fontId="2" type="noConversion"/>
  </si>
  <si>
    <t>늑대변신(1~4)</t>
    <phoneticPr fontId="2" type="noConversion"/>
  </si>
  <si>
    <t>엘리게이터변신(1~4)</t>
    <phoneticPr fontId="2" type="noConversion"/>
  </si>
  <si>
    <t>윈드쉐이커(1~10)</t>
    <phoneticPr fontId="2" type="noConversion"/>
  </si>
  <si>
    <t>매의위상(1~10)</t>
    <phoneticPr fontId="2" type="noConversion"/>
  </si>
  <si>
    <t>쪼기(1~10)</t>
    <phoneticPr fontId="2" type="noConversion"/>
  </si>
  <si>
    <t>독수리변신(1~4)</t>
    <phoneticPr fontId="2" type="noConversion"/>
  </si>
  <si>
    <t>비스트어택(1~4)</t>
    <phoneticPr fontId="2" type="noConversion"/>
  </si>
  <si>
    <t>깃털날리기(1~4)</t>
    <phoneticPr fontId="2" type="noConversion"/>
  </si>
  <si>
    <t>포이즌어택(1~2)</t>
    <phoneticPr fontId="2" type="noConversion"/>
  </si>
  <si>
    <t>수인변신해제(1)</t>
    <phoneticPr fontId="2" type="noConversion"/>
  </si>
  <si>
    <t>조류</t>
    <phoneticPr fontId="2" type="noConversion"/>
  </si>
  <si>
    <t>포유류</t>
  </si>
  <si>
    <t>포유류</t>
    <phoneticPr fontId="2" type="noConversion"/>
  </si>
  <si>
    <t>파충류</t>
    <phoneticPr fontId="2" type="noConversion"/>
  </si>
  <si>
    <t>윈드쉐이커(1~2)</t>
    <phoneticPr fontId="2" type="noConversion"/>
  </si>
  <si>
    <t>쪼기(1~4)</t>
    <phoneticPr fontId="2" type="noConversion"/>
  </si>
  <si>
    <t>매의위상(1~4)</t>
    <phoneticPr fontId="2" type="noConversion"/>
  </si>
  <si>
    <t>할퀴기(1~4)</t>
    <phoneticPr fontId="2" type="noConversion"/>
  </si>
  <si>
    <t>꼬리치기(1~4)</t>
    <phoneticPr fontId="2" type="noConversion"/>
  </si>
  <si>
    <t>지열참(1~2)</t>
    <phoneticPr fontId="2" type="noConversion"/>
  </si>
  <si>
    <t>마구때리기(1~4)</t>
    <phoneticPr fontId="2" type="noConversion"/>
  </si>
  <si>
    <t>양손공격(1~4)</t>
    <phoneticPr fontId="2" type="noConversion"/>
  </si>
  <si>
    <t>종족선택</t>
    <phoneticPr fontId="2" type="noConversion"/>
  </si>
  <si>
    <r>
      <rPr>
        <b/>
        <sz val="25"/>
        <color theme="1"/>
        <rFont val="맑은 고딕"/>
        <family val="3"/>
        <charset val="129"/>
        <scheme val="minor"/>
      </rPr>
      <t>사용법</t>
    </r>
    <r>
      <rPr>
        <b/>
        <sz val="17"/>
        <color theme="1"/>
        <rFont val="맑은 고딕"/>
        <family val="3"/>
        <charset val="129"/>
        <scheme val="minor"/>
      </rPr>
      <t xml:space="preserve">
- 도가 2차승급 비용계산기 오른쪽에 종족을 클릭후 오른쪽에 생성되는 화살표를 클릭하여 종족을 선택해 주시고 사용해주시기 바랍니다.
- 노란색음영만 수정해주시면 됩니다.
   1차승급이전 : 재료금액을 금액에 입력해주시면 됩니다.
   2차승급이후 : 기술의 배우고싶은 최소레벨과 최대레벨을 각 셀에 입력해주세요 ex)1렙부터 4렙까지(1과4를 입력)
- 순수스킬은 해당 기술에 배경음영으로 표시되어 있습니다.
</t>
    </r>
    <r>
      <rPr>
        <b/>
        <sz val="17"/>
        <color rgb="FFFF0000"/>
        <rFont val="맑은 고딕"/>
        <family val="3"/>
        <charset val="129"/>
        <scheme val="minor"/>
      </rPr>
      <t xml:space="preserve">※ 주의사항
   1 - 아래 재료금액은 임의 값으로 작성되어 재료가격이 아닙니다.
   2 - 어빌리티 기술서의 금액과 / 2022년3월17일 비전직 기술서로 배우는 비용은 포함되어 있지 않습니다.
       </t>
    </r>
    <r>
      <rPr>
        <b/>
        <sz val="17"/>
        <color rgb="FF0000FF"/>
        <rFont val="맑은 고딕"/>
        <family val="3"/>
        <charset val="129"/>
        <scheme val="minor"/>
      </rPr>
      <t xml:space="preserve"> (기술서로 배워 해당기술의 재료가 필요없을경우 기술표 오른쪽에 습득체크박스 버튼을 누르면 재료가 포함되지 않습니다.)
</t>
    </r>
    <r>
      <rPr>
        <b/>
        <sz val="17"/>
        <color rgb="FFFF0000"/>
        <rFont val="맑은 고딕"/>
        <family val="3"/>
        <charset val="129"/>
        <scheme val="minor"/>
      </rPr>
      <t xml:space="preserve">   3- 순수스킬은 해당 기술에 배경음영으로 표시되어 있습니다.</t>
    </r>
    <phoneticPr fontId="2" type="noConversion"/>
  </si>
  <si>
    <t>도가전직시 습득</t>
    <phoneticPr fontId="2" type="noConversion"/>
  </si>
  <si>
    <t>직자전직시 습득</t>
    <phoneticPr fontId="2" type="noConversion"/>
  </si>
  <si>
    <t>Ab.40</t>
    <phoneticPr fontId="2" type="noConversion"/>
  </si>
  <si>
    <t>Ab.38</t>
    <phoneticPr fontId="2" type="noConversion"/>
  </si>
  <si>
    <t>Ab.58</t>
    <phoneticPr fontId="2" type="noConversion"/>
  </si>
  <si>
    <t>승급시획득</t>
    <phoneticPr fontId="2" type="noConversion"/>
  </si>
  <si>
    <t>순수직자증명서</t>
    <phoneticPr fontId="2" type="noConversion"/>
  </si>
  <si>
    <t>설치형트랩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</si>
</sst>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 "/>
    <numFmt numFmtId="177" formatCode="[DBNum4][$-412]General&quot;원&quot;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1"/>
      <color rgb="FFCC00CC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b/>
      <sz val="12"/>
      <color rgb="FFCC00CC"/>
      <name val="맑은 고딕"/>
      <family val="3"/>
      <charset val="129"/>
      <scheme val="minor"/>
    </font>
    <font>
      <b/>
      <sz val="17"/>
      <color rgb="FFFF0000"/>
      <name val="맑은 고딕"/>
      <family val="3"/>
      <charset val="129"/>
      <scheme val="minor"/>
    </font>
    <font>
      <b/>
      <sz val="11"/>
      <color rgb="FFFFC000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theme="0" tint="-0.34998626667073579"/>
      <name val="맑은 고딕"/>
      <family val="3"/>
      <charset val="129"/>
      <scheme val="minor"/>
    </font>
    <font>
      <b/>
      <sz val="17"/>
      <color theme="1"/>
      <name val="맑은 고딕"/>
      <family val="3"/>
      <charset val="129"/>
      <scheme val="minor"/>
    </font>
    <font>
      <b/>
      <sz val="17"/>
      <color rgb="FF0000FF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BD7F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380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4" borderId="0" xfId="0" applyFont="1" applyFill="1" applyAlignment="1">
      <alignment horizontal="center" vertical="center"/>
    </xf>
    <xf numFmtId="41" fontId="3" fillId="0" borderId="1" xfId="1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0" xfId="0" applyFont="1" applyAlignment="1">
      <alignment horizontal="left" vertical="center"/>
    </xf>
    <xf numFmtId="41" fontId="3" fillId="0" borderId="3" xfId="1" applyFont="1" applyBorder="1">
      <alignment vertical="center"/>
    </xf>
    <xf numFmtId="0" fontId="3" fillId="7" borderId="5" xfId="0" applyFont="1" applyFill="1" applyBorder="1" applyAlignment="1">
      <alignment horizontal="left" vertical="center"/>
    </xf>
    <xf numFmtId="0" fontId="3" fillId="0" borderId="6" xfId="0" applyFont="1" applyBorder="1">
      <alignment vertical="center"/>
    </xf>
    <xf numFmtId="41" fontId="3" fillId="0" borderId="6" xfId="1" applyFont="1" applyBorder="1">
      <alignment vertical="center"/>
    </xf>
    <xf numFmtId="0" fontId="3" fillId="7" borderId="7" xfId="0" applyFont="1" applyFill="1" applyBorder="1" applyAlignment="1">
      <alignment horizontal="left" vertical="center"/>
    </xf>
    <xf numFmtId="0" fontId="3" fillId="7" borderId="8" xfId="0" applyFont="1" applyFill="1" applyBorder="1" applyAlignment="1">
      <alignment horizontal="left" vertical="center"/>
    </xf>
    <xf numFmtId="0" fontId="3" fillId="0" borderId="9" xfId="0" applyFont="1" applyBorder="1">
      <alignment vertical="center"/>
    </xf>
    <xf numFmtId="41" fontId="3" fillId="0" borderId="9" xfId="1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41" fontId="3" fillId="0" borderId="1" xfId="1" applyFont="1" applyFill="1" applyBorder="1" applyAlignment="1">
      <alignment horizontal="center" vertical="center"/>
    </xf>
    <xf numFmtId="41" fontId="3" fillId="0" borderId="3" xfId="1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0" borderId="12" xfId="0" applyFont="1" applyBorder="1">
      <alignment vertical="center"/>
    </xf>
    <xf numFmtId="0" fontId="3" fillId="7" borderId="16" xfId="0" applyFont="1" applyFill="1" applyBorder="1" applyAlignment="1">
      <alignment horizontal="left" vertical="center"/>
    </xf>
    <xf numFmtId="0" fontId="3" fillId="0" borderId="17" xfId="0" applyFont="1" applyBorder="1">
      <alignment vertical="center"/>
    </xf>
    <xf numFmtId="41" fontId="3" fillId="0" borderId="9" xfId="1" applyFont="1" applyFill="1" applyBorder="1" applyAlignment="1">
      <alignment horizontal="center" vertical="center"/>
    </xf>
    <xf numFmtId="41" fontId="3" fillId="0" borderId="6" xfId="1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left" vertical="center"/>
    </xf>
    <xf numFmtId="41" fontId="3" fillId="0" borderId="2" xfId="1" applyFont="1" applyBorder="1">
      <alignment vertical="center"/>
    </xf>
    <xf numFmtId="41" fontId="3" fillId="0" borderId="2" xfId="1" applyFont="1" applyFill="1" applyBorder="1" applyAlignment="1">
      <alignment horizontal="center" vertical="center"/>
    </xf>
    <xf numFmtId="0" fontId="3" fillId="0" borderId="19" xfId="0" applyFont="1" applyBorder="1">
      <alignment vertical="center"/>
    </xf>
    <xf numFmtId="41" fontId="3" fillId="0" borderId="0" xfId="0" applyNumberFormat="1" applyFont="1">
      <alignment vertical="center"/>
    </xf>
    <xf numFmtId="41" fontId="0" fillId="0" borderId="1" xfId="0" applyNumberFormat="1" applyBorder="1">
      <alignment vertical="center"/>
    </xf>
    <xf numFmtId="41" fontId="0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41" fontId="9" fillId="0" borderId="1" xfId="1" applyFont="1" applyBorder="1" applyAlignment="1">
      <alignment horizontal="left" vertical="center"/>
    </xf>
    <xf numFmtId="41" fontId="0" fillId="4" borderId="1" xfId="1" applyFont="1" applyFill="1" applyBorder="1" applyAlignment="1">
      <alignment horizontal="center" vertical="center"/>
    </xf>
    <xf numFmtId="41" fontId="11" fillId="4" borderId="1" xfId="1" applyFont="1" applyFill="1" applyBorder="1" applyAlignment="1">
      <alignment horizontal="left" vertical="center"/>
    </xf>
    <xf numFmtId="41" fontId="13" fillId="4" borderId="1" xfId="1" applyFont="1" applyFill="1" applyBorder="1" applyAlignment="1">
      <alignment horizontal="left" vertical="center"/>
    </xf>
    <xf numFmtId="41" fontId="12" fillId="4" borderId="1" xfId="1" applyFont="1" applyFill="1" applyBorder="1" applyAlignment="1">
      <alignment horizontal="left" vertical="center"/>
    </xf>
    <xf numFmtId="41" fontId="9" fillId="4" borderId="1" xfId="1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41" fontId="8" fillId="2" borderId="1" xfId="1" applyFont="1" applyFill="1" applyBorder="1" applyAlignment="1">
      <alignment horizontal="center" vertical="center"/>
    </xf>
    <xf numFmtId="41" fontId="8" fillId="2" borderId="1" xfId="0" applyNumberFormat="1" applyFont="1" applyFill="1" applyBorder="1">
      <alignment vertical="center"/>
    </xf>
    <xf numFmtId="176" fontId="0" fillId="0" borderId="0" xfId="0" applyNumberFormat="1">
      <alignment vertical="center"/>
    </xf>
    <xf numFmtId="41" fontId="9" fillId="0" borderId="1" xfId="1" applyFont="1" applyFill="1" applyBorder="1" applyAlignment="1">
      <alignment horizontal="left" vertical="center"/>
    </xf>
    <xf numFmtId="41" fontId="0" fillId="0" borderId="1" xfId="1" applyFont="1" applyBorder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top" wrapText="1"/>
    </xf>
    <xf numFmtId="0" fontId="10" fillId="3" borderId="1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0" fontId="3" fillId="6" borderId="1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41" fontId="3" fillId="0" borderId="1" xfId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31" xfId="0" applyBorder="1">
      <alignment vertical="center"/>
    </xf>
    <xf numFmtId="41" fontId="3" fillId="4" borderId="1" xfId="1" applyFont="1" applyFill="1" applyBorder="1" applyAlignment="1">
      <alignment horizontal="center" vertical="center"/>
    </xf>
    <xf numFmtId="41" fontId="3" fillId="0" borderId="1" xfId="0" applyNumberFormat="1" applyFont="1" applyBorder="1">
      <alignment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top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7" borderId="1" xfId="0" applyFont="1" applyFill="1" applyBorder="1">
      <alignment vertical="center"/>
    </xf>
    <xf numFmtId="0" fontId="3" fillId="7" borderId="6" xfId="0" applyFont="1" applyFill="1" applyBorder="1">
      <alignment vertical="center"/>
    </xf>
    <xf numFmtId="0" fontId="3" fillId="7" borderId="9" xfId="0" applyFont="1" applyFill="1" applyBorder="1">
      <alignment vertical="center"/>
    </xf>
    <xf numFmtId="0" fontId="3" fillId="7" borderId="3" xfId="0" applyFont="1" applyFill="1" applyBorder="1">
      <alignment vertical="center"/>
    </xf>
    <xf numFmtId="0" fontId="3" fillId="7" borderId="2" xfId="0" applyFont="1" applyFill="1" applyBorder="1">
      <alignment vertical="center"/>
    </xf>
    <xf numFmtId="41" fontId="3" fillId="4" borderId="3" xfId="1" applyFont="1" applyFill="1" applyBorder="1">
      <alignment vertical="center"/>
    </xf>
    <xf numFmtId="0" fontId="3" fillId="4" borderId="3" xfId="0" applyFont="1" applyFill="1" applyBorder="1">
      <alignment vertical="center"/>
    </xf>
    <xf numFmtId="41" fontId="3" fillId="4" borderId="1" xfId="1" applyFont="1" applyFill="1" applyBorder="1">
      <alignment vertical="center"/>
    </xf>
    <xf numFmtId="0" fontId="3" fillId="4" borderId="1" xfId="0" applyFont="1" applyFill="1" applyBorder="1">
      <alignment vertical="center"/>
    </xf>
    <xf numFmtId="41" fontId="3" fillId="4" borderId="2" xfId="1" applyFont="1" applyFill="1" applyBorder="1">
      <alignment vertical="center"/>
    </xf>
    <xf numFmtId="0" fontId="3" fillId="4" borderId="2" xfId="0" applyFont="1" applyFill="1" applyBorder="1">
      <alignment vertical="center"/>
    </xf>
    <xf numFmtId="41" fontId="3" fillId="4" borderId="6" xfId="1" applyFont="1" applyFill="1" applyBorder="1">
      <alignment vertical="center"/>
    </xf>
    <xf numFmtId="41" fontId="3" fillId="4" borderId="6" xfId="1" applyFont="1" applyFill="1" applyBorder="1" applyAlignment="1">
      <alignment horizontal="center" vertical="center"/>
    </xf>
    <xf numFmtId="0" fontId="3" fillId="4" borderId="6" xfId="0" applyFont="1" applyFill="1" applyBorder="1">
      <alignment vertical="center"/>
    </xf>
    <xf numFmtId="41" fontId="3" fillId="4" borderId="9" xfId="1" applyFont="1" applyFill="1" applyBorder="1">
      <alignment vertical="center"/>
    </xf>
    <xf numFmtId="41" fontId="3" fillId="4" borderId="9" xfId="1" applyFont="1" applyFill="1" applyBorder="1" applyAlignment="1">
      <alignment horizontal="center" vertical="center"/>
    </xf>
    <xf numFmtId="0" fontId="3" fillId="4" borderId="9" xfId="0" applyFont="1" applyFill="1" applyBorder="1">
      <alignment vertical="center"/>
    </xf>
    <xf numFmtId="41" fontId="3" fillId="4" borderId="1" xfId="1" applyFont="1" applyFill="1" applyBorder="1" applyAlignment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29" xfId="0" applyFill="1" applyBorder="1">
      <alignment vertical="center"/>
    </xf>
    <xf numFmtId="0" fontId="0" fillId="0" borderId="37" xfId="0" applyBorder="1">
      <alignment vertical="center"/>
    </xf>
    <xf numFmtId="0" fontId="0" fillId="3" borderId="3" xfId="0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41" fontId="3" fillId="4" borderId="38" xfId="1" applyFont="1" applyFill="1" applyBorder="1">
      <alignment vertical="center"/>
    </xf>
    <xf numFmtId="41" fontId="3" fillId="4" borderId="38" xfId="1" applyFont="1" applyFill="1" applyBorder="1" applyAlignment="1">
      <alignment horizontal="center" vertical="center"/>
    </xf>
    <xf numFmtId="0" fontId="3" fillId="4" borderId="38" xfId="0" applyFont="1" applyFill="1" applyBorder="1">
      <alignment vertical="center"/>
    </xf>
    <xf numFmtId="0" fontId="3" fillId="0" borderId="38" xfId="0" applyFont="1" applyBorder="1">
      <alignment vertical="center"/>
    </xf>
    <xf numFmtId="41" fontId="3" fillId="0" borderId="38" xfId="1" applyFont="1" applyBorder="1">
      <alignment vertical="center"/>
    </xf>
    <xf numFmtId="41" fontId="3" fillId="0" borderId="38" xfId="1" applyFont="1" applyFill="1" applyBorder="1" applyAlignment="1">
      <alignment horizontal="center" vertical="center"/>
    </xf>
    <xf numFmtId="41" fontId="3" fillId="4" borderId="14" xfId="1" applyFont="1" applyFill="1" applyBorder="1">
      <alignment vertical="center"/>
    </xf>
    <xf numFmtId="41" fontId="3" fillId="4" borderId="14" xfId="1" applyFont="1" applyFill="1" applyBorder="1" applyAlignment="1">
      <alignment horizontal="center" vertical="center"/>
    </xf>
    <xf numFmtId="0" fontId="3" fillId="0" borderId="35" xfId="0" applyFont="1" applyBorder="1">
      <alignment vertical="center"/>
    </xf>
    <xf numFmtId="41" fontId="3" fillId="0" borderId="35" xfId="1" applyFont="1" applyBorder="1">
      <alignment vertical="center"/>
    </xf>
    <xf numFmtId="41" fontId="3" fillId="0" borderId="35" xfId="1" applyFont="1" applyFill="1" applyBorder="1" applyAlignment="1">
      <alignment horizontal="center" vertical="center"/>
    </xf>
    <xf numFmtId="0" fontId="0" fillId="0" borderId="36" xfId="0" applyBorder="1">
      <alignment vertical="center"/>
    </xf>
    <xf numFmtId="0" fontId="10" fillId="4" borderId="15" xfId="0" applyFont="1" applyFill="1" applyBorder="1">
      <alignment vertical="center"/>
    </xf>
    <xf numFmtId="0" fontId="10" fillId="4" borderId="32" xfId="0" applyFont="1" applyFill="1" applyBorder="1">
      <alignment vertical="center"/>
    </xf>
    <xf numFmtId="0" fontId="10" fillId="4" borderId="33" xfId="0" applyFont="1" applyFill="1" applyBorder="1">
      <alignment vertical="center"/>
    </xf>
    <xf numFmtId="41" fontId="3" fillId="8" borderId="2" xfId="1" applyFont="1" applyFill="1" applyBorder="1" applyAlignment="1">
      <alignment horizontal="center" vertical="center"/>
    </xf>
    <xf numFmtId="41" fontId="3" fillId="8" borderId="29" xfId="1" applyFont="1" applyFill="1" applyBorder="1" applyAlignment="1">
      <alignment horizontal="center" vertical="center"/>
    </xf>
    <xf numFmtId="41" fontId="3" fillId="8" borderId="3" xfId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9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10" fillId="9" borderId="36" xfId="0" applyFont="1" applyFill="1" applyBorder="1" applyAlignment="1">
      <alignment horizontal="center" vertical="center"/>
    </xf>
    <xf numFmtId="0" fontId="3" fillId="9" borderId="35" xfId="0" applyFont="1" applyFill="1" applyBorder="1">
      <alignment vertical="center"/>
    </xf>
    <xf numFmtId="0" fontId="9" fillId="0" borderId="1" xfId="1" applyNumberFormat="1" applyFont="1" applyBorder="1" applyAlignment="1">
      <alignment horizontal="left" vertical="center"/>
    </xf>
    <xf numFmtId="0" fontId="11" fillId="4" borderId="1" xfId="1" applyNumberFormat="1" applyFont="1" applyFill="1" applyBorder="1" applyAlignment="1">
      <alignment horizontal="left" vertical="center"/>
    </xf>
    <xf numFmtId="0" fontId="13" fillId="4" borderId="1" xfId="1" applyNumberFormat="1" applyFont="1" applyFill="1" applyBorder="1" applyAlignment="1">
      <alignment horizontal="left" vertical="center"/>
    </xf>
    <xf numFmtId="0" fontId="21" fillId="4" borderId="1" xfId="1" applyNumberFormat="1" applyFont="1" applyFill="1" applyBorder="1" applyAlignment="1">
      <alignment horizontal="left" vertical="center"/>
    </xf>
    <xf numFmtId="0" fontId="9" fillId="4" borderId="1" xfId="1" applyNumberFormat="1" applyFont="1" applyFill="1" applyBorder="1" applyAlignment="1">
      <alignment horizontal="left" vertical="center"/>
    </xf>
    <xf numFmtId="0" fontId="9" fillId="0" borderId="1" xfId="1" applyNumberFormat="1" applyFont="1" applyFill="1" applyBorder="1" applyAlignment="1">
      <alignment horizontal="left" vertical="center"/>
    </xf>
    <xf numFmtId="0" fontId="12" fillId="4" borderId="1" xfId="1" applyNumberFormat="1" applyFont="1" applyFill="1" applyBorder="1" applyAlignment="1">
      <alignment horizontal="left" vertical="center"/>
    </xf>
    <xf numFmtId="0" fontId="18" fillId="0" borderId="0" xfId="0" applyFont="1" applyAlignment="1">
      <alignment vertical="top" wrapText="1"/>
    </xf>
    <xf numFmtId="0" fontId="9" fillId="6" borderId="3" xfId="0" applyFont="1" applyFill="1" applyBorder="1" applyAlignment="1">
      <alignment horizontal="center" vertical="center"/>
    </xf>
    <xf numFmtId="0" fontId="3" fillId="4" borderId="1" xfId="1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41" fontId="3" fillId="4" borderId="2" xfId="1" applyFont="1" applyFill="1" applyBorder="1" applyAlignment="1">
      <alignment horizontal="center" vertical="center"/>
    </xf>
    <xf numFmtId="41" fontId="3" fillId="4" borderId="29" xfId="1" applyFont="1" applyFill="1" applyBorder="1" applyAlignment="1">
      <alignment horizontal="center" vertical="center"/>
    </xf>
    <xf numFmtId="41" fontId="3" fillId="4" borderId="3" xfId="1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3" fillId="10" borderId="1" xfId="0" applyFont="1" applyFill="1" applyBorder="1">
      <alignment vertical="center"/>
    </xf>
    <xf numFmtId="0" fontId="3" fillId="10" borderId="6" xfId="0" applyFont="1" applyFill="1" applyBorder="1">
      <alignment vertical="center"/>
    </xf>
    <xf numFmtId="0" fontId="3" fillId="10" borderId="9" xfId="0" applyFont="1" applyFill="1" applyBorder="1">
      <alignment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center" vertical="center"/>
    </xf>
    <xf numFmtId="0" fontId="0" fillId="3" borderId="3" xfId="0" applyFill="1" applyBorder="1">
      <alignment vertical="center"/>
    </xf>
    <xf numFmtId="0" fontId="3" fillId="4" borderId="29" xfId="0" applyFont="1" applyFill="1" applyBorder="1">
      <alignment vertical="center"/>
    </xf>
    <xf numFmtId="41" fontId="3" fillId="4" borderId="29" xfId="1" applyFont="1" applyFill="1" applyBorder="1">
      <alignment vertical="center"/>
    </xf>
    <xf numFmtId="0" fontId="18" fillId="0" borderId="0" xfId="0" applyFont="1" applyAlignment="1">
      <alignment horizontal="left" vertical="top" wrapText="1"/>
    </xf>
    <xf numFmtId="0" fontId="3" fillId="9" borderId="1" xfId="0" applyFont="1" applyFill="1" applyBorder="1" applyAlignment="1">
      <alignment horizontal="center" vertical="center"/>
    </xf>
    <xf numFmtId="0" fontId="23" fillId="4" borderId="6" xfId="0" applyFont="1" applyFill="1" applyBorder="1">
      <alignment vertical="center"/>
    </xf>
    <xf numFmtId="0" fontId="23" fillId="4" borderId="1" xfId="0" applyFont="1" applyFill="1" applyBorder="1">
      <alignment vertical="center"/>
    </xf>
    <xf numFmtId="0" fontId="8" fillId="6" borderId="1" xfId="0" applyFont="1" applyFill="1" applyBorder="1" applyAlignment="1">
      <alignment horizontal="center" vertical="center" wrapText="1"/>
    </xf>
    <xf numFmtId="0" fontId="3" fillId="11" borderId="1" xfId="0" applyFont="1" applyFill="1" applyBorder="1">
      <alignment vertical="center"/>
    </xf>
    <xf numFmtId="0" fontId="3" fillId="11" borderId="5" xfId="0" applyFont="1" applyFill="1" applyBorder="1" applyAlignment="1">
      <alignment horizontal="left" vertical="center"/>
    </xf>
    <xf numFmtId="0" fontId="3" fillId="11" borderId="7" xfId="0" applyFont="1" applyFill="1" applyBorder="1" applyAlignment="1">
      <alignment horizontal="left" vertical="center"/>
    </xf>
    <xf numFmtId="0" fontId="3" fillId="11" borderId="8" xfId="0" applyFont="1" applyFill="1" applyBorder="1" applyAlignment="1">
      <alignment horizontal="left" vertical="center"/>
    </xf>
    <xf numFmtId="0" fontId="3" fillId="11" borderId="16" xfId="0" applyFont="1" applyFill="1" applyBorder="1" applyAlignment="1">
      <alignment horizontal="left" vertical="center"/>
    </xf>
    <xf numFmtId="0" fontId="3" fillId="11" borderId="18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3" fillId="12" borderId="8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3" fillId="12" borderId="16" xfId="0" applyFont="1" applyFill="1" applyBorder="1" applyAlignment="1">
      <alignment horizontal="center" vertical="center"/>
    </xf>
    <xf numFmtId="0" fontId="3" fillId="12" borderId="34" xfId="0" applyFont="1" applyFill="1" applyBorder="1" applyAlignment="1">
      <alignment horizontal="center" vertical="center"/>
    </xf>
    <xf numFmtId="41" fontId="8" fillId="13" borderId="1" xfId="1" applyFont="1" applyFill="1" applyBorder="1" applyAlignment="1">
      <alignment horizontal="center" vertical="center"/>
    </xf>
    <xf numFmtId="41" fontId="8" fillId="13" borderId="1" xfId="0" applyNumberFormat="1" applyFont="1" applyFill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14" fillId="0" borderId="0" xfId="0" applyFont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41" fontId="3" fillId="7" borderId="1" xfId="1" applyFont="1" applyFill="1" applyBorder="1" applyAlignment="1">
      <alignment horizontal="center" vertical="center"/>
    </xf>
    <xf numFmtId="41" fontId="9" fillId="3" borderId="20" xfId="1" applyFont="1" applyFill="1" applyBorder="1" applyAlignment="1">
      <alignment horizontal="center" vertical="center"/>
    </xf>
    <xf numFmtId="41" fontId="9" fillId="3" borderId="21" xfId="1" applyFont="1" applyFill="1" applyBorder="1" applyAlignment="1">
      <alignment horizontal="center" vertical="center"/>
    </xf>
    <xf numFmtId="41" fontId="0" fillId="0" borderId="22" xfId="1" applyFont="1" applyBorder="1" applyAlignment="1">
      <alignment horizontal="center" vertical="center"/>
    </xf>
    <xf numFmtId="41" fontId="0" fillId="0" borderId="23" xfId="1" applyFont="1" applyBorder="1" applyAlignment="1">
      <alignment horizontal="center" vertical="center"/>
    </xf>
    <xf numFmtId="41" fontId="0" fillId="0" borderId="24" xfId="1" applyFont="1" applyBorder="1" applyAlignment="1">
      <alignment horizontal="center" vertical="center"/>
    </xf>
    <xf numFmtId="41" fontId="0" fillId="0" borderId="25" xfId="1" applyFont="1" applyBorder="1" applyAlignment="1">
      <alignment horizontal="center" vertical="center"/>
    </xf>
    <xf numFmtId="41" fontId="10" fillId="7" borderId="20" xfId="1" applyFont="1" applyFill="1" applyBorder="1" applyAlignment="1">
      <alignment horizontal="center" vertical="center"/>
    </xf>
    <xf numFmtId="41" fontId="10" fillId="7" borderId="26" xfId="1" applyFont="1" applyFill="1" applyBorder="1" applyAlignment="1">
      <alignment horizontal="center" vertical="center"/>
    </xf>
    <xf numFmtId="41" fontId="10" fillId="7" borderId="21" xfId="1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1" fontId="9" fillId="0" borderId="20" xfId="1" applyFont="1" applyBorder="1" applyAlignment="1">
      <alignment horizontal="center" vertical="center"/>
    </xf>
    <xf numFmtId="41" fontId="9" fillId="0" borderId="2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41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7" borderId="22" xfId="0" applyFont="1" applyFill="1" applyBorder="1" applyAlignment="1">
      <alignment horizontal="center" vertical="center"/>
    </xf>
    <xf numFmtId="0" fontId="10" fillId="7" borderId="27" xfId="0" applyFont="1" applyFill="1" applyBorder="1" applyAlignment="1">
      <alignment horizontal="center" vertical="center"/>
    </xf>
    <xf numFmtId="0" fontId="10" fillId="7" borderId="23" xfId="0" applyFont="1" applyFill="1" applyBorder="1" applyAlignment="1">
      <alignment horizontal="center" vertical="center"/>
    </xf>
    <xf numFmtId="0" fontId="10" fillId="7" borderId="24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7" borderId="25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 wrapText="1"/>
    </xf>
    <xf numFmtId="41" fontId="3" fillId="10" borderId="2" xfId="1" applyFont="1" applyFill="1" applyBorder="1" applyAlignment="1">
      <alignment horizontal="center" vertical="center"/>
    </xf>
    <xf numFmtId="41" fontId="3" fillId="10" borderId="29" xfId="1" applyFont="1" applyFill="1" applyBorder="1" applyAlignment="1">
      <alignment horizontal="center" vertical="center"/>
    </xf>
    <xf numFmtId="41" fontId="3" fillId="10" borderId="3" xfId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29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10" fillId="10" borderId="22" xfId="0" applyFont="1" applyFill="1" applyBorder="1" applyAlignment="1">
      <alignment horizontal="center" vertical="center"/>
    </xf>
    <xf numFmtId="0" fontId="10" fillId="10" borderId="27" xfId="0" applyFont="1" applyFill="1" applyBorder="1" applyAlignment="1">
      <alignment horizontal="center" vertical="center"/>
    </xf>
    <xf numFmtId="0" fontId="10" fillId="10" borderId="23" xfId="0" applyFont="1" applyFill="1" applyBorder="1" applyAlignment="1">
      <alignment horizontal="center" vertical="center"/>
    </xf>
    <xf numFmtId="0" fontId="10" fillId="10" borderId="24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10" fillId="10" borderId="25" xfId="0" applyFont="1" applyFill="1" applyBorder="1" applyAlignment="1">
      <alignment horizontal="center" vertical="center"/>
    </xf>
    <xf numFmtId="41" fontId="0" fillId="0" borderId="28" xfId="1" applyFont="1" applyBorder="1" applyAlignment="1">
      <alignment horizontal="center" vertical="center"/>
    </xf>
    <xf numFmtId="41" fontId="0" fillId="0" borderId="30" xfId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41" fontId="3" fillId="0" borderId="22" xfId="1" applyFont="1" applyBorder="1" applyAlignment="1">
      <alignment horizontal="center" vertical="center"/>
    </xf>
    <xf numFmtId="41" fontId="3" fillId="0" borderId="27" xfId="1" applyFont="1" applyBorder="1" applyAlignment="1">
      <alignment horizontal="center" vertical="center"/>
    </xf>
    <xf numFmtId="41" fontId="3" fillId="0" borderId="23" xfId="1" applyFont="1" applyBorder="1" applyAlignment="1">
      <alignment horizontal="center" vertical="center"/>
    </xf>
    <xf numFmtId="41" fontId="3" fillId="0" borderId="28" xfId="1" applyFont="1" applyBorder="1" applyAlignment="1">
      <alignment horizontal="center" vertical="center"/>
    </xf>
    <xf numFmtId="41" fontId="3" fillId="0" borderId="0" xfId="1" applyFont="1" applyBorder="1" applyAlignment="1">
      <alignment horizontal="center" vertical="center"/>
    </xf>
    <xf numFmtId="41" fontId="3" fillId="0" borderId="30" xfId="1" applyFont="1" applyBorder="1" applyAlignment="1">
      <alignment horizontal="center" vertical="center"/>
    </xf>
    <xf numFmtId="41" fontId="3" fillId="0" borderId="24" xfId="1" applyFont="1" applyBorder="1" applyAlignment="1">
      <alignment horizontal="center" vertical="center"/>
    </xf>
    <xf numFmtId="41" fontId="3" fillId="0" borderId="4" xfId="1" applyFont="1" applyBorder="1" applyAlignment="1">
      <alignment horizontal="center" vertical="center"/>
    </xf>
    <xf numFmtId="41" fontId="3" fillId="0" borderId="25" xfId="1" applyFont="1" applyBorder="1" applyAlignment="1">
      <alignment horizontal="center" vertical="center"/>
    </xf>
    <xf numFmtId="0" fontId="10" fillId="10" borderId="15" xfId="0" applyFont="1" applyFill="1" applyBorder="1" applyAlignment="1">
      <alignment horizontal="center" vertical="center"/>
    </xf>
    <xf numFmtId="0" fontId="10" fillId="10" borderId="32" xfId="0" applyFont="1" applyFill="1" applyBorder="1" applyAlignment="1">
      <alignment horizontal="center" vertical="center"/>
    </xf>
    <xf numFmtId="0" fontId="10" fillId="10" borderId="33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4" borderId="20" xfId="0" applyFont="1" applyFill="1" applyBorder="1" applyAlignment="1">
      <alignment horizontal="left" vertical="center"/>
    </xf>
    <xf numFmtId="0" fontId="3" fillId="4" borderId="26" xfId="0" applyFont="1" applyFill="1" applyBorder="1" applyAlignment="1">
      <alignment horizontal="left" vertical="center"/>
    </xf>
    <xf numFmtId="0" fontId="3" fillId="4" borderId="2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top" wrapText="1"/>
    </xf>
    <xf numFmtId="0" fontId="3" fillId="6" borderId="22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41" fontId="10" fillId="10" borderId="20" xfId="1" applyFont="1" applyFill="1" applyBorder="1" applyAlignment="1">
      <alignment horizontal="center" vertical="center"/>
    </xf>
    <xf numFmtId="41" fontId="10" fillId="10" borderId="26" xfId="1" applyFont="1" applyFill="1" applyBorder="1" applyAlignment="1">
      <alignment horizontal="center" vertical="center"/>
    </xf>
    <xf numFmtId="41" fontId="10" fillId="10" borderId="21" xfId="1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41" fontId="3" fillId="7" borderId="2" xfId="1" applyFont="1" applyFill="1" applyBorder="1" applyAlignment="1">
      <alignment horizontal="center" vertical="center"/>
    </xf>
    <xf numFmtId="41" fontId="3" fillId="7" borderId="29" xfId="1" applyFont="1" applyFill="1" applyBorder="1" applyAlignment="1">
      <alignment horizontal="center" vertical="center"/>
    </xf>
    <xf numFmtId="41" fontId="3" fillId="7" borderId="3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9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0" fillId="3" borderId="29" xfId="0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0" fontId="10" fillId="7" borderId="32" xfId="0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9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left" vertical="center"/>
    </xf>
    <xf numFmtId="0" fontId="3" fillId="4" borderId="27" xfId="0" applyFont="1" applyFill="1" applyBorder="1" applyAlignment="1">
      <alignment horizontal="left" vertical="center"/>
    </xf>
    <xf numFmtId="0" fontId="3" fillId="4" borderId="23" xfId="0" applyFont="1" applyFill="1" applyBorder="1" applyAlignment="1">
      <alignment horizontal="left" vertical="center"/>
    </xf>
    <xf numFmtId="0" fontId="3" fillId="4" borderId="28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30" xfId="0" applyFont="1" applyFill="1" applyBorder="1" applyAlignment="1">
      <alignment horizontal="left" vertical="center"/>
    </xf>
    <xf numFmtId="0" fontId="3" fillId="4" borderId="2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25" xfId="0" applyFont="1" applyFill="1" applyBorder="1" applyAlignment="1">
      <alignment horizontal="left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 wrapText="1"/>
    </xf>
    <xf numFmtId="0" fontId="3" fillId="9" borderId="29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/>
    </xf>
    <xf numFmtId="0" fontId="10" fillId="4" borderId="32" xfId="0" applyFont="1" applyFill="1" applyBorder="1" applyAlignment="1">
      <alignment horizontal="center" vertical="center"/>
    </xf>
    <xf numFmtId="0" fontId="10" fillId="4" borderId="33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3" xfId="0" applyFont="1" applyFill="1" applyBorder="1" applyAlignment="1">
      <alignment horizontal="center" vertical="center"/>
    </xf>
    <xf numFmtId="0" fontId="10" fillId="9" borderId="24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0" fillId="9" borderId="25" xfId="0" applyFont="1" applyFill="1" applyBorder="1" applyAlignment="1">
      <alignment horizontal="center" vertical="center"/>
    </xf>
    <xf numFmtId="41" fontId="10" fillId="9" borderId="20" xfId="1" applyFont="1" applyFill="1" applyBorder="1" applyAlignment="1">
      <alignment horizontal="center" vertical="center"/>
    </xf>
    <xf numFmtId="41" fontId="10" fillId="9" borderId="26" xfId="1" applyFont="1" applyFill="1" applyBorder="1" applyAlignment="1">
      <alignment horizontal="center" vertical="center"/>
    </xf>
    <xf numFmtId="41" fontId="10" fillId="9" borderId="21" xfId="1" applyFont="1" applyFill="1" applyBorder="1" applyAlignment="1">
      <alignment horizontal="center" vertical="center"/>
    </xf>
    <xf numFmtId="41" fontId="3" fillId="9" borderId="2" xfId="1" applyFont="1" applyFill="1" applyBorder="1" applyAlignment="1">
      <alignment horizontal="center" vertical="center"/>
    </xf>
    <xf numFmtId="41" fontId="3" fillId="9" borderId="29" xfId="1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1" borderId="29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10" fillId="11" borderId="32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 wrapText="1"/>
    </xf>
    <xf numFmtId="0" fontId="3" fillId="11" borderId="29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41" fontId="10" fillId="11" borderId="20" xfId="1" applyFont="1" applyFill="1" applyBorder="1" applyAlignment="1">
      <alignment horizontal="center" vertical="center"/>
    </xf>
    <xf numFmtId="41" fontId="10" fillId="11" borderId="26" xfId="1" applyFont="1" applyFill="1" applyBorder="1" applyAlignment="1">
      <alignment horizontal="center" vertical="center"/>
    </xf>
    <xf numFmtId="41" fontId="10" fillId="11" borderId="21" xfId="1" applyFont="1" applyFill="1" applyBorder="1" applyAlignment="1">
      <alignment horizontal="center" vertical="center"/>
    </xf>
    <xf numFmtId="41" fontId="3" fillId="11" borderId="2" xfId="1" applyFont="1" applyFill="1" applyBorder="1" applyAlignment="1">
      <alignment horizontal="center" vertical="center"/>
    </xf>
    <xf numFmtId="41" fontId="3" fillId="11" borderId="29" xfId="1" applyFont="1" applyFill="1" applyBorder="1" applyAlignment="1">
      <alignment horizontal="center" vertical="center"/>
    </xf>
    <xf numFmtId="41" fontId="3" fillId="11" borderId="3" xfId="1" applyFont="1" applyFill="1" applyBorder="1" applyAlignment="1">
      <alignment horizontal="center" vertical="center"/>
    </xf>
    <xf numFmtId="0" fontId="10" fillId="11" borderId="22" xfId="0" applyFont="1" applyFill="1" applyBorder="1" applyAlignment="1">
      <alignment horizontal="center" vertical="center"/>
    </xf>
    <xf numFmtId="0" fontId="10" fillId="11" borderId="27" xfId="0" applyFont="1" applyFill="1" applyBorder="1" applyAlignment="1">
      <alignment horizontal="center" vertical="center"/>
    </xf>
    <xf numFmtId="0" fontId="10" fillId="11" borderId="23" xfId="0" applyFont="1" applyFill="1" applyBorder="1" applyAlignment="1">
      <alignment horizontal="center" vertical="center"/>
    </xf>
    <xf numFmtId="0" fontId="10" fillId="11" borderId="24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10" fillId="11" borderId="25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2" borderId="29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3" fillId="12" borderId="2" xfId="1" applyNumberFormat="1" applyFont="1" applyFill="1" applyBorder="1" applyAlignment="1">
      <alignment horizontal="center" vertical="center"/>
    </xf>
    <xf numFmtId="0" fontId="3" fillId="12" borderId="29" xfId="1" applyNumberFormat="1" applyFont="1" applyFill="1" applyBorder="1" applyAlignment="1">
      <alignment horizontal="center" vertical="center"/>
    </xf>
    <xf numFmtId="0" fontId="3" fillId="12" borderId="3" xfId="1" applyNumberFormat="1" applyFont="1" applyFill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/>
    </xf>
    <xf numFmtId="41" fontId="10" fillId="12" borderId="20" xfId="1" applyFont="1" applyFill="1" applyBorder="1" applyAlignment="1">
      <alignment horizontal="center" vertical="center"/>
    </xf>
    <xf numFmtId="41" fontId="10" fillId="12" borderId="26" xfId="1" applyFont="1" applyFill="1" applyBorder="1" applyAlignment="1">
      <alignment horizontal="center" vertical="center"/>
    </xf>
    <xf numFmtId="41" fontId="10" fillId="12" borderId="21" xfId="1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 wrapText="1"/>
    </xf>
    <xf numFmtId="0" fontId="10" fillId="4" borderId="32" xfId="0" applyFont="1" applyFill="1" applyBorder="1" applyAlignment="1">
      <alignment horizontal="center" vertical="center" wrapText="1"/>
    </xf>
    <xf numFmtId="0" fontId="10" fillId="4" borderId="33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12" borderId="22" xfId="0" applyFont="1" applyFill="1" applyBorder="1" applyAlignment="1">
      <alignment horizontal="center" vertical="center"/>
    </xf>
    <xf numFmtId="0" fontId="10" fillId="12" borderId="27" xfId="0" applyFont="1" applyFill="1" applyBorder="1" applyAlignment="1">
      <alignment horizontal="center" vertical="center"/>
    </xf>
    <xf numFmtId="0" fontId="10" fillId="12" borderId="23" xfId="0" applyFont="1" applyFill="1" applyBorder="1" applyAlignment="1">
      <alignment horizontal="center" vertical="center"/>
    </xf>
    <xf numFmtId="0" fontId="10" fillId="12" borderId="24" xfId="0" applyFont="1" applyFill="1" applyBorder="1" applyAlignment="1">
      <alignment horizontal="center" vertical="center"/>
    </xf>
    <xf numFmtId="0" fontId="10" fillId="12" borderId="4" xfId="0" applyFont="1" applyFill="1" applyBorder="1" applyAlignment="1">
      <alignment horizontal="center" vertical="center"/>
    </xf>
    <xf numFmtId="0" fontId="10" fillId="12" borderId="25" xfId="0" applyFont="1" applyFill="1" applyBorder="1" applyAlignment="1">
      <alignment horizontal="center" vertical="center"/>
    </xf>
    <xf numFmtId="41" fontId="9" fillId="13" borderId="1" xfId="0" applyNumberFormat="1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4" borderId="1" xfId="1" applyNumberFormat="1" applyFont="1" applyFill="1" applyBorder="1" applyAlignment="1">
      <alignment horizontal="left" vertical="center"/>
    </xf>
  </cellXfs>
  <cellStyles count="3">
    <cellStyle name="쉼표 [0]" xfId="1" builtinId="6"/>
    <cellStyle name="쉼표 [0] 2" xfId="2" xr:uid="{00000000-0005-0000-0000-000001000000}"/>
    <cellStyle name="표준" xfId="0" builtinId="0"/>
  </cellStyles>
  <dxfs count="0"/>
  <tableStyles count="0" defaultTableStyle="TableStyleMedium2" defaultPivotStyle="PivotStyleLight16"/>
  <colors>
    <mruColors>
      <color rgb="FFFBD7FB"/>
      <color rgb="FFD39AFE"/>
      <color rgb="FFCC99FF"/>
      <color rgb="FF0000FF"/>
      <color rgb="FFFF6699"/>
      <color rgb="FFCC00CC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$A$7" lockText="1" noThreeD="1"/>
</file>

<file path=xl/ctrlProps/ctrlProp2.xml><?xml version="1.0" encoding="utf-8"?>
<formControlPr xmlns="http://schemas.microsoft.com/office/spreadsheetml/2009/9/main" objectType="CheckBox" checked="Checked" fmlaLink="$A$8" lockText="1" noThreeD="1"/>
</file>

<file path=xl/ctrlProps/ctrlProp3.xml><?xml version="1.0" encoding="utf-8"?>
<formControlPr xmlns="http://schemas.microsoft.com/office/spreadsheetml/2009/9/main" objectType="CheckBox" checked="Checked" fmlaLink="$A$9" lockText="1" noThreeD="1"/>
</file>

<file path=xl/ctrlProps/ctrlProp4.xml><?xml version="1.0" encoding="utf-8"?>
<formControlPr xmlns="http://schemas.microsoft.com/office/spreadsheetml/2009/9/main" objectType="CheckBox" checked="Checked" fmlaLink="$A$10" lockText="1" noThreeD="1"/>
</file>

<file path=xl/ctrlProps/ctrlProp5.xml><?xml version="1.0" encoding="utf-8"?>
<formControlPr xmlns="http://schemas.microsoft.com/office/spreadsheetml/2009/9/main" objectType="CheckBox" checked="Checked" fmlaLink="$A$11" lockText="1" noThreeD="1"/>
</file>

<file path=xl/ctrlProps/ctrlProp6.xml><?xml version="1.0" encoding="utf-8"?>
<formControlPr xmlns="http://schemas.microsoft.com/office/spreadsheetml/2009/9/main" objectType="CheckBox" checked="Checked" fmlaLink="$A$12" lockText="1" noThreeD="1"/>
</file>

<file path=xl/ctrlProps/ctrlProp7.xml><?xml version="1.0" encoding="utf-8"?>
<formControlPr xmlns="http://schemas.microsoft.com/office/spreadsheetml/2009/9/main" objectType="CheckBox" checked="Checked" fmlaLink="$A$13" lockText="1" noThreeD="1"/>
</file>

<file path=xl/ctrlProps/ctrlProp8.xml><?xml version="1.0" encoding="utf-8"?>
<formControlPr xmlns="http://schemas.microsoft.com/office/spreadsheetml/2009/9/main" objectType="CheckBox" checked="Checked" fmlaLink="$A$14" lockText="1" noThreeD="1"/>
</file>

<file path=xl/ctrlProps/ctrlProp9.xml><?xml version="1.0" encoding="utf-8"?>
<formControlPr xmlns="http://schemas.microsoft.com/office/spreadsheetml/2009/9/main" objectType="CheckBox" checked="Checked" fmlaLink="$A$15" lockText="1" noThreeD="1"/>
</file>

<file path=xl/ctrlProps/ctrlProp10.xml><?xml version="1.0" encoding="utf-8"?>
<formControlPr xmlns="http://schemas.microsoft.com/office/spreadsheetml/2009/9/main" objectType="CheckBox" checked="Checked" fmlaLink="$A$16" lockText="1" noThreeD="1"/>
</file>

<file path=xl/ctrlProps/ctrlProp11.xml><?xml version="1.0" encoding="utf-8"?>
<formControlPr xmlns="http://schemas.microsoft.com/office/spreadsheetml/2009/9/main" objectType="CheckBox" checked="Checked" fmlaLink="$A$17" lockText="1" noThreeD="1"/>
</file>

<file path=xl/ctrlProps/ctrlProp12.xml><?xml version="1.0" encoding="utf-8"?>
<formControlPr xmlns="http://schemas.microsoft.com/office/spreadsheetml/2009/9/main" objectType="CheckBox" checked="Checked" fmlaLink="$A$18" lockText="1" noThreeD="1"/>
</file>

<file path=xl/ctrlProps/ctrlProp13.xml><?xml version="1.0" encoding="utf-8"?>
<formControlPr xmlns="http://schemas.microsoft.com/office/spreadsheetml/2009/9/main" objectType="CheckBox" checked="Checked" fmlaLink="$A$19" lockText="1" noThreeD="1"/>
</file>

<file path=xl/ctrlProps/ctrlProp14.xml><?xml version="1.0" encoding="utf-8"?>
<formControlPr xmlns="http://schemas.microsoft.com/office/spreadsheetml/2009/9/main" objectType="CheckBox" checked="Checked" fmlaLink="$A$20" lockText="1" noThreeD="1"/>
</file>

<file path=xl/ctrlProps/ctrlProp15.xml><?xml version="1.0" encoding="utf-8"?>
<formControlPr xmlns="http://schemas.microsoft.com/office/spreadsheetml/2009/9/main" objectType="CheckBox" checked="Checked" fmlaLink="$A$21" lockText="1" noThreeD="1"/>
</file>

<file path=xl/ctrlProps/ctrlProp16.xml><?xml version="1.0" encoding="utf-8"?>
<formControlPr xmlns="http://schemas.microsoft.com/office/spreadsheetml/2009/9/main" objectType="CheckBox" checked="Checked" fmlaLink="$A$22" lockText="1" noThreeD="1"/>
</file>

<file path=xl/ctrlProps/ctrlProp17.xml><?xml version="1.0" encoding="utf-8"?>
<formControlPr xmlns="http://schemas.microsoft.com/office/spreadsheetml/2009/9/main" objectType="CheckBox" checked="Checked" fmlaLink="$A$23" lockText="1" noThreeD="1"/>
</file>

<file path=xl/ctrlProps/ctrlProp18.xml><?xml version="1.0" encoding="utf-8"?>
<formControlPr xmlns="http://schemas.microsoft.com/office/spreadsheetml/2009/9/main" objectType="CheckBox" checked="Checked" fmlaLink="$A$24" lockText="1" noThreeD="1"/>
</file>

<file path=xl/ctrlProps/ctrlProp19.xml><?xml version="1.0" encoding="utf-8"?>
<formControlPr xmlns="http://schemas.microsoft.com/office/spreadsheetml/2009/9/main" objectType="CheckBox" checked="Checked" fmlaLink="$A$25" lockText="1" noThreeD="1"/>
</file>

<file path=xl/ctrlProps/ctrlProp20.xml><?xml version="1.0" encoding="utf-8"?>
<formControlPr xmlns="http://schemas.microsoft.com/office/spreadsheetml/2009/9/main" objectType="CheckBox" checked="Checked" fmlaLink="$A$31" lockText="1" noThreeD="1"/>
</file>

<file path=xl/ctrlProps/ctrlProp21.xml><?xml version="1.0" encoding="utf-8"?>
<formControlPr xmlns="http://schemas.microsoft.com/office/spreadsheetml/2009/9/main" objectType="CheckBox" checked="Checked" fmlaLink="$A$32" lockText="1" noThreeD="1"/>
</file>

<file path=xl/ctrlProps/ctrlProp22.xml><?xml version="1.0" encoding="utf-8"?>
<formControlPr xmlns="http://schemas.microsoft.com/office/spreadsheetml/2009/9/main" objectType="CheckBox" checked="Checked" fmlaLink="$A$34" lockText="1" noThreeD="1"/>
</file>

<file path=xl/ctrlProps/ctrlProp23.xml><?xml version="1.0" encoding="utf-8"?>
<formControlPr xmlns="http://schemas.microsoft.com/office/spreadsheetml/2009/9/main" objectType="CheckBox" checked="Checked" fmlaLink="$A$35" lockText="1" noThreeD="1"/>
</file>

<file path=xl/ctrlProps/ctrlProp24.xml><?xml version="1.0" encoding="utf-8"?>
<formControlPr xmlns="http://schemas.microsoft.com/office/spreadsheetml/2009/9/main" objectType="CheckBox" checked="Checked" fmlaLink="$A$36" lockText="1" noThreeD="1"/>
</file>

<file path=xl/ctrlProps/ctrlProp25.xml><?xml version="1.0" encoding="utf-8"?>
<formControlPr xmlns="http://schemas.microsoft.com/office/spreadsheetml/2009/9/main" objectType="CheckBox" checked="Checked" fmlaLink="$A$6" lockText="1" noThreeD="1"/>
</file>

<file path=xl/ctrlProps/ctrlProp26.xml><?xml version="1.0" encoding="utf-8"?>
<formControlPr xmlns="http://schemas.microsoft.com/office/spreadsheetml/2009/9/main" objectType="CheckBox" checked="Checked" fmlaLink="$A$7" lockText="1" noThreeD="1"/>
</file>

<file path=xl/ctrlProps/ctrlProp27.xml><?xml version="1.0" encoding="utf-8"?>
<formControlPr xmlns="http://schemas.microsoft.com/office/spreadsheetml/2009/9/main" objectType="CheckBox" checked="Checked" fmlaLink="$A$8" lockText="1" noThreeD="1"/>
</file>

<file path=xl/ctrlProps/ctrlProp28.xml><?xml version="1.0" encoding="utf-8"?>
<formControlPr xmlns="http://schemas.microsoft.com/office/spreadsheetml/2009/9/main" objectType="CheckBox" checked="Checked" fmlaLink="$A$9" lockText="1" noThreeD="1"/>
</file>

<file path=xl/ctrlProps/ctrlProp29.xml><?xml version="1.0" encoding="utf-8"?>
<formControlPr xmlns="http://schemas.microsoft.com/office/spreadsheetml/2009/9/main" objectType="CheckBox" checked="Checked" fmlaLink="$A$10" lockText="1" noThreeD="1"/>
</file>

<file path=xl/ctrlProps/ctrlProp30.xml><?xml version="1.0" encoding="utf-8"?>
<formControlPr xmlns="http://schemas.microsoft.com/office/spreadsheetml/2009/9/main" objectType="CheckBox" checked="Checked" fmlaLink="$A$11" lockText="1" noThreeD="1"/>
</file>

<file path=xl/ctrlProps/ctrlProp31.xml><?xml version="1.0" encoding="utf-8"?>
<formControlPr xmlns="http://schemas.microsoft.com/office/spreadsheetml/2009/9/main" objectType="CheckBox" checked="Checked" fmlaLink="$A$12" lockText="1" noThreeD="1"/>
</file>

<file path=xl/ctrlProps/ctrlProp32.xml><?xml version="1.0" encoding="utf-8"?>
<formControlPr xmlns="http://schemas.microsoft.com/office/spreadsheetml/2009/9/main" objectType="CheckBox" checked="Checked" fmlaLink="$A$13" lockText="1" noThreeD="1"/>
</file>

<file path=xl/ctrlProps/ctrlProp33.xml><?xml version="1.0" encoding="utf-8"?>
<formControlPr xmlns="http://schemas.microsoft.com/office/spreadsheetml/2009/9/main" objectType="CheckBox" checked="Checked" fmlaLink="$A$14" lockText="1" noThreeD="1"/>
</file>

<file path=xl/ctrlProps/ctrlProp34.xml><?xml version="1.0" encoding="utf-8"?>
<formControlPr xmlns="http://schemas.microsoft.com/office/spreadsheetml/2009/9/main" objectType="CheckBox" checked="Checked" fmlaLink="$A$15" lockText="1" noThreeD="1"/>
</file>

<file path=xl/ctrlProps/ctrlProp35.xml><?xml version="1.0" encoding="utf-8"?>
<formControlPr xmlns="http://schemas.microsoft.com/office/spreadsheetml/2009/9/main" objectType="CheckBox" checked="Checked" fmlaLink="$A$16" lockText="1" noThreeD="1"/>
</file>

<file path=xl/ctrlProps/ctrlProp36.xml><?xml version="1.0" encoding="utf-8"?>
<formControlPr xmlns="http://schemas.microsoft.com/office/spreadsheetml/2009/9/main" objectType="CheckBox" checked="Checked" fmlaLink="$A$17" lockText="1" noThreeD="1"/>
</file>

<file path=xl/ctrlProps/ctrlProp37.xml><?xml version="1.0" encoding="utf-8"?>
<formControlPr xmlns="http://schemas.microsoft.com/office/spreadsheetml/2009/9/main" objectType="CheckBox" checked="Checked" fmlaLink="$A$22" lockText="1" noThreeD="1"/>
</file>

<file path=xl/ctrlProps/ctrlProp38.xml><?xml version="1.0" encoding="utf-8"?>
<formControlPr xmlns="http://schemas.microsoft.com/office/spreadsheetml/2009/9/main" objectType="CheckBox" checked="Checked" fmlaLink="$A$24" lockText="1" noThreeD="1"/>
</file>

<file path=xl/ctrlProps/ctrlProp39.xml><?xml version="1.0" encoding="utf-8"?>
<formControlPr xmlns="http://schemas.microsoft.com/office/spreadsheetml/2009/9/main" objectType="CheckBox" checked="Checked" fmlaLink="$A$27" lockText="1" noThreeD="1"/>
</file>

<file path=xl/ctrlProps/ctrlProp40.xml><?xml version="1.0" encoding="utf-8"?>
<formControlPr xmlns="http://schemas.microsoft.com/office/spreadsheetml/2009/9/main" objectType="CheckBox" checked="Checked" fmlaLink="$A$6" lockText="1" noThreeD="1"/>
</file>

<file path=xl/ctrlProps/ctrlProp41.xml><?xml version="1.0" encoding="utf-8"?>
<formControlPr xmlns="http://schemas.microsoft.com/office/spreadsheetml/2009/9/main" objectType="CheckBox" checked="Checked" fmlaLink="$A$7" lockText="1" noThreeD="1"/>
</file>

<file path=xl/ctrlProps/ctrlProp42.xml><?xml version="1.0" encoding="utf-8"?>
<formControlPr xmlns="http://schemas.microsoft.com/office/spreadsheetml/2009/9/main" objectType="CheckBox" checked="Checked" fmlaLink="$A$8" lockText="1" noThreeD="1"/>
</file>

<file path=xl/ctrlProps/ctrlProp43.xml><?xml version="1.0" encoding="utf-8"?>
<formControlPr xmlns="http://schemas.microsoft.com/office/spreadsheetml/2009/9/main" objectType="CheckBox" checked="Checked" fmlaLink="$A$9" lockText="1" noThreeD="1"/>
</file>

<file path=xl/ctrlProps/ctrlProp44.xml><?xml version="1.0" encoding="utf-8"?>
<formControlPr xmlns="http://schemas.microsoft.com/office/spreadsheetml/2009/9/main" objectType="CheckBox" checked="Checked" fmlaLink="$A$10" lockText="1" noThreeD="1"/>
</file>

<file path=xl/ctrlProps/ctrlProp45.xml><?xml version="1.0" encoding="utf-8"?>
<formControlPr xmlns="http://schemas.microsoft.com/office/spreadsheetml/2009/9/main" objectType="CheckBox" checked="Checked" fmlaLink="$A$11" lockText="1" noThreeD="1"/>
</file>

<file path=xl/ctrlProps/ctrlProp46.xml><?xml version="1.0" encoding="utf-8"?>
<formControlPr xmlns="http://schemas.microsoft.com/office/spreadsheetml/2009/9/main" objectType="CheckBox" checked="Checked" fmlaLink="$A$12" lockText="1" noThreeD="1"/>
</file>

<file path=xl/ctrlProps/ctrlProp47.xml><?xml version="1.0" encoding="utf-8"?>
<formControlPr xmlns="http://schemas.microsoft.com/office/spreadsheetml/2009/9/main" objectType="CheckBox" checked="Checked" fmlaLink="$A$13" lockText="1" noThreeD="1"/>
</file>

<file path=xl/ctrlProps/ctrlProp48.xml><?xml version="1.0" encoding="utf-8"?>
<formControlPr xmlns="http://schemas.microsoft.com/office/spreadsheetml/2009/9/main" objectType="CheckBox" checked="Checked" fmlaLink="$A$14" lockText="1" noThreeD="1"/>
</file>

<file path=xl/ctrlProps/ctrlProp49.xml><?xml version="1.0" encoding="utf-8"?>
<formControlPr xmlns="http://schemas.microsoft.com/office/spreadsheetml/2009/9/main" objectType="CheckBox" checked="Checked" fmlaLink="$A$15" lockText="1" noThreeD="1"/>
</file>

<file path=xl/ctrlProps/ctrlProp50.xml><?xml version="1.0" encoding="utf-8"?>
<formControlPr xmlns="http://schemas.microsoft.com/office/spreadsheetml/2009/9/main" objectType="CheckBox" checked="Checked" fmlaLink="$A$16" lockText="1" noThreeD="1"/>
</file>

<file path=xl/ctrlProps/ctrlProp51.xml><?xml version="1.0" encoding="utf-8"?>
<formControlPr xmlns="http://schemas.microsoft.com/office/spreadsheetml/2009/9/main" objectType="CheckBox" checked="Checked" fmlaLink="$A$17" lockText="1" noThreeD="1"/>
</file>

<file path=xl/ctrlProps/ctrlProp52.xml><?xml version="1.0" encoding="utf-8"?>
<formControlPr xmlns="http://schemas.microsoft.com/office/spreadsheetml/2009/9/main" objectType="CheckBox" checked="Checked" fmlaLink="$A$18" lockText="1" noThreeD="1"/>
</file>

<file path=xl/ctrlProps/ctrlProp53.xml><?xml version="1.0" encoding="utf-8"?>
<formControlPr xmlns="http://schemas.microsoft.com/office/spreadsheetml/2009/9/main" objectType="CheckBox" checked="Checked" fmlaLink="$A$19" lockText="1" noThreeD="1"/>
</file>

<file path=xl/ctrlProps/ctrlProp54.xml><?xml version="1.0" encoding="utf-8"?>
<formControlPr xmlns="http://schemas.microsoft.com/office/spreadsheetml/2009/9/main" objectType="CheckBox" checked="Checked" fmlaLink="$A$20" lockText="1" noThreeD="1"/>
</file>

<file path=xl/ctrlProps/ctrlProp55.xml><?xml version="1.0" encoding="utf-8"?>
<formControlPr xmlns="http://schemas.microsoft.com/office/spreadsheetml/2009/9/main" objectType="CheckBox" checked="Checked" fmlaLink="$A$21" lockText="1" noThreeD="1"/>
</file>

<file path=xl/ctrlProps/ctrlProp56.xml><?xml version="1.0" encoding="utf-8"?>
<formControlPr xmlns="http://schemas.microsoft.com/office/spreadsheetml/2009/9/main" objectType="CheckBox" checked="Checked" fmlaLink="$A$22" lockText="1" noThreeD="1"/>
</file>

<file path=xl/ctrlProps/ctrlProp57.xml><?xml version="1.0" encoding="utf-8"?>
<formControlPr xmlns="http://schemas.microsoft.com/office/spreadsheetml/2009/9/main" objectType="CheckBox" checked="Checked" fmlaLink="$A$23" lockText="1" noThreeD="1"/>
</file>

<file path=xl/ctrlProps/ctrlProp58.xml><?xml version="1.0" encoding="utf-8"?>
<formControlPr xmlns="http://schemas.microsoft.com/office/spreadsheetml/2009/9/main" objectType="CheckBox" checked="Checked" fmlaLink="$A$24" lockText="1" noThreeD="1"/>
</file>

<file path=xl/ctrlProps/ctrlProp59.xml><?xml version="1.0" encoding="utf-8"?>
<formControlPr xmlns="http://schemas.microsoft.com/office/spreadsheetml/2009/9/main" objectType="CheckBox" checked="Checked" fmlaLink="$A$29" lockText="1" noThreeD="1"/>
</file>

<file path=xl/ctrlProps/ctrlProp60.xml><?xml version="1.0" encoding="utf-8"?>
<formControlPr xmlns="http://schemas.microsoft.com/office/spreadsheetml/2009/9/main" objectType="CheckBox" checked="Checked" fmlaLink="$A$30" lockText="1" noThreeD="1"/>
</file>

<file path=xl/ctrlProps/ctrlProp61.xml><?xml version="1.0" encoding="utf-8"?>
<formControlPr xmlns="http://schemas.microsoft.com/office/spreadsheetml/2009/9/main" objectType="CheckBox" checked="Checked" fmlaLink="$A$34" lockText="1" noThreeD="1"/>
</file>

<file path=xl/ctrlProps/ctrlProp62.xml><?xml version="1.0" encoding="utf-8"?>
<formControlPr xmlns="http://schemas.microsoft.com/office/spreadsheetml/2009/9/main" objectType="CheckBox" checked="Checked" fmlaLink="$A$35" lockText="1" noThreeD="1"/>
</file>

<file path=xl/ctrlProps/ctrlProp63.xml><?xml version="1.0" encoding="utf-8"?>
<formControlPr xmlns="http://schemas.microsoft.com/office/spreadsheetml/2009/9/main" objectType="CheckBox" checked="Checked" fmlaLink="$A$36" lockText="1" noThreeD="1"/>
</file>

<file path=xl/ctrlProps/ctrlProp64.xml><?xml version="1.0" encoding="utf-8"?>
<formControlPr xmlns="http://schemas.microsoft.com/office/spreadsheetml/2009/9/main" objectType="CheckBox" checked="Checked" fmlaLink="$A$33" lockText="1" noThreeD="1"/>
</file>

<file path=xl/ctrlProps/ctrlProp65.xml><?xml version="1.0" encoding="utf-8"?>
<formControlPr xmlns="http://schemas.microsoft.com/office/spreadsheetml/2009/9/main" objectType="CheckBox" checked="Checked" fmlaLink="$A$6" lockText="1" noThreeD="1"/>
</file>

<file path=xl/ctrlProps/ctrlProp66.xml><?xml version="1.0" encoding="utf-8"?>
<formControlPr xmlns="http://schemas.microsoft.com/office/spreadsheetml/2009/9/main" objectType="CheckBox" checked="Checked" fmlaLink="$A$7" lockText="1" noThreeD="1"/>
</file>

<file path=xl/ctrlProps/ctrlProp67.xml><?xml version="1.0" encoding="utf-8"?>
<formControlPr xmlns="http://schemas.microsoft.com/office/spreadsheetml/2009/9/main" objectType="CheckBox" checked="Checked" fmlaLink="$A$8" lockText="1" noThreeD="1"/>
</file>

<file path=xl/ctrlProps/ctrlProp68.xml><?xml version="1.0" encoding="utf-8"?>
<formControlPr xmlns="http://schemas.microsoft.com/office/spreadsheetml/2009/9/main" objectType="CheckBox" checked="Checked" fmlaLink="$A$9" lockText="1" noThreeD="1"/>
</file>

<file path=xl/ctrlProps/ctrlProp69.xml><?xml version="1.0" encoding="utf-8"?>
<formControlPr xmlns="http://schemas.microsoft.com/office/spreadsheetml/2009/9/main" objectType="CheckBox" checked="Checked" fmlaLink="$A$10" lockText="1" noThreeD="1"/>
</file>

<file path=xl/ctrlProps/ctrlProp70.xml><?xml version="1.0" encoding="utf-8"?>
<formControlPr xmlns="http://schemas.microsoft.com/office/spreadsheetml/2009/9/main" objectType="CheckBox" checked="Checked" fmlaLink="$A$11" lockText="1" noThreeD="1"/>
</file>

<file path=xl/ctrlProps/ctrlProp71.xml><?xml version="1.0" encoding="utf-8"?>
<formControlPr xmlns="http://schemas.microsoft.com/office/spreadsheetml/2009/9/main" objectType="CheckBox" checked="Checked" fmlaLink="$A$12" lockText="1" noThreeD="1"/>
</file>

<file path=xl/ctrlProps/ctrlProp72.xml><?xml version="1.0" encoding="utf-8"?>
<formControlPr xmlns="http://schemas.microsoft.com/office/spreadsheetml/2009/9/main" objectType="CheckBox" checked="Checked" fmlaLink="$A$13" lockText="1" noThreeD="1"/>
</file>

<file path=xl/ctrlProps/ctrlProp73.xml><?xml version="1.0" encoding="utf-8"?>
<formControlPr xmlns="http://schemas.microsoft.com/office/spreadsheetml/2009/9/main" objectType="CheckBox" checked="Checked" fmlaLink="$A$14" lockText="1" noThreeD="1"/>
</file>

<file path=xl/ctrlProps/ctrlProp74.xml><?xml version="1.0" encoding="utf-8"?>
<formControlPr xmlns="http://schemas.microsoft.com/office/spreadsheetml/2009/9/main" objectType="CheckBox" checked="Checked" fmlaLink="$A$16" lockText="1" noThreeD="1"/>
</file>

<file path=xl/ctrlProps/ctrlProp75.xml><?xml version="1.0" encoding="utf-8"?>
<formControlPr xmlns="http://schemas.microsoft.com/office/spreadsheetml/2009/9/main" objectType="CheckBox" checked="Checked" fmlaLink="$A$17" lockText="1" noThreeD="1"/>
</file>

<file path=xl/ctrlProps/ctrlProp76.xml><?xml version="1.0" encoding="utf-8"?>
<formControlPr xmlns="http://schemas.microsoft.com/office/spreadsheetml/2009/9/main" objectType="CheckBox" checked="Checked" fmlaLink="$A$18" lockText="1" noThreeD="1"/>
</file>

<file path=xl/ctrlProps/ctrlProp77.xml><?xml version="1.0" encoding="utf-8"?>
<formControlPr xmlns="http://schemas.microsoft.com/office/spreadsheetml/2009/9/main" objectType="CheckBox" checked="Checked" fmlaLink="$A$19" lockText="1" noThreeD="1"/>
</file>

<file path=xl/ctrlProps/ctrlProp78.xml><?xml version="1.0" encoding="utf-8"?>
<formControlPr xmlns="http://schemas.microsoft.com/office/spreadsheetml/2009/9/main" objectType="CheckBox" checked="Checked" fmlaLink="$A$20" lockText="1" noThreeD="1"/>
</file>

<file path=xl/ctrlProps/ctrlProp79.xml><?xml version="1.0" encoding="utf-8"?>
<formControlPr xmlns="http://schemas.microsoft.com/office/spreadsheetml/2009/9/main" objectType="CheckBox" checked="Checked" fmlaLink="$A$21" lockText="1" noThreeD="1"/>
</file>

<file path=xl/ctrlProps/ctrlProp80.xml><?xml version="1.0" encoding="utf-8"?>
<formControlPr xmlns="http://schemas.microsoft.com/office/spreadsheetml/2009/9/main" objectType="CheckBox" checked="Checked" fmlaLink="$A$22" lockText="1" noThreeD="1"/>
</file>

<file path=xl/ctrlProps/ctrlProp81.xml><?xml version="1.0" encoding="utf-8"?>
<formControlPr xmlns="http://schemas.microsoft.com/office/spreadsheetml/2009/9/main" objectType="CheckBox" checked="Checked" fmlaLink="$A$23" lockText="1" noThreeD="1"/>
</file>

<file path=xl/ctrlProps/ctrlProp82.xml><?xml version="1.0" encoding="utf-8"?>
<formControlPr xmlns="http://schemas.microsoft.com/office/spreadsheetml/2009/9/main" objectType="CheckBox" checked="Checked" fmlaLink="$A$24" lockText="1" noThreeD="1"/>
</file>

<file path=xl/ctrlProps/ctrlProp83.xml><?xml version="1.0" encoding="utf-8"?>
<formControlPr xmlns="http://schemas.microsoft.com/office/spreadsheetml/2009/9/main" objectType="CheckBox" checked="Checked" fmlaLink="A25" lockText="1" noThreeD="1"/>
</file>

<file path=xl/ctrlProps/ctrlProp84.xml><?xml version="1.0" encoding="utf-8"?>
<formControlPr xmlns="http://schemas.microsoft.com/office/spreadsheetml/2009/9/main" objectType="CheckBox" checked="Checked" fmlaLink="$A$56" lockText="1" noThreeD="1"/>
</file>

<file path=xl/ctrlProps/ctrlProp85.xml><?xml version="1.0" encoding="utf-8"?>
<formControlPr xmlns="http://schemas.microsoft.com/office/spreadsheetml/2009/9/main" objectType="CheckBox" checked="Checked" fmlaLink="$A$57" lockText="1" noThreeD="1"/>
</file>

<file path=xl/ctrlProps/ctrlProp86.xml><?xml version="1.0" encoding="utf-8"?>
<formControlPr xmlns="http://schemas.microsoft.com/office/spreadsheetml/2009/9/main" objectType="CheckBox" checked="Checked" fmlaLink="A26" lockText="1" noThreeD="1"/>
</file>

<file path=xl/ctrlProps/ctrlProp87.xml><?xml version="1.0" encoding="utf-8"?>
<formControlPr xmlns="http://schemas.microsoft.com/office/spreadsheetml/2009/9/main" objectType="CheckBox" checked="Checked" fmlaLink="A27" lockText="1" noThreeD="1"/>
</file>

<file path=xl/ctrlProps/ctrlProp88.xml><?xml version="1.0" encoding="utf-8"?>
<formControlPr xmlns="http://schemas.microsoft.com/office/spreadsheetml/2009/9/main" objectType="CheckBox" checked="Checked" fmlaLink="A28" lockText="1" noThreeD="1"/>
</file>

<file path=xl/ctrlProps/ctrlProp89.xml><?xml version="1.0" encoding="utf-8"?>
<formControlPr xmlns="http://schemas.microsoft.com/office/spreadsheetml/2009/9/main" objectType="CheckBox" checked="Checked" fmlaLink="A29" lockText="1" noThreeD="1"/>
</file>

<file path=xl/ctrlProps/ctrlProp90.xml><?xml version="1.0" encoding="utf-8"?>
<formControlPr xmlns="http://schemas.microsoft.com/office/spreadsheetml/2009/9/main" objectType="CheckBox" checked="Checked" fmlaLink="A30" lockText="1" noThreeD="1"/>
</file>

<file path=xl/ctrlProps/ctrlProp91.xml><?xml version="1.0" encoding="utf-8"?>
<formControlPr xmlns="http://schemas.microsoft.com/office/spreadsheetml/2009/9/main" objectType="CheckBox" checked="Checked" fmlaLink="A31" lockText="1" noThreeD="1"/>
</file>

<file path=xl/ctrlProps/ctrlProp92.xml><?xml version="1.0" encoding="utf-8"?>
<formControlPr xmlns="http://schemas.microsoft.com/office/spreadsheetml/2009/9/main" objectType="CheckBox" checked="Checked" fmlaLink="A32" lockText="1" noThreeD="1"/>
</file>

<file path=xl/ctrlProps/ctrlProp93.xml><?xml version="1.0" encoding="utf-8"?>
<formControlPr xmlns="http://schemas.microsoft.com/office/spreadsheetml/2009/9/main" objectType="CheckBox" checked="Checked" fmlaLink="A33" lockText="1" noThreeD="1"/>
</file>

<file path=xl/ctrlProps/ctrlProp94.xml><?xml version="1.0" encoding="utf-8"?>
<formControlPr xmlns="http://schemas.microsoft.com/office/spreadsheetml/2009/9/main" objectType="CheckBox" checked="Checked" fmlaLink="A34" lockText="1" noThreeD="1"/>
</file>

<file path=xl/ctrlProps/ctrlProp95.xml><?xml version="1.0" encoding="utf-8"?>
<formControlPr xmlns="http://schemas.microsoft.com/office/spreadsheetml/2009/9/main" objectType="CheckBox" checked="Checked" fmlaLink="A35" lockText="1" noThreeD="1"/>
</file>

<file path=xl/ctrlProps/ctrlProp96.xml><?xml version="1.0" encoding="utf-8"?>
<formControlPr xmlns="http://schemas.microsoft.com/office/spreadsheetml/2009/9/main" objectType="CheckBox" checked="Checked" fmlaLink="A36" lockText="1" noThreeD="1"/>
</file>

<file path=xl/ctrlProps/ctrlProp97.xml><?xml version="1.0" encoding="utf-8"?>
<formControlPr xmlns="http://schemas.microsoft.com/office/spreadsheetml/2009/9/main" objectType="CheckBox" checked="Checked" fmlaLink="A37" lockText="1" noThreeD="1"/>
</file>

<file path=xl/ctrlProps/ctrlProp98.xml><?xml version="1.0" encoding="utf-8"?>
<formControlPr xmlns="http://schemas.microsoft.com/office/spreadsheetml/2009/9/main" objectType="CheckBox" checked="Checked" fmlaLink="A38" lockText="1" noThreeD="1"/>
</file>

<file path=xl/ctrlProps/ctrlProp99.xml><?xml version="1.0" encoding="utf-8"?>
<formControlPr xmlns="http://schemas.microsoft.com/office/spreadsheetml/2009/9/main" objectType="CheckBox" checked="Checked" fmlaLink="A39" lockText="1" noThreeD="1"/>
</file>

<file path=xl/ctrlProps/ctrlProp100.xml><?xml version="1.0" encoding="utf-8"?>
<formControlPr xmlns="http://schemas.microsoft.com/office/spreadsheetml/2009/9/main" objectType="CheckBox" checked="Checked" fmlaLink="A40" lockText="1" noThreeD="1"/>
</file>

<file path=xl/ctrlProps/ctrlProp101.xml><?xml version="1.0" encoding="utf-8"?>
<formControlPr xmlns="http://schemas.microsoft.com/office/spreadsheetml/2009/9/main" objectType="CheckBox" checked="Checked" fmlaLink="A41" lockText="1" noThreeD="1"/>
</file>

<file path=xl/ctrlProps/ctrlProp102.xml><?xml version="1.0" encoding="utf-8"?>
<formControlPr xmlns="http://schemas.microsoft.com/office/spreadsheetml/2009/9/main" objectType="CheckBox" checked="Checked" fmlaLink="A42" lockText="1" noThreeD="1"/>
</file>

<file path=xl/ctrlProps/ctrlProp103.xml><?xml version="1.0" encoding="utf-8"?>
<formControlPr xmlns="http://schemas.microsoft.com/office/spreadsheetml/2009/9/main" objectType="CheckBox" checked="Checked" fmlaLink="A43" lockText="1" noThreeD="1"/>
</file>

<file path=xl/ctrlProps/ctrlProp104.xml><?xml version="1.0" encoding="utf-8"?>
<formControlPr xmlns="http://schemas.microsoft.com/office/spreadsheetml/2009/9/main" objectType="CheckBox" checked="Checked" fmlaLink="$A$46" lockText="1" noThreeD="1"/>
</file>

<file path=xl/ctrlProps/ctrlProp105.xml><?xml version="1.0" encoding="utf-8"?>
<formControlPr xmlns="http://schemas.microsoft.com/office/spreadsheetml/2009/9/main" objectType="CheckBox" checked="Checked" fmlaLink="$A$52" lockText="1" noThreeD="1"/>
</file>

<file path=xl/ctrlProps/ctrlProp106.xml><?xml version="1.0" encoding="utf-8"?>
<formControlPr xmlns="http://schemas.microsoft.com/office/spreadsheetml/2009/9/main" objectType="CheckBox" checked="Checked" fmlaLink="$A$53" lockText="1" noThreeD="1"/>
</file>

<file path=xl/ctrlProps/ctrlProp107.xml><?xml version="1.0" encoding="utf-8"?>
<formControlPr xmlns="http://schemas.microsoft.com/office/spreadsheetml/2009/9/main" objectType="CheckBox" checked="Checked" fmlaLink="$A$54" lockText="1" noThreeD="1"/>
</file>

<file path=xl/ctrlProps/ctrlProp108.xml><?xml version="1.0" encoding="utf-8"?>
<formControlPr xmlns="http://schemas.microsoft.com/office/spreadsheetml/2009/9/main" objectType="CheckBox" checked="Checked" fmlaLink="$A$55" lockText="1" noThreeD="1"/>
</file>

<file path=xl/ctrlProps/ctrlProp109.xml><?xml version="1.0" encoding="utf-8"?>
<formControlPr xmlns="http://schemas.microsoft.com/office/spreadsheetml/2009/9/main" objectType="CheckBox" checked="Checked" fmlaLink="$A$47" lockText="1" noThreeD="1"/>
</file>

<file path=xl/ctrlProps/ctrlProp110.xml><?xml version="1.0" encoding="utf-8"?>
<formControlPr xmlns="http://schemas.microsoft.com/office/spreadsheetml/2009/9/main" objectType="CheckBox" checked="Checked" fmlaLink="$A$15" lockText="1" noThreeD="1"/>
</file>

<file path=xl/ctrlProps/ctrlProp111.xml><?xml version="1.0" encoding="utf-8"?>
<formControlPr xmlns="http://schemas.microsoft.com/office/spreadsheetml/2009/9/main" objectType="CheckBox" checked="Checked" fmlaLink="$A$6" lockText="1" noThreeD="1"/>
</file>

<file path=xl/ctrlProps/ctrlProp112.xml><?xml version="1.0" encoding="utf-8"?>
<formControlPr xmlns="http://schemas.microsoft.com/office/spreadsheetml/2009/9/main" objectType="CheckBox" checked="Checked" fmlaLink="$A$7" lockText="1" noThreeD="1"/>
</file>

<file path=xl/ctrlProps/ctrlProp113.xml><?xml version="1.0" encoding="utf-8"?>
<formControlPr xmlns="http://schemas.microsoft.com/office/spreadsheetml/2009/9/main" objectType="CheckBox" checked="Checked" fmlaLink="$A$8" lockText="1" noThreeD="1"/>
</file>

<file path=xl/ctrlProps/ctrlProp114.xml><?xml version="1.0" encoding="utf-8"?>
<formControlPr xmlns="http://schemas.microsoft.com/office/spreadsheetml/2009/9/main" objectType="CheckBox" checked="Checked" fmlaLink="$A$9" lockText="1" noThreeD="1"/>
</file>

<file path=xl/ctrlProps/ctrlProp115.xml><?xml version="1.0" encoding="utf-8"?>
<formControlPr xmlns="http://schemas.microsoft.com/office/spreadsheetml/2009/9/main" objectType="CheckBox" checked="Checked" fmlaLink="$A$10" lockText="1" noThreeD="1"/>
</file>

<file path=xl/ctrlProps/ctrlProp116.xml><?xml version="1.0" encoding="utf-8"?>
<formControlPr xmlns="http://schemas.microsoft.com/office/spreadsheetml/2009/9/main" objectType="CheckBox" checked="Checked" fmlaLink="$A$11" lockText="1" noThreeD="1"/>
</file>

<file path=xl/ctrlProps/ctrlProp117.xml><?xml version="1.0" encoding="utf-8"?>
<formControlPr xmlns="http://schemas.microsoft.com/office/spreadsheetml/2009/9/main" objectType="CheckBox" checked="Checked" fmlaLink="$A$12" lockText="1" noThreeD="1"/>
</file>

<file path=xl/ctrlProps/ctrlProp118.xml><?xml version="1.0" encoding="utf-8"?>
<formControlPr xmlns="http://schemas.microsoft.com/office/spreadsheetml/2009/9/main" objectType="CheckBox" checked="Checked" fmlaLink="$A$13" lockText="1" noThreeD="1"/>
</file>

<file path=xl/ctrlProps/ctrlProp119.xml><?xml version="1.0" encoding="utf-8"?>
<formControlPr xmlns="http://schemas.microsoft.com/office/spreadsheetml/2009/9/main" objectType="CheckBox" checked="Checked" fmlaLink="$A$14" lockText="1" noThreeD="1"/>
</file>

<file path=xl/ctrlProps/ctrlProp120.xml><?xml version="1.0" encoding="utf-8"?>
<formControlPr xmlns="http://schemas.microsoft.com/office/spreadsheetml/2009/9/main" objectType="CheckBox" checked="Checked" fmlaLink="$A$16" lockText="1" noThreeD="1"/>
</file>

<file path=xl/ctrlProps/ctrlProp121.xml><?xml version="1.0" encoding="utf-8"?>
<formControlPr xmlns="http://schemas.microsoft.com/office/spreadsheetml/2009/9/main" objectType="CheckBox" checked="Checked" fmlaLink="$A$17" lockText="1" noThreeD="1"/>
</file>

<file path=xl/ctrlProps/ctrlProp122.xml><?xml version="1.0" encoding="utf-8"?>
<formControlPr xmlns="http://schemas.microsoft.com/office/spreadsheetml/2009/9/main" objectType="CheckBox" checked="Checked" fmlaLink="$A$18" lockText="1" noThreeD="1"/>
</file>

<file path=xl/ctrlProps/ctrlProp123.xml><?xml version="1.0" encoding="utf-8"?>
<formControlPr xmlns="http://schemas.microsoft.com/office/spreadsheetml/2009/9/main" objectType="CheckBox" checked="Checked" fmlaLink="$A$19" lockText="1" noThreeD="1"/>
</file>

<file path=xl/ctrlProps/ctrlProp124.xml><?xml version="1.0" encoding="utf-8"?>
<formControlPr xmlns="http://schemas.microsoft.com/office/spreadsheetml/2009/9/main" objectType="CheckBox" checked="Checked" fmlaLink="$A$20" lockText="1" noThreeD="1"/>
</file>

<file path=xl/ctrlProps/ctrlProp125.xml><?xml version="1.0" encoding="utf-8"?>
<formControlPr xmlns="http://schemas.microsoft.com/office/spreadsheetml/2009/9/main" objectType="CheckBox" checked="Checked" fmlaLink="$A$21" lockText="1" noThreeD="1"/>
</file>

<file path=xl/ctrlProps/ctrlProp126.xml><?xml version="1.0" encoding="utf-8"?>
<formControlPr xmlns="http://schemas.microsoft.com/office/spreadsheetml/2009/9/main" objectType="CheckBox" checked="Checked" fmlaLink="$A$22" lockText="1" noThreeD="1"/>
</file>

<file path=xl/ctrlProps/ctrlProp127.xml><?xml version="1.0" encoding="utf-8"?>
<formControlPr xmlns="http://schemas.microsoft.com/office/spreadsheetml/2009/9/main" objectType="CheckBox" checked="Checked" fmlaLink="$A$23" lockText="1" noThreeD="1"/>
</file>

<file path=xl/ctrlProps/ctrlProp128.xml><?xml version="1.0" encoding="utf-8"?>
<formControlPr xmlns="http://schemas.microsoft.com/office/spreadsheetml/2009/9/main" objectType="CheckBox" checked="Checked" fmlaLink="$A$24" lockText="1" noThreeD="1"/>
</file>

<file path=xl/ctrlProps/ctrlProp129.xml><?xml version="1.0" encoding="utf-8"?>
<formControlPr xmlns="http://schemas.microsoft.com/office/spreadsheetml/2009/9/main" objectType="CheckBox" checked="Checked" fmlaLink="A25" lockText="1" noThreeD="1"/>
</file>

<file path=xl/ctrlProps/ctrlProp130.xml><?xml version="1.0" encoding="utf-8"?>
<formControlPr xmlns="http://schemas.microsoft.com/office/spreadsheetml/2009/9/main" objectType="CheckBox" checked="Checked" fmlaLink="$A$57" lockText="1" noThreeD="1"/>
</file>

<file path=xl/ctrlProps/ctrlProp131.xml><?xml version="1.0" encoding="utf-8"?>
<formControlPr xmlns="http://schemas.microsoft.com/office/spreadsheetml/2009/9/main" objectType="CheckBox" checked="Checked" fmlaLink="A26" lockText="1" noThreeD="1"/>
</file>

<file path=xl/ctrlProps/ctrlProp132.xml><?xml version="1.0" encoding="utf-8"?>
<formControlPr xmlns="http://schemas.microsoft.com/office/spreadsheetml/2009/9/main" objectType="CheckBox" checked="Checked" fmlaLink="A27" lockText="1" noThreeD="1"/>
</file>

<file path=xl/ctrlProps/ctrlProp133.xml><?xml version="1.0" encoding="utf-8"?>
<formControlPr xmlns="http://schemas.microsoft.com/office/spreadsheetml/2009/9/main" objectType="CheckBox" checked="Checked" fmlaLink="A28" lockText="1" noThreeD="1"/>
</file>

<file path=xl/ctrlProps/ctrlProp134.xml><?xml version="1.0" encoding="utf-8"?>
<formControlPr xmlns="http://schemas.microsoft.com/office/spreadsheetml/2009/9/main" objectType="CheckBox" checked="Checked" fmlaLink="A29" lockText="1" noThreeD="1"/>
</file>

<file path=xl/ctrlProps/ctrlProp135.xml><?xml version="1.0" encoding="utf-8"?>
<formControlPr xmlns="http://schemas.microsoft.com/office/spreadsheetml/2009/9/main" objectType="CheckBox" checked="Checked" fmlaLink="A30" lockText="1" noThreeD="1"/>
</file>

<file path=xl/ctrlProps/ctrlProp136.xml><?xml version="1.0" encoding="utf-8"?>
<formControlPr xmlns="http://schemas.microsoft.com/office/spreadsheetml/2009/9/main" objectType="CheckBox" checked="Checked" fmlaLink="A31" lockText="1" noThreeD="1"/>
</file>

<file path=xl/ctrlProps/ctrlProp137.xml><?xml version="1.0" encoding="utf-8"?>
<formControlPr xmlns="http://schemas.microsoft.com/office/spreadsheetml/2009/9/main" objectType="CheckBox" checked="Checked" fmlaLink="A32" lockText="1" noThreeD="1"/>
</file>

<file path=xl/ctrlProps/ctrlProp138.xml><?xml version="1.0" encoding="utf-8"?>
<formControlPr xmlns="http://schemas.microsoft.com/office/spreadsheetml/2009/9/main" objectType="CheckBox" checked="Checked" fmlaLink="A33" lockText="1" noThreeD="1"/>
</file>

<file path=xl/ctrlProps/ctrlProp139.xml><?xml version="1.0" encoding="utf-8"?>
<formControlPr xmlns="http://schemas.microsoft.com/office/spreadsheetml/2009/9/main" objectType="CheckBox" checked="Checked" fmlaLink="A34" lockText="1" noThreeD="1"/>
</file>

<file path=xl/ctrlProps/ctrlProp140.xml><?xml version="1.0" encoding="utf-8"?>
<formControlPr xmlns="http://schemas.microsoft.com/office/spreadsheetml/2009/9/main" objectType="CheckBox" checked="Checked" fmlaLink="A35" lockText="1" noThreeD="1"/>
</file>

<file path=xl/ctrlProps/ctrlProp141.xml><?xml version="1.0" encoding="utf-8"?>
<formControlPr xmlns="http://schemas.microsoft.com/office/spreadsheetml/2009/9/main" objectType="CheckBox" checked="Checked" fmlaLink="A36" lockText="1" noThreeD="1"/>
</file>

<file path=xl/ctrlProps/ctrlProp142.xml><?xml version="1.0" encoding="utf-8"?>
<formControlPr xmlns="http://schemas.microsoft.com/office/spreadsheetml/2009/9/main" objectType="CheckBox" checked="Checked" fmlaLink="A37" lockText="1" noThreeD="1"/>
</file>

<file path=xl/ctrlProps/ctrlProp143.xml><?xml version="1.0" encoding="utf-8"?>
<formControlPr xmlns="http://schemas.microsoft.com/office/spreadsheetml/2009/9/main" objectType="CheckBox" checked="Checked" fmlaLink="A38" lockText="1" noThreeD="1"/>
</file>

<file path=xl/ctrlProps/ctrlProp144.xml><?xml version="1.0" encoding="utf-8"?>
<formControlPr xmlns="http://schemas.microsoft.com/office/spreadsheetml/2009/9/main" objectType="CheckBox" checked="Checked" fmlaLink="A39" lockText="1" noThreeD="1"/>
</file>

<file path=xl/ctrlProps/ctrlProp145.xml><?xml version="1.0" encoding="utf-8"?>
<formControlPr xmlns="http://schemas.microsoft.com/office/spreadsheetml/2009/9/main" objectType="CheckBox" checked="Checked" fmlaLink="A40" lockText="1" noThreeD="1"/>
</file>

<file path=xl/ctrlProps/ctrlProp146.xml><?xml version="1.0" encoding="utf-8"?>
<formControlPr xmlns="http://schemas.microsoft.com/office/spreadsheetml/2009/9/main" objectType="CheckBox" checked="Checked" fmlaLink="A41" lockText="1" noThreeD="1"/>
</file>

<file path=xl/ctrlProps/ctrlProp147.xml><?xml version="1.0" encoding="utf-8"?>
<formControlPr xmlns="http://schemas.microsoft.com/office/spreadsheetml/2009/9/main" objectType="CheckBox" checked="Checked" fmlaLink="$A$46" lockText="1" noThreeD="1"/>
</file>

<file path=xl/ctrlProps/ctrlProp148.xml><?xml version="1.0" encoding="utf-8"?>
<formControlPr xmlns="http://schemas.microsoft.com/office/spreadsheetml/2009/9/main" objectType="CheckBox" checked="Checked" fmlaLink="$A$52" lockText="1" noThreeD="1"/>
</file>

<file path=xl/ctrlProps/ctrlProp149.xml><?xml version="1.0" encoding="utf-8"?>
<formControlPr xmlns="http://schemas.microsoft.com/office/spreadsheetml/2009/9/main" objectType="CheckBox" checked="Checked" fmlaLink="$A$53" lockText="1" noThreeD="1"/>
</file>

<file path=xl/ctrlProps/ctrlProp150.xml><?xml version="1.0" encoding="utf-8"?>
<formControlPr xmlns="http://schemas.microsoft.com/office/spreadsheetml/2009/9/main" objectType="CheckBox" checked="Checked" fmlaLink="$A$54" lockText="1" noThreeD="1"/>
</file>

<file path=xl/ctrlProps/ctrlProp151.xml><?xml version="1.0" encoding="utf-8"?>
<formControlPr xmlns="http://schemas.microsoft.com/office/spreadsheetml/2009/9/main" objectType="CheckBox" checked="Checked" fmlaLink="$A$55" lockText="1" noThreeD="1"/>
</file>

<file path=xl/ctrlProps/ctrlProp152.xml><?xml version="1.0" encoding="utf-8"?>
<formControlPr xmlns="http://schemas.microsoft.com/office/spreadsheetml/2009/9/main" objectType="CheckBox" checked="Checked" fmlaLink="$A$15" lockText="1" noThreeD="1"/>
</file>

<file path=xl/ctrlProps/ctrlProp153.xml><?xml version="1.0" encoding="utf-8"?>
<formControlPr xmlns="http://schemas.microsoft.com/office/spreadsheetml/2009/9/main" objectType="CheckBox" checked="Checked" fmlaLink="$A$45" lockText="1" noThreeD="1"/>
</file>

<file path=xl/ctrlProps/ctrlProp154.xml><?xml version="1.0" encoding="utf-8"?>
<formControlPr xmlns="http://schemas.microsoft.com/office/spreadsheetml/2009/9/main" objectType="CheckBox" checked="Checked" fmlaLink="$A$44" lockText="1" noThreeD="1"/>
</file>

<file path=xl/ctrlProps/ctrlProp155.xml><?xml version="1.0" encoding="utf-8"?>
<formControlPr xmlns="http://schemas.microsoft.com/office/spreadsheetml/2009/9/main" objectType="CheckBox" checked="Checked" fmlaLink="$A$50" lockText="1" noThreeD="1"/>
</file>

<file path=xl/ctrlProps/ctrlProp156.xml><?xml version="1.0" encoding="utf-8"?>
<formControlPr xmlns="http://schemas.microsoft.com/office/spreadsheetml/2009/9/main" objectType="CheckBox" checked="Checked" fmlaLink="$A$49" lockText="1" noThreeD="1"/>
</file>

<file path=xl/ctrlProps/ctrlProp157.xml><?xml version="1.0" encoding="utf-8"?>
<formControlPr xmlns="http://schemas.microsoft.com/office/spreadsheetml/2009/9/main" objectType="CheckBox" checked="Checked" fmlaLink="$A$51" lockText="1" noThreeD="1"/>
</file>

<file path=xl/ctrlProps/ctrlProp158.xml><?xml version="1.0" encoding="utf-8"?>
<formControlPr xmlns="http://schemas.microsoft.com/office/spreadsheetml/2009/9/main" objectType="CheckBox" checked="Checked" fmlaLink="$A$56" lockText="1" noThreeD="1"/>
</file>

<file path=xl/ctrlProps/ctrlProp159.xml><?xml version="1.0" encoding="utf-8"?>
<formControlPr xmlns="http://schemas.microsoft.com/office/spreadsheetml/2009/9/main" objectType="CheckBox" checked="Checked" fmlaLink="$A$6" lockText="1" noThreeD="1"/>
</file>

<file path=xl/ctrlProps/ctrlProp160.xml><?xml version="1.0" encoding="utf-8"?>
<formControlPr xmlns="http://schemas.microsoft.com/office/spreadsheetml/2009/9/main" objectType="CheckBox" checked="Checked" fmlaLink="$A$7" lockText="1" noThreeD="1"/>
</file>

<file path=xl/ctrlProps/ctrlProp161.xml><?xml version="1.0" encoding="utf-8"?>
<formControlPr xmlns="http://schemas.microsoft.com/office/spreadsheetml/2009/9/main" objectType="CheckBox" checked="Checked" fmlaLink="$A$8" lockText="1" noThreeD="1"/>
</file>

<file path=xl/ctrlProps/ctrlProp162.xml><?xml version="1.0" encoding="utf-8"?>
<formControlPr xmlns="http://schemas.microsoft.com/office/spreadsheetml/2009/9/main" objectType="CheckBox" checked="Checked" fmlaLink="$A$9" lockText="1" noThreeD="1"/>
</file>

<file path=xl/ctrlProps/ctrlProp163.xml><?xml version="1.0" encoding="utf-8"?>
<formControlPr xmlns="http://schemas.microsoft.com/office/spreadsheetml/2009/9/main" objectType="CheckBox" checked="Checked" fmlaLink="$A$10" lockText="1" noThreeD="1"/>
</file>

<file path=xl/ctrlProps/ctrlProp164.xml><?xml version="1.0" encoding="utf-8"?>
<formControlPr xmlns="http://schemas.microsoft.com/office/spreadsheetml/2009/9/main" objectType="CheckBox" checked="Checked" fmlaLink="$A$11" lockText="1" noThreeD="1"/>
</file>

<file path=xl/ctrlProps/ctrlProp165.xml><?xml version="1.0" encoding="utf-8"?>
<formControlPr xmlns="http://schemas.microsoft.com/office/spreadsheetml/2009/9/main" objectType="CheckBox" checked="Checked" fmlaLink="$A$12" lockText="1" noThreeD="1"/>
</file>

<file path=xl/ctrlProps/ctrlProp166.xml><?xml version="1.0" encoding="utf-8"?>
<formControlPr xmlns="http://schemas.microsoft.com/office/spreadsheetml/2009/9/main" objectType="CheckBox" checked="Checked" fmlaLink="$A$13" lockText="1" noThreeD="1"/>
</file>

<file path=xl/ctrlProps/ctrlProp167.xml><?xml version="1.0" encoding="utf-8"?>
<formControlPr xmlns="http://schemas.microsoft.com/office/spreadsheetml/2009/9/main" objectType="CheckBox" checked="Checked" fmlaLink="$A$14" lockText="1" noThreeD="1"/>
</file>

<file path=xl/ctrlProps/ctrlProp168.xml><?xml version="1.0" encoding="utf-8"?>
<formControlPr xmlns="http://schemas.microsoft.com/office/spreadsheetml/2009/9/main" objectType="CheckBox" checked="Checked" fmlaLink="$A$16" lockText="1" noThreeD="1"/>
</file>

<file path=xl/ctrlProps/ctrlProp169.xml><?xml version="1.0" encoding="utf-8"?>
<formControlPr xmlns="http://schemas.microsoft.com/office/spreadsheetml/2009/9/main" objectType="CheckBox" checked="Checked" fmlaLink="$A$17" lockText="1" noThreeD="1"/>
</file>

<file path=xl/ctrlProps/ctrlProp170.xml><?xml version="1.0" encoding="utf-8"?>
<formControlPr xmlns="http://schemas.microsoft.com/office/spreadsheetml/2009/9/main" objectType="CheckBox" checked="Checked" fmlaLink="$A$18" lockText="1" noThreeD="1"/>
</file>

<file path=xl/ctrlProps/ctrlProp171.xml><?xml version="1.0" encoding="utf-8"?>
<formControlPr xmlns="http://schemas.microsoft.com/office/spreadsheetml/2009/9/main" objectType="CheckBox" checked="Checked" fmlaLink="$A$19" lockText="1" noThreeD="1"/>
</file>

<file path=xl/ctrlProps/ctrlProp172.xml><?xml version="1.0" encoding="utf-8"?>
<formControlPr xmlns="http://schemas.microsoft.com/office/spreadsheetml/2009/9/main" objectType="CheckBox" checked="Checked" fmlaLink="$A$20" lockText="1" noThreeD="1"/>
</file>

<file path=xl/ctrlProps/ctrlProp173.xml><?xml version="1.0" encoding="utf-8"?>
<formControlPr xmlns="http://schemas.microsoft.com/office/spreadsheetml/2009/9/main" objectType="CheckBox" checked="Checked" fmlaLink="$A$21" lockText="1" noThreeD="1"/>
</file>

<file path=xl/ctrlProps/ctrlProp174.xml><?xml version="1.0" encoding="utf-8"?>
<formControlPr xmlns="http://schemas.microsoft.com/office/spreadsheetml/2009/9/main" objectType="CheckBox" checked="Checked" fmlaLink="$A$22" lockText="1" noThreeD="1"/>
</file>

<file path=xl/ctrlProps/ctrlProp175.xml><?xml version="1.0" encoding="utf-8"?>
<formControlPr xmlns="http://schemas.microsoft.com/office/spreadsheetml/2009/9/main" objectType="CheckBox" checked="Checked" fmlaLink="$A$23" lockText="1" noThreeD="1"/>
</file>

<file path=xl/ctrlProps/ctrlProp176.xml><?xml version="1.0" encoding="utf-8"?>
<formControlPr xmlns="http://schemas.microsoft.com/office/spreadsheetml/2009/9/main" objectType="CheckBox" checked="Checked" fmlaLink="$A$24" lockText="1" noThreeD="1"/>
</file>

<file path=xl/ctrlProps/ctrlProp177.xml><?xml version="1.0" encoding="utf-8"?>
<formControlPr xmlns="http://schemas.microsoft.com/office/spreadsheetml/2009/9/main" objectType="CheckBox" checked="Checked" fmlaLink="A25" lockText="1" noThreeD="1"/>
</file>

<file path=xl/ctrlProps/ctrlProp178.xml><?xml version="1.0" encoding="utf-8"?>
<formControlPr xmlns="http://schemas.microsoft.com/office/spreadsheetml/2009/9/main" objectType="CheckBox" checked="Checked" fmlaLink="A26" lockText="1" noThreeD="1"/>
</file>

<file path=xl/ctrlProps/ctrlProp179.xml><?xml version="1.0" encoding="utf-8"?>
<formControlPr xmlns="http://schemas.microsoft.com/office/spreadsheetml/2009/9/main" objectType="CheckBox" checked="Checked" fmlaLink="A27" lockText="1" noThreeD="1"/>
</file>

<file path=xl/ctrlProps/ctrlProp180.xml><?xml version="1.0" encoding="utf-8"?>
<formControlPr xmlns="http://schemas.microsoft.com/office/spreadsheetml/2009/9/main" objectType="CheckBox" checked="Checked" fmlaLink="A28" lockText="1" noThreeD="1"/>
</file>

<file path=xl/ctrlProps/ctrlProp181.xml><?xml version="1.0" encoding="utf-8"?>
<formControlPr xmlns="http://schemas.microsoft.com/office/spreadsheetml/2009/9/main" objectType="CheckBox" checked="Checked" fmlaLink="A29" lockText="1" noThreeD="1"/>
</file>

<file path=xl/ctrlProps/ctrlProp182.xml><?xml version="1.0" encoding="utf-8"?>
<formControlPr xmlns="http://schemas.microsoft.com/office/spreadsheetml/2009/9/main" objectType="CheckBox" checked="Checked" fmlaLink="A31" lockText="1" noThreeD="1"/>
</file>

<file path=xl/ctrlProps/ctrlProp183.xml><?xml version="1.0" encoding="utf-8"?>
<formControlPr xmlns="http://schemas.microsoft.com/office/spreadsheetml/2009/9/main" objectType="CheckBox" checked="Checked" fmlaLink="A33" lockText="1" noThreeD="1"/>
</file>

<file path=xl/ctrlProps/ctrlProp184.xml><?xml version="1.0" encoding="utf-8"?>
<formControlPr xmlns="http://schemas.microsoft.com/office/spreadsheetml/2009/9/main" objectType="CheckBox" checked="Checked" fmlaLink="A34" lockText="1" noThreeD="1"/>
</file>

<file path=xl/ctrlProps/ctrlProp185.xml><?xml version="1.0" encoding="utf-8"?>
<formControlPr xmlns="http://schemas.microsoft.com/office/spreadsheetml/2009/9/main" objectType="CheckBox" checked="Checked" fmlaLink="$A$15" lockText="1" noThreeD="1"/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7.PNG"/><Relationship Id="rId18" Type="http://schemas.openxmlformats.org/officeDocument/2006/relationships/image" Target="../media/image52.PNG"/><Relationship Id="rId26" Type="http://schemas.openxmlformats.org/officeDocument/2006/relationships/image" Target="../media/image59.PNG"/><Relationship Id="rId39" Type="http://schemas.openxmlformats.org/officeDocument/2006/relationships/image" Target="../media/image72.png"/><Relationship Id="rId21" Type="http://schemas.openxmlformats.org/officeDocument/2006/relationships/image" Target="../media/image28.png"/><Relationship Id="rId34" Type="http://schemas.openxmlformats.org/officeDocument/2006/relationships/image" Target="../media/image67.png"/><Relationship Id="rId42" Type="http://schemas.openxmlformats.org/officeDocument/2006/relationships/hyperlink" Target="#&#48277;&#49324;!A1"/><Relationship Id="rId7" Type="http://schemas.openxmlformats.org/officeDocument/2006/relationships/image" Target="../media/image41.PNG"/><Relationship Id="rId2" Type="http://schemas.openxmlformats.org/officeDocument/2006/relationships/image" Target="../media/image36.PNG"/><Relationship Id="rId16" Type="http://schemas.openxmlformats.org/officeDocument/2006/relationships/image" Target="../media/image50.PNG"/><Relationship Id="rId29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40.png"/><Relationship Id="rId11" Type="http://schemas.openxmlformats.org/officeDocument/2006/relationships/image" Target="../media/image45.PNG"/><Relationship Id="rId24" Type="http://schemas.openxmlformats.org/officeDocument/2006/relationships/image" Target="../media/image57.PNG"/><Relationship Id="rId32" Type="http://schemas.openxmlformats.org/officeDocument/2006/relationships/image" Target="../media/image65.png"/><Relationship Id="rId37" Type="http://schemas.openxmlformats.org/officeDocument/2006/relationships/image" Target="../media/image70.png"/><Relationship Id="rId40" Type="http://schemas.openxmlformats.org/officeDocument/2006/relationships/image" Target="../media/image73.png"/><Relationship Id="rId45" Type="http://schemas.openxmlformats.org/officeDocument/2006/relationships/hyperlink" Target="#&#51204;&#49324;!A1"/><Relationship Id="rId5" Type="http://schemas.openxmlformats.org/officeDocument/2006/relationships/image" Target="../media/image39.PNG"/><Relationship Id="rId15" Type="http://schemas.openxmlformats.org/officeDocument/2006/relationships/image" Target="../media/image49.PNG"/><Relationship Id="rId23" Type="http://schemas.openxmlformats.org/officeDocument/2006/relationships/image" Target="../media/image56.PNG"/><Relationship Id="rId28" Type="http://schemas.openxmlformats.org/officeDocument/2006/relationships/image" Target="../media/image61.png"/><Relationship Id="rId36" Type="http://schemas.openxmlformats.org/officeDocument/2006/relationships/image" Target="../media/image69.png"/><Relationship Id="rId10" Type="http://schemas.openxmlformats.org/officeDocument/2006/relationships/image" Target="../media/image44.PNG"/><Relationship Id="rId19" Type="http://schemas.openxmlformats.org/officeDocument/2006/relationships/image" Target="../media/image53.PNG"/><Relationship Id="rId31" Type="http://schemas.openxmlformats.org/officeDocument/2006/relationships/image" Target="../media/image64.png"/><Relationship Id="rId44" Type="http://schemas.openxmlformats.org/officeDocument/2006/relationships/hyperlink" Target="#&#46020;&#44032;!A1"/><Relationship Id="rId4" Type="http://schemas.openxmlformats.org/officeDocument/2006/relationships/image" Target="../media/image38.PNG"/><Relationship Id="rId9" Type="http://schemas.openxmlformats.org/officeDocument/2006/relationships/image" Target="../media/image43.png"/><Relationship Id="rId14" Type="http://schemas.openxmlformats.org/officeDocument/2006/relationships/image" Target="../media/image48.PNG"/><Relationship Id="rId22" Type="http://schemas.openxmlformats.org/officeDocument/2006/relationships/image" Target="../media/image55.PNG"/><Relationship Id="rId27" Type="http://schemas.openxmlformats.org/officeDocument/2006/relationships/image" Target="../media/image60.PNG"/><Relationship Id="rId30" Type="http://schemas.openxmlformats.org/officeDocument/2006/relationships/image" Target="../media/image63.png"/><Relationship Id="rId35" Type="http://schemas.openxmlformats.org/officeDocument/2006/relationships/image" Target="../media/image68.png"/><Relationship Id="rId43" Type="http://schemas.openxmlformats.org/officeDocument/2006/relationships/hyperlink" Target="#&#51649;&#51088;!A1"/><Relationship Id="rId8" Type="http://schemas.openxmlformats.org/officeDocument/2006/relationships/image" Target="../media/image42.PNG"/><Relationship Id="rId3" Type="http://schemas.openxmlformats.org/officeDocument/2006/relationships/image" Target="../media/image37.PNG"/><Relationship Id="rId12" Type="http://schemas.openxmlformats.org/officeDocument/2006/relationships/image" Target="../media/image46.PNG"/><Relationship Id="rId17" Type="http://schemas.openxmlformats.org/officeDocument/2006/relationships/image" Target="../media/image51.PNG"/><Relationship Id="rId25" Type="http://schemas.openxmlformats.org/officeDocument/2006/relationships/image" Target="../media/image58.PNG"/><Relationship Id="rId33" Type="http://schemas.openxmlformats.org/officeDocument/2006/relationships/image" Target="../media/image66.png"/><Relationship Id="rId38" Type="http://schemas.openxmlformats.org/officeDocument/2006/relationships/image" Target="../media/image71.png"/><Relationship Id="rId20" Type="http://schemas.openxmlformats.org/officeDocument/2006/relationships/image" Target="../media/image54.PNG"/><Relationship Id="rId41" Type="http://schemas.openxmlformats.org/officeDocument/2006/relationships/hyperlink" Target="#&#46020;&#51201;!A1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67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68.png"/><Relationship Id="rId47" Type="http://schemas.openxmlformats.org/officeDocument/2006/relationships/image" Target="../media/image78.png"/><Relationship Id="rId50" Type="http://schemas.openxmlformats.org/officeDocument/2006/relationships/hyperlink" Target="#&#46020;&#51201;!A1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62.png"/><Relationship Id="rId40" Type="http://schemas.openxmlformats.org/officeDocument/2006/relationships/image" Target="../media/image75.png"/><Relationship Id="rId45" Type="http://schemas.openxmlformats.org/officeDocument/2006/relationships/image" Target="../media/image71.png"/><Relationship Id="rId53" Type="http://schemas.openxmlformats.org/officeDocument/2006/relationships/hyperlink" Target="#&#46020;&#44032;!A1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76.png"/><Relationship Id="rId52" Type="http://schemas.openxmlformats.org/officeDocument/2006/relationships/hyperlink" Target="#&#51649;&#51088;!A1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72.png"/><Relationship Id="rId48" Type="http://schemas.openxmlformats.org/officeDocument/2006/relationships/image" Target="../media/image79.png"/><Relationship Id="rId8" Type="http://schemas.openxmlformats.org/officeDocument/2006/relationships/image" Target="../media/image8.png"/><Relationship Id="rId51" Type="http://schemas.openxmlformats.org/officeDocument/2006/relationships/hyperlink" Target="#&#48277;&#49324;!A1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74.png"/><Relationship Id="rId46" Type="http://schemas.openxmlformats.org/officeDocument/2006/relationships/image" Target="../media/image77.png"/><Relationship Id="rId20" Type="http://schemas.openxmlformats.org/officeDocument/2006/relationships/image" Target="../media/image20.png"/><Relationship Id="rId41" Type="http://schemas.openxmlformats.org/officeDocument/2006/relationships/image" Target="../media/image66.png"/><Relationship Id="rId54" Type="http://schemas.openxmlformats.org/officeDocument/2006/relationships/hyperlink" Target="#&#51204;&#49324;!A1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61.png"/><Relationship Id="rId49" Type="http://schemas.openxmlformats.org/officeDocument/2006/relationships/image" Target="../media/image80.png"/></Relationships>
</file>

<file path=xl/drawings/_rels/drawing4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06.PNG"/><Relationship Id="rId21" Type="http://schemas.openxmlformats.org/officeDocument/2006/relationships/image" Target="../media/image101.PNG"/><Relationship Id="rId42" Type="http://schemas.openxmlformats.org/officeDocument/2006/relationships/image" Target="../media/image122.png"/><Relationship Id="rId47" Type="http://schemas.openxmlformats.org/officeDocument/2006/relationships/image" Target="../media/image127.png"/><Relationship Id="rId63" Type="http://schemas.openxmlformats.org/officeDocument/2006/relationships/image" Target="../media/image142.png"/><Relationship Id="rId68" Type="http://schemas.openxmlformats.org/officeDocument/2006/relationships/image" Target="../media/image144.png"/><Relationship Id="rId16" Type="http://schemas.openxmlformats.org/officeDocument/2006/relationships/image" Target="../media/image96.PNG"/><Relationship Id="rId11" Type="http://schemas.openxmlformats.org/officeDocument/2006/relationships/image" Target="../media/image91.PNG"/><Relationship Id="rId24" Type="http://schemas.openxmlformats.org/officeDocument/2006/relationships/image" Target="../media/image104.PNG"/><Relationship Id="rId32" Type="http://schemas.openxmlformats.org/officeDocument/2006/relationships/image" Target="../media/image112.PNG"/><Relationship Id="rId37" Type="http://schemas.openxmlformats.org/officeDocument/2006/relationships/image" Target="../media/image117.png"/><Relationship Id="rId40" Type="http://schemas.openxmlformats.org/officeDocument/2006/relationships/image" Target="../media/image120.png"/><Relationship Id="rId45" Type="http://schemas.openxmlformats.org/officeDocument/2006/relationships/image" Target="../media/image125.png"/><Relationship Id="rId53" Type="http://schemas.openxmlformats.org/officeDocument/2006/relationships/image" Target="../media/image133.png"/><Relationship Id="rId58" Type="http://schemas.openxmlformats.org/officeDocument/2006/relationships/image" Target="../media/image138.PNG"/><Relationship Id="rId66" Type="http://schemas.openxmlformats.org/officeDocument/2006/relationships/image" Target="../media/image143.png"/><Relationship Id="rId74" Type="http://schemas.openxmlformats.org/officeDocument/2006/relationships/image" Target="../media/image150.png"/><Relationship Id="rId79" Type="http://schemas.openxmlformats.org/officeDocument/2006/relationships/hyperlink" Target="#&#51204;&#49324;!A1"/><Relationship Id="rId5" Type="http://schemas.openxmlformats.org/officeDocument/2006/relationships/image" Target="../media/image85.PNG"/><Relationship Id="rId61" Type="http://schemas.openxmlformats.org/officeDocument/2006/relationships/image" Target="../media/image141.png"/><Relationship Id="rId19" Type="http://schemas.openxmlformats.org/officeDocument/2006/relationships/image" Target="../media/image99.PNG"/><Relationship Id="rId14" Type="http://schemas.openxmlformats.org/officeDocument/2006/relationships/image" Target="../media/image94.PNG"/><Relationship Id="rId22" Type="http://schemas.openxmlformats.org/officeDocument/2006/relationships/image" Target="../media/image102.PNG"/><Relationship Id="rId27" Type="http://schemas.openxmlformats.org/officeDocument/2006/relationships/image" Target="../media/image107.PNG"/><Relationship Id="rId30" Type="http://schemas.openxmlformats.org/officeDocument/2006/relationships/image" Target="../media/image110.PNG"/><Relationship Id="rId35" Type="http://schemas.openxmlformats.org/officeDocument/2006/relationships/image" Target="../media/image115.png"/><Relationship Id="rId43" Type="http://schemas.openxmlformats.org/officeDocument/2006/relationships/image" Target="../media/image123.png"/><Relationship Id="rId48" Type="http://schemas.openxmlformats.org/officeDocument/2006/relationships/image" Target="../media/image128.png"/><Relationship Id="rId56" Type="http://schemas.openxmlformats.org/officeDocument/2006/relationships/image" Target="../media/image136.png"/><Relationship Id="rId64" Type="http://schemas.openxmlformats.org/officeDocument/2006/relationships/image" Target="../media/image68.png"/><Relationship Id="rId69" Type="http://schemas.openxmlformats.org/officeDocument/2006/relationships/image" Target="../media/image145.png"/><Relationship Id="rId77" Type="http://schemas.openxmlformats.org/officeDocument/2006/relationships/hyperlink" Target="#&#51649;&#51088;!A1"/><Relationship Id="rId8" Type="http://schemas.openxmlformats.org/officeDocument/2006/relationships/image" Target="../media/image88.PNG"/><Relationship Id="rId51" Type="http://schemas.openxmlformats.org/officeDocument/2006/relationships/image" Target="../media/image131.png"/><Relationship Id="rId72" Type="http://schemas.openxmlformats.org/officeDocument/2006/relationships/image" Target="../media/image148.png"/><Relationship Id="rId3" Type="http://schemas.openxmlformats.org/officeDocument/2006/relationships/image" Target="../media/image83.PNG"/><Relationship Id="rId12" Type="http://schemas.openxmlformats.org/officeDocument/2006/relationships/image" Target="../media/image92.PNG"/><Relationship Id="rId17" Type="http://schemas.openxmlformats.org/officeDocument/2006/relationships/image" Target="../media/image97.PNG"/><Relationship Id="rId25" Type="http://schemas.openxmlformats.org/officeDocument/2006/relationships/image" Target="../media/image105.PNG"/><Relationship Id="rId33" Type="http://schemas.openxmlformats.org/officeDocument/2006/relationships/image" Target="../media/image113.png"/><Relationship Id="rId38" Type="http://schemas.openxmlformats.org/officeDocument/2006/relationships/image" Target="../media/image118.png"/><Relationship Id="rId46" Type="http://schemas.openxmlformats.org/officeDocument/2006/relationships/image" Target="../media/image126.png"/><Relationship Id="rId59" Type="http://schemas.openxmlformats.org/officeDocument/2006/relationships/image" Target="../media/image139.PNG"/><Relationship Id="rId67" Type="http://schemas.openxmlformats.org/officeDocument/2006/relationships/image" Target="../media/image75.png"/><Relationship Id="rId20" Type="http://schemas.openxmlformats.org/officeDocument/2006/relationships/image" Target="../media/image100.PNG"/><Relationship Id="rId41" Type="http://schemas.openxmlformats.org/officeDocument/2006/relationships/image" Target="../media/image121.png"/><Relationship Id="rId54" Type="http://schemas.openxmlformats.org/officeDocument/2006/relationships/image" Target="../media/image134.png"/><Relationship Id="rId62" Type="http://schemas.openxmlformats.org/officeDocument/2006/relationships/image" Target="../media/image61.png"/><Relationship Id="rId70" Type="http://schemas.openxmlformats.org/officeDocument/2006/relationships/image" Target="../media/image146.png"/><Relationship Id="rId75" Type="http://schemas.openxmlformats.org/officeDocument/2006/relationships/hyperlink" Target="#&#46020;&#51201;!A1"/><Relationship Id="rId1" Type="http://schemas.openxmlformats.org/officeDocument/2006/relationships/image" Target="../media/image81.png"/><Relationship Id="rId6" Type="http://schemas.openxmlformats.org/officeDocument/2006/relationships/image" Target="../media/image86.PNG"/><Relationship Id="rId15" Type="http://schemas.openxmlformats.org/officeDocument/2006/relationships/image" Target="../media/image95.PNG"/><Relationship Id="rId23" Type="http://schemas.openxmlformats.org/officeDocument/2006/relationships/image" Target="../media/image103.PNG"/><Relationship Id="rId28" Type="http://schemas.openxmlformats.org/officeDocument/2006/relationships/image" Target="../media/image108.PNG"/><Relationship Id="rId36" Type="http://schemas.openxmlformats.org/officeDocument/2006/relationships/image" Target="../media/image116.png"/><Relationship Id="rId49" Type="http://schemas.openxmlformats.org/officeDocument/2006/relationships/image" Target="../media/image129.png"/><Relationship Id="rId57" Type="http://schemas.openxmlformats.org/officeDocument/2006/relationships/image" Target="../media/image137.png"/><Relationship Id="rId10" Type="http://schemas.openxmlformats.org/officeDocument/2006/relationships/image" Target="../media/image90.PNG"/><Relationship Id="rId31" Type="http://schemas.openxmlformats.org/officeDocument/2006/relationships/image" Target="../media/image111.PNG"/><Relationship Id="rId44" Type="http://schemas.openxmlformats.org/officeDocument/2006/relationships/image" Target="../media/image124.png"/><Relationship Id="rId52" Type="http://schemas.openxmlformats.org/officeDocument/2006/relationships/image" Target="../media/image132.png"/><Relationship Id="rId60" Type="http://schemas.openxmlformats.org/officeDocument/2006/relationships/image" Target="../media/image140.png"/><Relationship Id="rId65" Type="http://schemas.openxmlformats.org/officeDocument/2006/relationships/image" Target="../media/image74.png"/><Relationship Id="rId73" Type="http://schemas.openxmlformats.org/officeDocument/2006/relationships/image" Target="../media/image149.png"/><Relationship Id="rId78" Type="http://schemas.openxmlformats.org/officeDocument/2006/relationships/hyperlink" Target="#&#46020;&#44032;!A1"/><Relationship Id="rId4" Type="http://schemas.openxmlformats.org/officeDocument/2006/relationships/image" Target="../media/image84.PNG"/><Relationship Id="rId9" Type="http://schemas.openxmlformats.org/officeDocument/2006/relationships/image" Target="../media/image89.PNG"/><Relationship Id="rId13" Type="http://schemas.openxmlformats.org/officeDocument/2006/relationships/image" Target="../media/image93.PNG"/><Relationship Id="rId18" Type="http://schemas.openxmlformats.org/officeDocument/2006/relationships/image" Target="../media/image98.PNG"/><Relationship Id="rId39" Type="http://schemas.openxmlformats.org/officeDocument/2006/relationships/image" Target="../media/image119.png"/><Relationship Id="rId34" Type="http://schemas.openxmlformats.org/officeDocument/2006/relationships/image" Target="../media/image114.png"/><Relationship Id="rId50" Type="http://schemas.openxmlformats.org/officeDocument/2006/relationships/image" Target="../media/image130.png"/><Relationship Id="rId55" Type="http://schemas.openxmlformats.org/officeDocument/2006/relationships/image" Target="../media/image135.png"/><Relationship Id="rId76" Type="http://schemas.openxmlformats.org/officeDocument/2006/relationships/hyperlink" Target="#&#48277;&#49324;!A1"/><Relationship Id="rId7" Type="http://schemas.openxmlformats.org/officeDocument/2006/relationships/image" Target="../media/image87.PNG"/><Relationship Id="rId71" Type="http://schemas.openxmlformats.org/officeDocument/2006/relationships/image" Target="../media/image147.png"/><Relationship Id="rId2" Type="http://schemas.openxmlformats.org/officeDocument/2006/relationships/image" Target="../media/image82.PNG"/><Relationship Id="rId29" Type="http://schemas.openxmlformats.org/officeDocument/2006/relationships/image" Target="../media/image109.PNG"/></Relationships>
</file>

<file path=xl/drawings/_rels/drawing5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76.jpg"/><Relationship Id="rId21" Type="http://schemas.openxmlformats.org/officeDocument/2006/relationships/image" Target="../media/image171.png"/><Relationship Id="rId42" Type="http://schemas.openxmlformats.org/officeDocument/2006/relationships/image" Target="../media/image192.jpg"/><Relationship Id="rId47" Type="http://schemas.openxmlformats.org/officeDocument/2006/relationships/image" Target="../media/image197.png"/><Relationship Id="rId63" Type="http://schemas.openxmlformats.org/officeDocument/2006/relationships/image" Target="../media/image205.jpg"/><Relationship Id="rId68" Type="http://schemas.openxmlformats.org/officeDocument/2006/relationships/image" Target="../media/image210.png"/><Relationship Id="rId2" Type="http://schemas.openxmlformats.org/officeDocument/2006/relationships/image" Target="../media/image152.png"/><Relationship Id="rId16" Type="http://schemas.openxmlformats.org/officeDocument/2006/relationships/image" Target="../media/image166.jpg"/><Relationship Id="rId29" Type="http://schemas.openxmlformats.org/officeDocument/2006/relationships/image" Target="../media/image179.jpg"/><Relationship Id="rId11" Type="http://schemas.openxmlformats.org/officeDocument/2006/relationships/image" Target="../media/image161.jpg"/><Relationship Id="rId24" Type="http://schemas.openxmlformats.org/officeDocument/2006/relationships/image" Target="../media/image174.png"/><Relationship Id="rId32" Type="http://schemas.openxmlformats.org/officeDocument/2006/relationships/image" Target="../media/image182.jpg"/><Relationship Id="rId37" Type="http://schemas.openxmlformats.org/officeDocument/2006/relationships/image" Target="../media/image187.jpg"/><Relationship Id="rId40" Type="http://schemas.openxmlformats.org/officeDocument/2006/relationships/image" Target="../media/image190.jpg"/><Relationship Id="rId45" Type="http://schemas.openxmlformats.org/officeDocument/2006/relationships/image" Target="../media/image195.jpg"/><Relationship Id="rId53" Type="http://schemas.openxmlformats.org/officeDocument/2006/relationships/image" Target="../media/image74.png"/><Relationship Id="rId58" Type="http://schemas.openxmlformats.org/officeDocument/2006/relationships/image" Target="../media/image147.png"/><Relationship Id="rId66" Type="http://schemas.openxmlformats.org/officeDocument/2006/relationships/image" Target="../media/image208.png"/><Relationship Id="rId5" Type="http://schemas.openxmlformats.org/officeDocument/2006/relationships/image" Target="../media/image155.jpg"/><Relationship Id="rId61" Type="http://schemas.openxmlformats.org/officeDocument/2006/relationships/image" Target="../media/image150.png"/><Relationship Id="rId19" Type="http://schemas.openxmlformats.org/officeDocument/2006/relationships/image" Target="../media/image169.png"/><Relationship Id="rId14" Type="http://schemas.openxmlformats.org/officeDocument/2006/relationships/image" Target="../media/image164.jpg"/><Relationship Id="rId22" Type="http://schemas.openxmlformats.org/officeDocument/2006/relationships/image" Target="../media/image172.png"/><Relationship Id="rId27" Type="http://schemas.openxmlformats.org/officeDocument/2006/relationships/image" Target="../media/image177.png"/><Relationship Id="rId30" Type="http://schemas.openxmlformats.org/officeDocument/2006/relationships/image" Target="../media/image180.jpg"/><Relationship Id="rId35" Type="http://schemas.openxmlformats.org/officeDocument/2006/relationships/image" Target="../media/image185.jpg"/><Relationship Id="rId43" Type="http://schemas.openxmlformats.org/officeDocument/2006/relationships/image" Target="../media/image193.jpg"/><Relationship Id="rId48" Type="http://schemas.openxmlformats.org/officeDocument/2006/relationships/image" Target="../media/image198.png"/><Relationship Id="rId56" Type="http://schemas.openxmlformats.org/officeDocument/2006/relationships/image" Target="../media/image200.png"/><Relationship Id="rId64" Type="http://schemas.openxmlformats.org/officeDocument/2006/relationships/image" Target="../media/image206.jpg"/><Relationship Id="rId69" Type="http://schemas.openxmlformats.org/officeDocument/2006/relationships/hyperlink" Target="#&#46020;&#51201;!A1"/><Relationship Id="rId8" Type="http://schemas.openxmlformats.org/officeDocument/2006/relationships/image" Target="../media/image158.jpg"/><Relationship Id="rId51" Type="http://schemas.openxmlformats.org/officeDocument/2006/relationships/image" Target="../media/image142.png"/><Relationship Id="rId72" Type="http://schemas.openxmlformats.org/officeDocument/2006/relationships/hyperlink" Target="#&#46020;&#44032;!A1"/><Relationship Id="rId3" Type="http://schemas.openxmlformats.org/officeDocument/2006/relationships/image" Target="../media/image153.jpg"/><Relationship Id="rId12" Type="http://schemas.openxmlformats.org/officeDocument/2006/relationships/image" Target="../media/image162.jpg"/><Relationship Id="rId17" Type="http://schemas.openxmlformats.org/officeDocument/2006/relationships/image" Target="../media/image167.jpg"/><Relationship Id="rId25" Type="http://schemas.openxmlformats.org/officeDocument/2006/relationships/image" Target="../media/image175.jpg"/><Relationship Id="rId33" Type="http://schemas.openxmlformats.org/officeDocument/2006/relationships/image" Target="../media/image183.jpg"/><Relationship Id="rId38" Type="http://schemas.openxmlformats.org/officeDocument/2006/relationships/image" Target="../media/image188.jpg"/><Relationship Id="rId46" Type="http://schemas.openxmlformats.org/officeDocument/2006/relationships/image" Target="../media/image196.png"/><Relationship Id="rId59" Type="http://schemas.openxmlformats.org/officeDocument/2006/relationships/image" Target="../media/image202.png"/><Relationship Id="rId67" Type="http://schemas.openxmlformats.org/officeDocument/2006/relationships/image" Target="../media/image209.png"/><Relationship Id="rId20" Type="http://schemas.openxmlformats.org/officeDocument/2006/relationships/image" Target="../media/image170.png"/><Relationship Id="rId41" Type="http://schemas.openxmlformats.org/officeDocument/2006/relationships/image" Target="../media/image191.jpg"/><Relationship Id="rId54" Type="http://schemas.openxmlformats.org/officeDocument/2006/relationships/image" Target="../media/image75.png"/><Relationship Id="rId62" Type="http://schemas.openxmlformats.org/officeDocument/2006/relationships/image" Target="../media/image204.jpg"/><Relationship Id="rId70" Type="http://schemas.openxmlformats.org/officeDocument/2006/relationships/hyperlink" Target="#&#48277;&#49324;!A1"/><Relationship Id="rId1" Type="http://schemas.openxmlformats.org/officeDocument/2006/relationships/image" Target="../media/image151.jpg"/><Relationship Id="rId6" Type="http://schemas.openxmlformats.org/officeDocument/2006/relationships/image" Target="../media/image156.jpg"/><Relationship Id="rId15" Type="http://schemas.openxmlformats.org/officeDocument/2006/relationships/image" Target="../media/image165.jpg"/><Relationship Id="rId23" Type="http://schemas.openxmlformats.org/officeDocument/2006/relationships/image" Target="../media/image173.jpg"/><Relationship Id="rId28" Type="http://schemas.openxmlformats.org/officeDocument/2006/relationships/image" Target="../media/image178.jpg"/><Relationship Id="rId36" Type="http://schemas.openxmlformats.org/officeDocument/2006/relationships/image" Target="../media/image186.jpg"/><Relationship Id="rId49" Type="http://schemas.openxmlformats.org/officeDocument/2006/relationships/image" Target="../media/image199.png"/><Relationship Id="rId57" Type="http://schemas.openxmlformats.org/officeDocument/2006/relationships/image" Target="../media/image201.png"/><Relationship Id="rId10" Type="http://schemas.openxmlformats.org/officeDocument/2006/relationships/image" Target="../media/image160.jpg"/><Relationship Id="rId31" Type="http://schemas.openxmlformats.org/officeDocument/2006/relationships/image" Target="../media/image181.jpg"/><Relationship Id="rId44" Type="http://schemas.openxmlformats.org/officeDocument/2006/relationships/image" Target="../media/image194.jpg"/><Relationship Id="rId52" Type="http://schemas.openxmlformats.org/officeDocument/2006/relationships/image" Target="../media/image68.png"/><Relationship Id="rId60" Type="http://schemas.openxmlformats.org/officeDocument/2006/relationships/image" Target="../media/image203.png"/><Relationship Id="rId65" Type="http://schemas.openxmlformats.org/officeDocument/2006/relationships/image" Target="../media/image207.png"/><Relationship Id="rId73" Type="http://schemas.openxmlformats.org/officeDocument/2006/relationships/hyperlink" Target="#&#51204;&#49324;!A1"/><Relationship Id="rId4" Type="http://schemas.openxmlformats.org/officeDocument/2006/relationships/image" Target="../media/image154.jpg"/><Relationship Id="rId9" Type="http://schemas.openxmlformats.org/officeDocument/2006/relationships/image" Target="../media/image159.jpg"/><Relationship Id="rId13" Type="http://schemas.openxmlformats.org/officeDocument/2006/relationships/image" Target="../media/image163.jpg"/><Relationship Id="rId18" Type="http://schemas.openxmlformats.org/officeDocument/2006/relationships/image" Target="../media/image168.png"/><Relationship Id="rId39" Type="http://schemas.openxmlformats.org/officeDocument/2006/relationships/image" Target="../media/image189.jpg"/><Relationship Id="rId34" Type="http://schemas.openxmlformats.org/officeDocument/2006/relationships/image" Target="../media/image184.jpg"/><Relationship Id="rId50" Type="http://schemas.openxmlformats.org/officeDocument/2006/relationships/image" Target="../media/image61.png"/><Relationship Id="rId55" Type="http://schemas.openxmlformats.org/officeDocument/2006/relationships/image" Target="../media/image144.png"/><Relationship Id="rId7" Type="http://schemas.openxmlformats.org/officeDocument/2006/relationships/image" Target="../media/image157.png"/><Relationship Id="rId71" Type="http://schemas.openxmlformats.org/officeDocument/2006/relationships/hyperlink" Target="#&#51649;&#51088;!A1"/></Relationships>
</file>

<file path=xl/drawings/_rels/drawing6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28.jpg"/><Relationship Id="rId21" Type="http://schemas.openxmlformats.org/officeDocument/2006/relationships/image" Target="../media/image224.jpg"/><Relationship Id="rId42" Type="http://schemas.openxmlformats.org/officeDocument/2006/relationships/image" Target="../media/image71.png"/><Relationship Id="rId47" Type="http://schemas.openxmlformats.org/officeDocument/2006/relationships/image" Target="../media/image113.png"/><Relationship Id="rId63" Type="http://schemas.openxmlformats.org/officeDocument/2006/relationships/image" Target="../media/image249.png"/><Relationship Id="rId68" Type="http://schemas.openxmlformats.org/officeDocument/2006/relationships/hyperlink" Target="#&#46020;&#44032;!A1"/><Relationship Id="rId7" Type="http://schemas.openxmlformats.org/officeDocument/2006/relationships/image" Target="../media/image160.jpg"/><Relationship Id="rId71" Type="http://schemas.openxmlformats.org/officeDocument/2006/relationships/image" Target="../media/image252.png"/><Relationship Id="rId2" Type="http://schemas.openxmlformats.org/officeDocument/2006/relationships/image" Target="../media/image212.jpg"/><Relationship Id="rId16" Type="http://schemas.openxmlformats.org/officeDocument/2006/relationships/image" Target="../media/image121.png"/><Relationship Id="rId29" Type="http://schemas.openxmlformats.org/officeDocument/2006/relationships/image" Target="../media/image195.jpg"/><Relationship Id="rId11" Type="http://schemas.openxmlformats.org/officeDocument/2006/relationships/image" Target="../media/image93.PNG"/><Relationship Id="rId24" Type="http://schemas.openxmlformats.org/officeDocument/2006/relationships/image" Target="../media/image226.png"/><Relationship Id="rId32" Type="http://schemas.openxmlformats.org/officeDocument/2006/relationships/image" Target="../media/image232.png"/><Relationship Id="rId37" Type="http://schemas.openxmlformats.org/officeDocument/2006/relationships/image" Target="../media/image75.png"/><Relationship Id="rId40" Type="http://schemas.openxmlformats.org/officeDocument/2006/relationships/image" Target="../media/image235.png"/><Relationship Id="rId45" Type="http://schemas.openxmlformats.org/officeDocument/2006/relationships/image" Target="../media/image238.jpg"/><Relationship Id="rId53" Type="http://schemas.openxmlformats.org/officeDocument/2006/relationships/image" Target="../media/image62.png"/><Relationship Id="rId58" Type="http://schemas.openxmlformats.org/officeDocument/2006/relationships/image" Target="../media/image244.png"/><Relationship Id="rId66" Type="http://schemas.openxmlformats.org/officeDocument/2006/relationships/hyperlink" Target="#&#48277;&#49324;!A1"/><Relationship Id="rId5" Type="http://schemas.openxmlformats.org/officeDocument/2006/relationships/image" Target="../media/image215.jpg"/><Relationship Id="rId61" Type="http://schemas.openxmlformats.org/officeDocument/2006/relationships/image" Target="../media/image247.png"/><Relationship Id="rId19" Type="http://schemas.openxmlformats.org/officeDocument/2006/relationships/image" Target="../media/image159.jpg"/><Relationship Id="rId14" Type="http://schemas.openxmlformats.org/officeDocument/2006/relationships/image" Target="../media/image219.jpg"/><Relationship Id="rId22" Type="http://schemas.openxmlformats.org/officeDocument/2006/relationships/image" Target="../media/image225.jpg"/><Relationship Id="rId27" Type="http://schemas.openxmlformats.org/officeDocument/2006/relationships/image" Target="../media/image229.jpg"/><Relationship Id="rId30" Type="http://schemas.openxmlformats.org/officeDocument/2006/relationships/image" Target="../media/image230.jpg"/><Relationship Id="rId35" Type="http://schemas.openxmlformats.org/officeDocument/2006/relationships/image" Target="../media/image142.png"/><Relationship Id="rId43" Type="http://schemas.openxmlformats.org/officeDocument/2006/relationships/image" Target="../media/image1.png"/><Relationship Id="rId48" Type="http://schemas.openxmlformats.org/officeDocument/2006/relationships/image" Target="../media/image117.png"/><Relationship Id="rId56" Type="http://schemas.openxmlformats.org/officeDocument/2006/relationships/image" Target="../media/image242.png"/><Relationship Id="rId64" Type="http://schemas.openxmlformats.org/officeDocument/2006/relationships/image" Target="../media/image250.png"/><Relationship Id="rId69" Type="http://schemas.openxmlformats.org/officeDocument/2006/relationships/hyperlink" Target="#&#51204;&#49324;!A1"/><Relationship Id="rId8" Type="http://schemas.openxmlformats.org/officeDocument/2006/relationships/image" Target="../media/image90.PNG"/><Relationship Id="rId51" Type="http://schemas.openxmlformats.org/officeDocument/2006/relationships/image" Target="../media/image241.jpg"/><Relationship Id="rId3" Type="http://schemas.openxmlformats.org/officeDocument/2006/relationships/image" Target="../media/image213.jpg"/><Relationship Id="rId12" Type="http://schemas.openxmlformats.org/officeDocument/2006/relationships/image" Target="../media/image217.jpg"/><Relationship Id="rId17" Type="http://schemas.openxmlformats.org/officeDocument/2006/relationships/image" Target="../media/image221.jpg"/><Relationship Id="rId25" Type="http://schemas.openxmlformats.org/officeDocument/2006/relationships/image" Target="../media/image227.jpg"/><Relationship Id="rId33" Type="http://schemas.openxmlformats.org/officeDocument/2006/relationships/image" Target="../media/image233.png"/><Relationship Id="rId38" Type="http://schemas.openxmlformats.org/officeDocument/2006/relationships/image" Target="../media/image144.png"/><Relationship Id="rId46" Type="http://schemas.openxmlformats.org/officeDocument/2006/relationships/image" Target="../media/image94.PNG"/><Relationship Id="rId59" Type="http://schemas.openxmlformats.org/officeDocument/2006/relationships/image" Target="../media/image245.png"/><Relationship Id="rId67" Type="http://schemas.openxmlformats.org/officeDocument/2006/relationships/hyperlink" Target="#&#51649;&#51088;!A1"/><Relationship Id="rId20" Type="http://schemas.openxmlformats.org/officeDocument/2006/relationships/image" Target="../media/image223.jpg"/><Relationship Id="rId41" Type="http://schemas.openxmlformats.org/officeDocument/2006/relationships/image" Target="../media/image236.png"/><Relationship Id="rId54" Type="http://schemas.openxmlformats.org/officeDocument/2006/relationships/image" Target="../media/image67.png"/><Relationship Id="rId62" Type="http://schemas.openxmlformats.org/officeDocument/2006/relationships/image" Target="../media/image248.png"/><Relationship Id="rId70" Type="http://schemas.openxmlformats.org/officeDocument/2006/relationships/image" Target="../media/image251.png"/><Relationship Id="rId1" Type="http://schemas.openxmlformats.org/officeDocument/2006/relationships/image" Target="../media/image211.png"/><Relationship Id="rId6" Type="http://schemas.openxmlformats.org/officeDocument/2006/relationships/image" Target="../media/image216.jpg"/><Relationship Id="rId15" Type="http://schemas.openxmlformats.org/officeDocument/2006/relationships/image" Target="../media/image220.jpg"/><Relationship Id="rId23" Type="http://schemas.openxmlformats.org/officeDocument/2006/relationships/image" Target="../media/image155.jpg"/><Relationship Id="rId28" Type="http://schemas.openxmlformats.org/officeDocument/2006/relationships/image" Target="../media/image191.jpg"/><Relationship Id="rId36" Type="http://schemas.openxmlformats.org/officeDocument/2006/relationships/image" Target="../media/image68.png"/><Relationship Id="rId49" Type="http://schemas.openxmlformats.org/officeDocument/2006/relationships/image" Target="../media/image239.jpg"/><Relationship Id="rId57" Type="http://schemas.openxmlformats.org/officeDocument/2006/relationships/image" Target="../media/image243.png"/><Relationship Id="rId10" Type="http://schemas.openxmlformats.org/officeDocument/2006/relationships/image" Target="../media/image92.PNG"/><Relationship Id="rId31" Type="http://schemas.openxmlformats.org/officeDocument/2006/relationships/image" Target="../media/image231.png"/><Relationship Id="rId44" Type="http://schemas.openxmlformats.org/officeDocument/2006/relationships/image" Target="../media/image237.jpg"/><Relationship Id="rId52" Type="http://schemas.openxmlformats.org/officeDocument/2006/relationships/image" Target="../media/image74.png"/><Relationship Id="rId60" Type="http://schemas.openxmlformats.org/officeDocument/2006/relationships/image" Target="../media/image246.png"/><Relationship Id="rId65" Type="http://schemas.openxmlformats.org/officeDocument/2006/relationships/hyperlink" Target="#&#46020;&#51201;!A1"/><Relationship Id="rId4" Type="http://schemas.openxmlformats.org/officeDocument/2006/relationships/image" Target="../media/image214.jpg"/><Relationship Id="rId9" Type="http://schemas.openxmlformats.org/officeDocument/2006/relationships/image" Target="../media/image91.PNG"/><Relationship Id="rId13" Type="http://schemas.openxmlformats.org/officeDocument/2006/relationships/image" Target="../media/image218.jpg"/><Relationship Id="rId18" Type="http://schemas.openxmlformats.org/officeDocument/2006/relationships/image" Target="../media/image222.png"/><Relationship Id="rId39" Type="http://schemas.openxmlformats.org/officeDocument/2006/relationships/image" Target="../media/image234.png"/><Relationship Id="rId34" Type="http://schemas.openxmlformats.org/officeDocument/2006/relationships/image" Target="../media/image61.png"/><Relationship Id="rId50" Type="http://schemas.openxmlformats.org/officeDocument/2006/relationships/image" Target="../media/image240.jpg"/><Relationship Id="rId55" Type="http://schemas.openxmlformats.org/officeDocument/2006/relationships/image" Target="../media/image6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5</xdr:row>
      <xdr:rowOff>9525</xdr:rowOff>
    </xdr:from>
    <xdr:to>
      <xdr:col>8</xdr:col>
      <xdr:colOff>0</xdr:colOff>
      <xdr:row>6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04850" y="18288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6</xdr:row>
      <xdr:rowOff>0</xdr:rowOff>
    </xdr:from>
    <xdr:to>
      <xdr:col>8</xdr:col>
      <xdr:colOff>9525</xdr:colOff>
      <xdr:row>6</xdr:row>
      <xdr:rowOff>438150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14375" y="22669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7</xdr:row>
      <xdr:rowOff>0</xdr:rowOff>
    </xdr:from>
    <xdr:to>
      <xdr:col>8</xdr:col>
      <xdr:colOff>9525</xdr:colOff>
      <xdr:row>7</xdr:row>
      <xdr:rowOff>438150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14375" y="27146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8</xdr:row>
      <xdr:rowOff>0</xdr:rowOff>
    </xdr:from>
    <xdr:to>
      <xdr:col>8</xdr:col>
      <xdr:colOff>9525</xdr:colOff>
      <xdr:row>8</xdr:row>
      <xdr:rowOff>438150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14375" y="31623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9</xdr:row>
      <xdr:rowOff>0</xdr:rowOff>
    </xdr:from>
    <xdr:to>
      <xdr:col>8</xdr:col>
      <xdr:colOff>9525</xdr:colOff>
      <xdr:row>9</xdr:row>
      <xdr:rowOff>438150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14375" y="36099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9525</xdr:colOff>
      <xdr:row>10</xdr:row>
      <xdr:rowOff>438150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14375" y="40576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9525</xdr:colOff>
      <xdr:row>11</xdr:row>
      <xdr:rowOff>438150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714375" y="45053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12</xdr:row>
      <xdr:rowOff>0</xdr:rowOff>
    </xdr:from>
    <xdr:to>
      <xdr:col>8</xdr:col>
      <xdr:colOff>9525</xdr:colOff>
      <xdr:row>12</xdr:row>
      <xdr:rowOff>438150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14375" y="49530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9525</xdr:colOff>
      <xdr:row>13</xdr:row>
      <xdr:rowOff>438150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714375" y="54006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14</xdr:row>
      <xdr:rowOff>0</xdr:rowOff>
    </xdr:from>
    <xdr:to>
      <xdr:col>8</xdr:col>
      <xdr:colOff>9525</xdr:colOff>
      <xdr:row>14</xdr:row>
      <xdr:rowOff>438150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714375" y="58483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8</xdr:col>
      <xdr:colOff>9525</xdr:colOff>
      <xdr:row>15</xdr:row>
      <xdr:rowOff>438150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714375" y="62960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16</xdr:row>
      <xdr:rowOff>0</xdr:rowOff>
    </xdr:from>
    <xdr:to>
      <xdr:col>8</xdr:col>
      <xdr:colOff>9525</xdr:colOff>
      <xdr:row>16</xdr:row>
      <xdr:rowOff>438150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714375" y="67437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9525</xdr:colOff>
      <xdr:row>17</xdr:row>
      <xdr:rowOff>438150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714375" y="71913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18</xdr:row>
      <xdr:rowOff>0</xdr:rowOff>
    </xdr:from>
    <xdr:to>
      <xdr:col>8</xdr:col>
      <xdr:colOff>9525</xdr:colOff>
      <xdr:row>18</xdr:row>
      <xdr:rowOff>438150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714375" y="76390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9525</xdr:colOff>
      <xdr:row>19</xdr:row>
      <xdr:rowOff>438150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714375" y="80867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9525</xdr:colOff>
      <xdr:row>20</xdr:row>
      <xdr:rowOff>438150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714375" y="85344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8</xdr:col>
      <xdr:colOff>9525</xdr:colOff>
      <xdr:row>21</xdr:row>
      <xdr:rowOff>438150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714375" y="89820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22</xdr:row>
      <xdr:rowOff>0</xdr:rowOff>
    </xdr:from>
    <xdr:to>
      <xdr:col>8</xdr:col>
      <xdr:colOff>9525</xdr:colOff>
      <xdr:row>22</xdr:row>
      <xdr:rowOff>438150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714375" y="94297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9525</xdr:colOff>
      <xdr:row>23</xdr:row>
      <xdr:rowOff>438150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714375" y="98774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24</xdr:row>
      <xdr:rowOff>0</xdr:rowOff>
    </xdr:from>
    <xdr:to>
      <xdr:col>8</xdr:col>
      <xdr:colOff>9525</xdr:colOff>
      <xdr:row>24</xdr:row>
      <xdr:rowOff>438150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714375" y="103251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8</xdr:col>
      <xdr:colOff>9525</xdr:colOff>
      <xdr:row>25</xdr:row>
      <xdr:rowOff>438150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714375" y="107727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9525</xdr:colOff>
      <xdr:row>26</xdr:row>
      <xdr:rowOff>438150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714375" y="112204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8</xdr:col>
      <xdr:colOff>9525</xdr:colOff>
      <xdr:row>27</xdr:row>
      <xdr:rowOff>438150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714375" y="116681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28</xdr:row>
      <xdr:rowOff>0</xdr:rowOff>
    </xdr:from>
    <xdr:to>
      <xdr:col>8</xdr:col>
      <xdr:colOff>9525</xdr:colOff>
      <xdr:row>28</xdr:row>
      <xdr:rowOff>438150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714375" y="121158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9525</xdr:colOff>
      <xdr:row>29</xdr:row>
      <xdr:rowOff>438150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714375" y="125634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8</xdr:col>
      <xdr:colOff>9525</xdr:colOff>
      <xdr:row>31</xdr:row>
      <xdr:rowOff>438150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714375" y="134588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32</xdr:row>
      <xdr:rowOff>0</xdr:rowOff>
    </xdr:from>
    <xdr:to>
      <xdr:col>8</xdr:col>
      <xdr:colOff>9525</xdr:colOff>
      <xdr:row>32</xdr:row>
      <xdr:rowOff>438150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714375" y="139065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30</xdr:row>
      <xdr:rowOff>0</xdr:rowOff>
    </xdr:from>
    <xdr:to>
      <xdr:col>8</xdr:col>
      <xdr:colOff>9525</xdr:colOff>
      <xdr:row>30</xdr:row>
      <xdr:rowOff>438150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714375" y="130111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33</xdr:row>
      <xdr:rowOff>0</xdr:rowOff>
    </xdr:from>
    <xdr:to>
      <xdr:col>8</xdr:col>
      <xdr:colOff>9525</xdr:colOff>
      <xdr:row>33</xdr:row>
      <xdr:rowOff>438150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714375" y="143541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34</xdr:row>
      <xdr:rowOff>0</xdr:rowOff>
    </xdr:from>
    <xdr:to>
      <xdr:col>8</xdr:col>
      <xdr:colOff>9525</xdr:colOff>
      <xdr:row>34</xdr:row>
      <xdr:rowOff>438150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714375" y="148018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35</xdr:row>
      <xdr:rowOff>0</xdr:rowOff>
    </xdr:from>
    <xdr:to>
      <xdr:col>8</xdr:col>
      <xdr:colOff>9525</xdr:colOff>
      <xdr:row>35</xdr:row>
      <xdr:rowOff>438150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714375" y="152495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52</xdr:row>
      <xdr:rowOff>0</xdr:rowOff>
    </xdr:from>
    <xdr:to>
      <xdr:col>8</xdr:col>
      <xdr:colOff>9525</xdr:colOff>
      <xdr:row>54</xdr:row>
      <xdr:rowOff>19050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714375" y="191071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62</xdr:row>
      <xdr:rowOff>9525</xdr:rowOff>
    </xdr:from>
    <xdr:to>
      <xdr:col>8</xdr:col>
      <xdr:colOff>9525</xdr:colOff>
      <xdr:row>64</xdr:row>
      <xdr:rowOff>28575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714375" y="212217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72</xdr:row>
      <xdr:rowOff>19050</xdr:rowOff>
    </xdr:from>
    <xdr:to>
      <xdr:col>8</xdr:col>
      <xdr:colOff>9525</xdr:colOff>
      <xdr:row>74</xdr:row>
      <xdr:rowOff>38100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714375" y="233362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82</xdr:row>
      <xdr:rowOff>9525</xdr:rowOff>
    </xdr:from>
    <xdr:to>
      <xdr:col>8</xdr:col>
      <xdr:colOff>9525</xdr:colOff>
      <xdr:row>84</xdr:row>
      <xdr:rowOff>28575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714375" y="254317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9525</xdr:colOff>
      <xdr:row>94</xdr:row>
      <xdr:rowOff>19050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714375" y="275272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42</xdr:row>
      <xdr:rowOff>0</xdr:rowOff>
    </xdr:from>
    <xdr:to>
      <xdr:col>8</xdr:col>
      <xdr:colOff>9525</xdr:colOff>
      <xdr:row>44</xdr:row>
      <xdr:rowOff>19050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714375" y="170021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3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98</xdr:row>
      <xdr:rowOff>85725</xdr:rowOff>
    </xdr:from>
    <xdr:to>
      <xdr:col>8</xdr:col>
      <xdr:colOff>9525</xdr:colOff>
      <xdr:row>100</xdr:row>
      <xdr:rowOff>104775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714375" y="288798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101</xdr:row>
      <xdr:rowOff>104775</xdr:rowOff>
    </xdr:from>
    <xdr:to>
      <xdr:col>8</xdr:col>
      <xdr:colOff>9525</xdr:colOff>
      <xdr:row>103</xdr:row>
      <xdr:rowOff>123825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714375" y="295370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104</xdr:row>
      <xdr:rowOff>104775</xdr:rowOff>
    </xdr:from>
    <xdr:to>
      <xdr:col>8</xdr:col>
      <xdr:colOff>9525</xdr:colOff>
      <xdr:row>106</xdr:row>
      <xdr:rowOff>123825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714375" y="301752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3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108</xdr:row>
      <xdr:rowOff>9525</xdr:rowOff>
    </xdr:from>
    <xdr:to>
      <xdr:col>8</xdr:col>
      <xdr:colOff>9525</xdr:colOff>
      <xdr:row>110</xdr:row>
      <xdr:rowOff>28575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714375" y="309276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3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112</xdr:row>
      <xdr:rowOff>9525</xdr:rowOff>
    </xdr:from>
    <xdr:to>
      <xdr:col>8</xdr:col>
      <xdr:colOff>9525</xdr:colOff>
      <xdr:row>114</xdr:row>
      <xdr:rowOff>28575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714375" y="317754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3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8</xdr:col>
      <xdr:colOff>9525</xdr:colOff>
      <xdr:row>118</xdr:row>
      <xdr:rowOff>19050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714375" y="326136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3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57150</xdr:colOff>
          <xdr:row>6</xdr:row>
          <xdr:rowOff>19050</xdr:rowOff>
        </xdr:from>
        <xdr:to>
          <xdr:col>14</xdr:col>
          <xdr:colOff>314325</xdr:colOff>
          <xdr:row>6</xdr:row>
          <xdr:rowOff>438150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7</xdr:row>
          <xdr:rowOff>9525</xdr:rowOff>
        </xdr:from>
        <xdr:to>
          <xdr:col>14</xdr:col>
          <xdr:colOff>295275</xdr:colOff>
          <xdr:row>7</xdr:row>
          <xdr:rowOff>438150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8</xdr:row>
          <xdr:rowOff>9525</xdr:rowOff>
        </xdr:from>
        <xdr:to>
          <xdr:col>14</xdr:col>
          <xdr:colOff>295275</xdr:colOff>
          <xdr:row>8</xdr:row>
          <xdr:rowOff>438150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9</xdr:row>
          <xdr:rowOff>9525</xdr:rowOff>
        </xdr:from>
        <xdr:to>
          <xdr:col>14</xdr:col>
          <xdr:colOff>295275</xdr:colOff>
          <xdr:row>9</xdr:row>
          <xdr:rowOff>438150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10</xdr:row>
          <xdr:rowOff>9525</xdr:rowOff>
        </xdr:from>
        <xdr:to>
          <xdr:col>14</xdr:col>
          <xdr:colOff>295275</xdr:colOff>
          <xdr:row>10</xdr:row>
          <xdr:rowOff>438150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11</xdr:row>
          <xdr:rowOff>9525</xdr:rowOff>
        </xdr:from>
        <xdr:to>
          <xdr:col>14</xdr:col>
          <xdr:colOff>295275</xdr:colOff>
          <xdr:row>11</xdr:row>
          <xdr:rowOff>438150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12</xdr:row>
          <xdr:rowOff>9525</xdr:rowOff>
        </xdr:from>
        <xdr:to>
          <xdr:col>14</xdr:col>
          <xdr:colOff>295275</xdr:colOff>
          <xdr:row>12</xdr:row>
          <xdr:rowOff>438150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13</xdr:row>
          <xdr:rowOff>9525</xdr:rowOff>
        </xdr:from>
        <xdr:to>
          <xdr:col>14</xdr:col>
          <xdr:colOff>295275</xdr:colOff>
          <xdr:row>13</xdr:row>
          <xdr:rowOff>438150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14</xdr:row>
          <xdr:rowOff>9525</xdr:rowOff>
        </xdr:from>
        <xdr:to>
          <xdr:col>14</xdr:col>
          <xdr:colOff>295275</xdr:colOff>
          <xdr:row>14</xdr:row>
          <xdr:rowOff>438150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15</xdr:row>
          <xdr:rowOff>9525</xdr:rowOff>
        </xdr:from>
        <xdr:to>
          <xdr:col>14</xdr:col>
          <xdr:colOff>295275</xdr:colOff>
          <xdr:row>15</xdr:row>
          <xdr:rowOff>438150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0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16</xdr:row>
          <xdr:rowOff>9525</xdr:rowOff>
        </xdr:from>
        <xdr:to>
          <xdr:col>14</xdr:col>
          <xdr:colOff>295275</xdr:colOff>
          <xdr:row>16</xdr:row>
          <xdr:rowOff>438150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0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17</xdr:row>
          <xdr:rowOff>9525</xdr:rowOff>
        </xdr:from>
        <xdr:to>
          <xdr:col>14</xdr:col>
          <xdr:colOff>295275</xdr:colOff>
          <xdr:row>17</xdr:row>
          <xdr:rowOff>438150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0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18</xdr:row>
          <xdr:rowOff>9525</xdr:rowOff>
        </xdr:from>
        <xdr:to>
          <xdr:col>14</xdr:col>
          <xdr:colOff>295275</xdr:colOff>
          <xdr:row>18</xdr:row>
          <xdr:rowOff>438150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0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19</xdr:row>
          <xdr:rowOff>9525</xdr:rowOff>
        </xdr:from>
        <xdr:to>
          <xdr:col>14</xdr:col>
          <xdr:colOff>295275</xdr:colOff>
          <xdr:row>19</xdr:row>
          <xdr:rowOff>438150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0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20</xdr:row>
          <xdr:rowOff>9525</xdr:rowOff>
        </xdr:from>
        <xdr:to>
          <xdr:col>14</xdr:col>
          <xdr:colOff>295275</xdr:colOff>
          <xdr:row>20</xdr:row>
          <xdr:rowOff>438150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0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21</xdr:row>
          <xdr:rowOff>9525</xdr:rowOff>
        </xdr:from>
        <xdr:to>
          <xdr:col>14</xdr:col>
          <xdr:colOff>295275</xdr:colOff>
          <xdr:row>21</xdr:row>
          <xdr:rowOff>438150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0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22</xdr:row>
          <xdr:rowOff>9525</xdr:rowOff>
        </xdr:from>
        <xdr:to>
          <xdr:col>14</xdr:col>
          <xdr:colOff>295275</xdr:colOff>
          <xdr:row>22</xdr:row>
          <xdr:rowOff>438150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0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23</xdr:row>
          <xdr:rowOff>9525</xdr:rowOff>
        </xdr:from>
        <xdr:to>
          <xdr:col>14</xdr:col>
          <xdr:colOff>295275</xdr:colOff>
          <xdr:row>23</xdr:row>
          <xdr:rowOff>438150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0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24</xdr:row>
          <xdr:rowOff>9525</xdr:rowOff>
        </xdr:from>
        <xdr:to>
          <xdr:col>14</xdr:col>
          <xdr:colOff>295275</xdr:colOff>
          <xdr:row>24</xdr:row>
          <xdr:rowOff>438150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0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30</xdr:row>
          <xdr:rowOff>9525</xdr:rowOff>
        </xdr:from>
        <xdr:to>
          <xdr:col>14</xdr:col>
          <xdr:colOff>295275</xdr:colOff>
          <xdr:row>30</xdr:row>
          <xdr:rowOff>438150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0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31</xdr:row>
          <xdr:rowOff>209550</xdr:rowOff>
        </xdr:from>
        <xdr:to>
          <xdr:col>14</xdr:col>
          <xdr:colOff>295275</xdr:colOff>
          <xdr:row>32</xdr:row>
          <xdr:rowOff>190500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0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33</xdr:row>
          <xdr:rowOff>9525</xdr:rowOff>
        </xdr:from>
        <xdr:to>
          <xdr:col>14</xdr:col>
          <xdr:colOff>295275</xdr:colOff>
          <xdr:row>33</xdr:row>
          <xdr:rowOff>438150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0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34</xdr:row>
          <xdr:rowOff>9525</xdr:rowOff>
        </xdr:from>
        <xdr:to>
          <xdr:col>14</xdr:col>
          <xdr:colOff>295275</xdr:colOff>
          <xdr:row>34</xdr:row>
          <xdr:rowOff>438150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0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35</xdr:row>
          <xdr:rowOff>9525</xdr:rowOff>
        </xdr:from>
        <xdr:to>
          <xdr:col>14</xdr:col>
          <xdr:colOff>295275</xdr:colOff>
          <xdr:row>35</xdr:row>
          <xdr:rowOff>438150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0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11132</xdr:colOff>
      <xdr:row>0</xdr:row>
      <xdr:rowOff>118378</xdr:rowOff>
    </xdr:from>
    <xdr:to>
      <xdr:col>8</xdr:col>
      <xdr:colOff>374815</xdr:colOff>
      <xdr:row>1</xdr:row>
      <xdr:rowOff>3335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49257" y="118378"/>
          <a:ext cx="1344758" cy="599332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/>
            <a:t>도적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4</xdr:row>
      <xdr:rowOff>9525</xdr:rowOff>
    </xdr:from>
    <xdr:to>
      <xdr:col>8</xdr:col>
      <xdr:colOff>0</xdr:colOff>
      <xdr:row>5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04850" y="18288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</xdr:row>
      <xdr:rowOff>0</xdr:rowOff>
    </xdr:from>
    <xdr:to>
      <xdr:col>8</xdr:col>
      <xdr:colOff>9525</xdr:colOff>
      <xdr:row>5</xdr:row>
      <xdr:rowOff>438150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14375" y="22669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6</xdr:row>
      <xdr:rowOff>0</xdr:rowOff>
    </xdr:from>
    <xdr:to>
      <xdr:col>8</xdr:col>
      <xdr:colOff>9525</xdr:colOff>
      <xdr:row>6</xdr:row>
      <xdr:rowOff>438150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14375" y="27146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8</xdr:row>
      <xdr:rowOff>0</xdr:rowOff>
    </xdr:from>
    <xdr:to>
      <xdr:col>8</xdr:col>
      <xdr:colOff>9525</xdr:colOff>
      <xdr:row>8</xdr:row>
      <xdr:rowOff>438150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714375" y="36099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9</xdr:row>
      <xdr:rowOff>0</xdr:rowOff>
    </xdr:from>
    <xdr:to>
      <xdr:col>8</xdr:col>
      <xdr:colOff>9525</xdr:colOff>
      <xdr:row>9</xdr:row>
      <xdr:rowOff>438150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714375" y="40576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9525</xdr:colOff>
      <xdr:row>10</xdr:row>
      <xdr:rowOff>438150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714375" y="45053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9525</xdr:colOff>
      <xdr:row>11</xdr:row>
      <xdr:rowOff>438150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714375" y="49530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16</xdr:row>
      <xdr:rowOff>0</xdr:rowOff>
    </xdr:from>
    <xdr:to>
      <xdr:col>8</xdr:col>
      <xdr:colOff>9525</xdr:colOff>
      <xdr:row>16</xdr:row>
      <xdr:rowOff>438150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714375" y="71913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14</xdr:row>
      <xdr:rowOff>435428</xdr:rowOff>
    </xdr:from>
    <xdr:to>
      <xdr:col>8</xdr:col>
      <xdr:colOff>9525</xdr:colOff>
      <xdr:row>15</xdr:row>
      <xdr:rowOff>424542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721179" y="6749142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18</xdr:row>
      <xdr:rowOff>0</xdr:rowOff>
    </xdr:from>
    <xdr:to>
      <xdr:col>8</xdr:col>
      <xdr:colOff>9525</xdr:colOff>
      <xdr:row>18</xdr:row>
      <xdr:rowOff>438150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714375" y="80867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9525</xdr:colOff>
      <xdr:row>19</xdr:row>
      <xdr:rowOff>438150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714375" y="85344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9525</xdr:colOff>
      <xdr:row>20</xdr:row>
      <xdr:rowOff>438150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714375" y="89820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8</xdr:col>
      <xdr:colOff>9525</xdr:colOff>
      <xdr:row>21</xdr:row>
      <xdr:rowOff>438150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714375" y="94297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22</xdr:row>
      <xdr:rowOff>0</xdr:rowOff>
    </xdr:from>
    <xdr:to>
      <xdr:col>8</xdr:col>
      <xdr:colOff>9525</xdr:colOff>
      <xdr:row>22</xdr:row>
      <xdr:rowOff>438150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714375" y="98774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9525</xdr:colOff>
      <xdr:row>23</xdr:row>
      <xdr:rowOff>438150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714375" y="103251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43</xdr:row>
      <xdr:rowOff>0</xdr:rowOff>
    </xdr:from>
    <xdr:to>
      <xdr:col>8</xdr:col>
      <xdr:colOff>9525</xdr:colOff>
      <xdr:row>45</xdr:row>
      <xdr:rowOff>19050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714375" y="191071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53</xdr:row>
      <xdr:rowOff>9525</xdr:rowOff>
    </xdr:from>
    <xdr:to>
      <xdr:col>8</xdr:col>
      <xdr:colOff>9525</xdr:colOff>
      <xdr:row>55</xdr:row>
      <xdr:rowOff>28575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714375" y="212217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63</xdr:row>
      <xdr:rowOff>19050</xdr:rowOff>
    </xdr:from>
    <xdr:to>
      <xdr:col>8</xdr:col>
      <xdr:colOff>9525</xdr:colOff>
      <xdr:row>65</xdr:row>
      <xdr:rowOff>38100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714375" y="233362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33</xdr:row>
      <xdr:rowOff>0</xdr:rowOff>
    </xdr:from>
    <xdr:to>
      <xdr:col>8</xdr:col>
      <xdr:colOff>9525</xdr:colOff>
      <xdr:row>35</xdr:row>
      <xdr:rowOff>19050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714375" y="170021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70</xdr:row>
      <xdr:rowOff>0</xdr:rowOff>
    </xdr:from>
    <xdr:to>
      <xdr:col>8</xdr:col>
      <xdr:colOff>9525</xdr:colOff>
      <xdr:row>72</xdr:row>
      <xdr:rowOff>19050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714375" y="326136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57150</xdr:colOff>
          <xdr:row>5</xdr:row>
          <xdr:rowOff>19050</xdr:rowOff>
        </xdr:from>
        <xdr:to>
          <xdr:col>14</xdr:col>
          <xdr:colOff>314325</xdr:colOff>
          <xdr:row>5</xdr:row>
          <xdr:rowOff>438150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6</xdr:row>
          <xdr:rowOff>9525</xdr:rowOff>
        </xdr:from>
        <xdr:to>
          <xdr:col>14</xdr:col>
          <xdr:colOff>295275</xdr:colOff>
          <xdr:row>6</xdr:row>
          <xdr:rowOff>438150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7</xdr:row>
          <xdr:rowOff>9525</xdr:rowOff>
        </xdr:from>
        <xdr:to>
          <xdr:col>14</xdr:col>
          <xdr:colOff>295275</xdr:colOff>
          <xdr:row>7</xdr:row>
          <xdr:rowOff>438150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8</xdr:row>
          <xdr:rowOff>9525</xdr:rowOff>
        </xdr:from>
        <xdr:to>
          <xdr:col>14</xdr:col>
          <xdr:colOff>295275</xdr:colOff>
          <xdr:row>8</xdr:row>
          <xdr:rowOff>438150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9</xdr:row>
          <xdr:rowOff>9525</xdr:rowOff>
        </xdr:from>
        <xdr:to>
          <xdr:col>14</xdr:col>
          <xdr:colOff>295275</xdr:colOff>
          <xdr:row>9</xdr:row>
          <xdr:rowOff>438150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1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10</xdr:row>
          <xdr:rowOff>9525</xdr:rowOff>
        </xdr:from>
        <xdr:to>
          <xdr:col>14</xdr:col>
          <xdr:colOff>295275</xdr:colOff>
          <xdr:row>10</xdr:row>
          <xdr:rowOff>438150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1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11</xdr:row>
          <xdr:rowOff>9525</xdr:rowOff>
        </xdr:from>
        <xdr:to>
          <xdr:col>14</xdr:col>
          <xdr:colOff>295275</xdr:colOff>
          <xdr:row>11</xdr:row>
          <xdr:rowOff>438150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1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12</xdr:row>
          <xdr:rowOff>9525</xdr:rowOff>
        </xdr:from>
        <xdr:to>
          <xdr:col>14</xdr:col>
          <xdr:colOff>295275</xdr:colOff>
          <xdr:row>12</xdr:row>
          <xdr:rowOff>438150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1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13</xdr:row>
          <xdr:rowOff>9525</xdr:rowOff>
        </xdr:from>
        <xdr:to>
          <xdr:col>14</xdr:col>
          <xdr:colOff>295275</xdr:colOff>
          <xdr:row>13</xdr:row>
          <xdr:rowOff>438150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1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14</xdr:row>
          <xdr:rowOff>9525</xdr:rowOff>
        </xdr:from>
        <xdr:to>
          <xdr:col>14</xdr:col>
          <xdr:colOff>295275</xdr:colOff>
          <xdr:row>14</xdr:row>
          <xdr:rowOff>438150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15</xdr:row>
          <xdr:rowOff>9525</xdr:rowOff>
        </xdr:from>
        <xdr:to>
          <xdr:col>14</xdr:col>
          <xdr:colOff>295275</xdr:colOff>
          <xdr:row>15</xdr:row>
          <xdr:rowOff>438150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1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16</xdr:row>
          <xdr:rowOff>9525</xdr:rowOff>
        </xdr:from>
        <xdr:to>
          <xdr:col>14</xdr:col>
          <xdr:colOff>295275</xdr:colOff>
          <xdr:row>16</xdr:row>
          <xdr:rowOff>438150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1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21</xdr:row>
          <xdr:rowOff>200025</xdr:rowOff>
        </xdr:from>
        <xdr:to>
          <xdr:col>14</xdr:col>
          <xdr:colOff>295275</xdr:colOff>
          <xdr:row>22</xdr:row>
          <xdr:rowOff>180975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1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23</xdr:row>
          <xdr:rowOff>9525</xdr:rowOff>
        </xdr:from>
        <xdr:to>
          <xdr:col>14</xdr:col>
          <xdr:colOff>295275</xdr:colOff>
          <xdr:row>23</xdr:row>
          <xdr:rowOff>438150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1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0</xdr:colOff>
      <xdr:row>7</xdr:row>
      <xdr:rowOff>0</xdr:rowOff>
    </xdr:from>
    <xdr:to>
      <xdr:col>8</xdr:col>
      <xdr:colOff>8288</xdr:colOff>
      <xdr:row>7</xdr:row>
      <xdr:rowOff>438150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721179" y="3170464"/>
          <a:ext cx="511752" cy="438150"/>
        </a:xfrm>
        <a:prstGeom prst="rect">
          <a:avLst/>
        </a:prstGeom>
        <a:blipFill dpi="0" rotWithShape="1">
          <a:blip xmlns:r="http://schemas.openxmlformats.org/officeDocument/2006/relationships" r:embed="rId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14</xdr:row>
      <xdr:rowOff>0</xdr:rowOff>
    </xdr:from>
    <xdr:to>
      <xdr:col>8</xdr:col>
      <xdr:colOff>9525</xdr:colOff>
      <xdr:row>14</xdr:row>
      <xdr:rowOff>438150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721179" y="6313714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9525</xdr:colOff>
      <xdr:row>13</xdr:row>
      <xdr:rowOff>438150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721179" y="5864679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2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12</xdr:row>
      <xdr:rowOff>0</xdr:rowOff>
    </xdr:from>
    <xdr:to>
      <xdr:col>8</xdr:col>
      <xdr:colOff>9525</xdr:colOff>
      <xdr:row>12</xdr:row>
      <xdr:rowOff>438150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721179" y="5415643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2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9525</xdr:colOff>
      <xdr:row>17</xdr:row>
      <xdr:rowOff>438150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721179" y="7660821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2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8</xdr:col>
      <xdr:colOff>9525</xdr:colOff>
      <xdr:row>25</xdr:row>
      <xdr:rowOff>438150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/>
      </xdr:nvSpPr>
      <xdr:spPr>
        <a:xfrm>
          <a:off x="721179" y="11253107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24</xdr:row>
      <xdr:rowOff>0</xdr:rowOff>
    </xdr:from>
    <xdr:to>
      <xdr:col>8</xdr:col>
      <xdr:colOff>9525</xdr:colOff>
      <xdr:row>24</xdr:row>
      <xdr:rowOff>438150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/>
      </xdr:nvSpPr>
      <xdr:spPr>
        <a:xfrm>
          <a:off x="721179" y="10804071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9525</xdr:colOff>
      <xdr:row>26</xdr:row>
      <xdr:rowOff>438150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721179" y="11702143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26</xdr:row>
          <xdr:rowOff>9525</xdr:rowOff>
        </xdr:from>
        <xdr:to>
          <xdr:col>14</xdr:col>
          <xdr:colOff>295275</xdr:colOff>
          <xdr:row>26</xdr:row>
          <xdr:rowOff>438150</xdr:rowOff>
        </xdr:to>
        <xdr:sp macro="" textlink="">
          <xdr:nvSpPr>
            <xdr:cNvPr id="4121" name="Check Box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1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18</xdr:col>
      <xdr:colOff>0</xdr:colOff>
      <xdr:row>5</xdr:row>
      <xdr:rowOff>0</xdr:rowOff>
    </xdr:from>
    <xdr:to>
      <xdr:col>18</xdr:col>
      <xdr:colOff>512989</xdr:colOff>
      <xdr:row>5</xdr:row>
      <xdr:rowOff>438150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11824607" y="2272393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512989</xdr:colOff>
      <xdr:row>6</xdr:row>
      <xdr:rowOff>438150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11824607" y="2721429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2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7</xdr:row>
      <xdr:rowOff>0</xdr:rowOff>
    </xdr:from>
    <xdr:to>
      <xdr:col>18</xdr:col>
      <xdr:colOff>512990</xdr:colOff>
      <xdr:row>7</xdr:row>
      <xdr:rowOff>438150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11824607" y="3170464"/>
          <a:ext cx="512990" cy="438150"/>
        </a:xfrm>
        <a:prstGeom prst="rect">
          <a:avLst/>
        </a:prstGeom>
        <a:blipFill dpi="0" rotWithShape="1">
          <a:blip xmlns:r="http://schemas.openxmlformats.org/officeDocument/2006/relationships" r:embed="rId3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8</xdr:row>
      <xdr:rowOff>0</xdr:rowOff>
    </xdr:from>
    <xdr:to>
      <xdr:col>18</xdr:col>
      <xdr:colOff>512989</xdr:colOff>
      <xdr:row>8</xdr:row>
      <xdr:rowOff>438150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11824607" y="3619500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9</xdr:row>
      <xdr:rowOff>0</xdr:rowOff>
    </xdr:from>
    <xdr:to>
      <xdr:col>18</xdr:col>
      <xdr:colOff>512988</xdr:colOff>
      <xdr:row>9</xdr:row>
      <xdr:rowOff>438150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11824607" y="4068536"/>
          <a:ext cx="512988" cy="438150"/>
        </a:xfrm>
        <a:prstGeom prst="rect">
          <a:avLst/>
        </a:prstGeom>
        <a:blipFill dpi="0" rotWithShape="1"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10</xdr:row>
      <xdr:rowOff>0</xdr:rowOff>
    </xdr:from>
    <xdr:to>
      <xdr:col>18</xdr:col>
      <xdr:colOff>512989</xdr:colOff>
      <xdr:row>10</xdr:row>
      <xdr:rowOff>438150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11824607" y="4517571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3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11</xdr:row>
      <xdr:rowOff>0</xdr:rowOff>
    </xdr:from>
    <xdr:to>
      <xdr:col>18</xdr:col>
      <xdr:colOff>512989</xdr:colOff>
      <xdr:row>11</xdr:row>
      <xdr:rowOff>438150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11824607" y="4966607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3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12</xdr:row>
      <xdr:rowOff>0</xdr:rowOff>
    </xdr:from>
    <xdr:to>
      <xdr:col>18</xdr:col>
      <xdr:colOff>512989</xdr:colOff>
      <xdr:row>12</xdr:row>
      <xdr:rowOff>438150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11824607" y="5415643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3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19</xdr:row>
      <xdr:rowOff>0</xdr:rowOff>
    </xdr:from>
    <xdr:to>
      <xdr:col>18</xdr:col>
      <xdr:colOff>512989</xdr:colOff>
      <xdr:row>19</xdr:row>
      <xdr:rowOff>438150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11824607" y="8558893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3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14</xdr:row>
      <xdr:rowOff>0</xdr:rowOff>
    </xdr:from>
    <xdr:to>
      <xdr:col>18</xdr:col>
      <xdr:colOff>512989</xdr:colOff>
      <xdr:row>14</xdr:row>
      <xdr:rowOff>438150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>
        <a:xfrm>
          <a:off x="11824607" y="6313714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3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15</xdr:row>
      <xdr:rowOff>0</xdr:rowOff>
    </xdr:from>
    <xdr:to>
      <xdr:col>18</xdr:col>
      <xdr:colOff>512989</xdr:colOff>
      <xdr:row>15</xdr:row>
      <xdr:rowOff>438150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11824607" y="6762750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3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16</xdr:row>
      <xdr:rowOff>0</xdr:rowOff>
    </xdr:from>
    <xdr:to>
      <xdr:col>18</xdr:col>
      <xdr:colOff>512989</xdr:colOff>
      <xdr:row>16</xdr:row>
      <xdr:rowOff>438150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11824607" y="7211786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3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17</xdr:row>
      <xdr:rowOff>0</xdr:rowOff>
    </xdr:from>
    <xdr:to>
      <xdr:col>18</xdr:col>
      <xdr:colOff>512989</xdr:colOff>
      <xdr:row>17</xdr:row>
      <xdr:rowOff>438150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>
          <a:off x="11824607" y="7660821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3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18</xdr:row>
      <xdr:rowOff>0</xdr:rowOff>
    </xdr:from>
    <xdr:to>
      <xdr:col>18</xdr:col>
      <xdr:colOff>512989</xdr:colOff>
      <xdr:row>18</xdr:row>
      <xdr:rowOff>438150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>
          <a:off x="11824607" y="8109857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4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373579</xdr:colOff>
      <xdr:row>0</xdr:row>
      <xdr:rowOff>111705</xdr:rowOff>
    </xdr:from>
    <xdr:to>
      <xdr:col>9</xdr:col>
      <xdr:colOff>252353</xdr:colOff>
      <xdr:row>0</xdr:row>
      <xdr:rowOff>714506</xdr:rowOff>
    </xdr:to>
    <xdr:sp macro="" textlink="">
      <xdr:nvSpPr>
        <xdr:cNvPr id="88" name="직사각형 87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1598222" y="111705"/>
          <a:ext cx="1348345" cy="60280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tx1"/>
              </a:solidFill>
            </a:rPr>
            <a:t>도적</a:t>
          </a:r>
        </a:p>
      </xdr:txBody>
    </xdr:sp>
    <xdr:clientData/>
  </xdr:twoCellAnchor>
  <xdr:twoCellAnchor>
    <xdr:from>
      <xdr:col>9</xdr:col>
      <xdr:colOff>242456</xdr:colOff>
      <xdr:row>0</xdr:row>
      <xdr:rowOff>111706</xdr:rowOff>
    </xdr:from>
    <xdr:to>
      <xdr:col>10</xdr:col>
      <xdr:colOff>225138</xdr:colOff>
      <xdr:row>0</xdr:row>
      <xdr:rowOff>714507</xdr:rowOff>
    </xdr:to>
    <xdr:sp macro="" textlink="">
      <xdr:nvSpPr>
        <xdr:cNvPr id="89" name="직사각형 88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2936670" y="111706"/>
          <a:ext cx="1343397" cy="60280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ysClr val="windowText" lastClr="000000"/>
              </a:solidFill>
            </a:rPr>
            <a:t>법사</a:t>
          </a:r>
        </a:p>
      </xdr:txBody>
    </xdr:sp>
    <xdr:clientData/>
  </xdr:twoCellAnchor>
  <xdr:twoCellAnchor>
    <xdr:from>
      <xdr:col>10</xdr:col>
      <xdr:colOff>215241</xdr:colOff>
      <xdr:row>0</xdr:row>
      <xdr:rowOff>111705</xdr:rowOff>
    </xdr:from>
    <xdr:to>
      <xdr:col>11</xdr:col>
      <xdr:colOff>267197</xdr:colOff>
      <xdr:row>0</xdr:row>
      <xdr:rowOff>714506</xdr:rowOff>
    </xdr:to>
    <xdr:sp macro="" textlink="">
      <xdr:nvSpPr>
        <xdr:cNvPr id="90" name="직사각형 89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4270170" y="111705"/>
          <a:ext cx="1358241" cy="602801"/>
        </a:xfrm>
        <a:prstGeom prst="rect">
          <a:avLst/>
        </a:prstGeom>
        <a:solidFill>
          <a:srgbClr val="FBD7F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ysClr val="windowText" lastClr="000000"/>
              </a:solidFill>
            </a:rPr>
            <a:t>직자</a:t>
          </a:r>
        </a:p>
      </xdr:txBody>
    </xdr:sp>
    <xdr:clientData/>
  </xdr:twoCellAnchor>
  <xdr:twoCellAnchor>
    <xdr:from>
      <xdr:col>11</xdr:col>
      <xdr:colOff>270908</xdr:colOff>
      <xdr:row>0</xdr:row>
      <xdr:rowOff>111705</xdr:rowOff>
    </xdr:from>
    <xdr:to>
      <xdr:col>12</xdr:col>
      <xdr:colOff>565318</xdr:colOff>
      <xdr:row>0</xdr:row>
      <xdr:rowOff>714506</xdr:rowOff>
    </xdr:to>
    <xdr:sp macro="" textlink="">
      <xdr:nvSpPr>
        <xdr:cNvPr id="91" name="직사각형 90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5632122" y="111705"/>
          <a:ext cx="1355767" cy="60280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ysClr val="windowText" lastClr="000000"/>
              </a:solidFill>
            </a:rPr>
            <a:t>도가</a:t>
          </a:r>
        </a:p>
      </xdr:txBody>
    </xdr:sp>
    <xdr:clientData/>
  </xdr:twoCellAnchor>
  <xdr:twoCellAnchor>
    <xdr:from>
      <xdr:col>6</xdr:col>
      <xdr:colOff>0</xdr:colOff>
      <xdr:row>0</xdr:row>
      <xdr:rowOff>108857</xdr:rowOff>
    </xdr:from>
    <xdr:to>
      <xdr:col>8</xdr:col>
      <xdr:colOff>368631</xdr:colOff>
      <xdr:row>1</xdr:row>
      <xdr:rowOff>0</xdr:rowOff>
    </xdr:to>
    <xdr:sp macro="" textlink="">
      <xdr:nvSpPr>
        <xdr:cNvPr id="92" name="직사각형 91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244929" y="108857"/>
          <a:ext cx="1348345" cy="612322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tx1"/>
              </a:solidFill>
            </a:rPr>
            <a:t>전사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4</xdr:row>
      <xdr:rowOff>9525</xdr:rowOff>
    </xdr:from>
    <xdr:to>
      <xdr:col>8</xdr:col>
      <xdr:colOff>0</xdr:colOff>
      <xdr:row>5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4133850" y="18288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</xdr:row>
      <xdr:rowOff>0</xdr:rowOff>
    </xdr:from>
    <xdr:to>
      <xdr:col>8</xdr:col>
      <xdr:colOff>9525</xdr:colOff>
      <xdr:row>5</xdr:row>
      <xdr:rowOff>438150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4143375" y="22669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6</xdr:row>
      <xdr:rowOff>0</xdr:rowOff>
    </xdr:from>
    <xdr:to>
      <xdr:col>8</xdr:col>
      <xdr:colOff>9525</xdr:colOff>
      <xdr:row>6</xdr:row>
      <xdr:rowOff>438150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4143375" y="27146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7</xdr:row>
      <xdr:rowOff>0</xdr:rowOff>
    </xdr:from>
    <xdr:to>
      <xdr:col>8</xdr:col>
      <xdr:colOff>9525</xdr:colOff>
      <xdr:row>7</xdr:row>
      <xdr:rowOff>438150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143375" y="31623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8</xdr:row>
      <xdr:rowOff>0</xdr:rowOff>
    </xdr:from>
    <xdr:to>
      <xdr:col>8</xdr:col>
      <xdr:colOff>9525</xdr:colOff>
      <xdr:row>8</xdr:row>
      <xdr:rowOff>438150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4143375" y="36099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9</xdr:row>
      <xdr:rowOff>0</xdr:rowOff>
    </xdr:from>
    <xdr:to>
      <xdr:col>8</xdr:col>
      <xdr:colOff>9525</xdr:colOff>
      <xdr:row>9</xdr:row>
      <xdr:rowOff>438150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4143375" y="40576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9525</xdr:colOff>
      <xdr:row>10</xdr:row>
      <xdr:rowOff>438150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4143375" y="45053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9525</xdr:colOff>
      <xdr:row>11</xdr:row>
      <xdr:rowOff>438150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4143375" y="49530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12</xdr:row>
      <xdr:rowOff>0</xdr:rowOff>
    </xdr:from>
    <xdr:to>
      <xdr:col>8</xdr:col>
      <xdr:colOff>9525</xdr:colOff>
      <xdr:row>12</xdr:row>
      <xdr:rowOff>438150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4143375" y="54006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9525</xdr:colOff>
      <xdr:row>13</xdr:row>
      <xdr:rowOff>438150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4143375" y="58483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14</xdr:row>
      <xdr:rowOff>0</xdr:rowOff>
    </xdr:from>
    <xdr:to>
      <xdr:col>8</xdr:col>
      <xdr:colOff>9525</xdr:colOff>
      <xdr:row>14</xdr:row>
      <xdr:rowOff>438150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143375" y="62960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8</xdr:col>
      <xdr:colOff>9525</xdr:colOff>
      <xdr:row>15</xdr:row>
      <xdr:rowOff>438150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4143375" y="67437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16</xdr:row>
      <xdr:rowOff>0</xdr:rowOff>
    </xdr:from>
    <xdr:to>
      <xdr:col>8</xdr:col>
      <xdr:colOff>9525</xdr:colOff>
      <xdr:row>16</xdr:row>
      <xdr:rowOff>438150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143375" y="71913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9525</xdr:colOff>
      <xdr:row>17</xdr:row>
      <xdr:rowOff>438150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4143375" y="76390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18</xdr:row>
      <xdr:rowOff>0</xdr:rowOff>
    </xdr:from>
    <xdr:to>
      <xdr:col>8</xdr:col>
      <xdr:colOff>9525</xdr:colOff>
      <xdr:row>18</xdr:row>
      <xdr:rowOff>438150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4143375" y="80867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9525</xdr:colOff>
      <xdr:row>19</xdr:row>
      <xdr:rowOff>438150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4143375" y="85344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9525</xdr:colOff>
      <xdr:row>20</xdr:row>
      <xdr:rowOff>438150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4143375" y="89820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8</xdr:col>
      <xdr:colOff>9525</xdr:colOff>
      <xdr:row>21</xdr:row>
      <xdr:rowOff>438150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4143375" y="94297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22</xdr:row>
      <xdr:rowOff>0</xdr:rowOff>
    </xdr:from>
    <xdr:to>
      <xdr:col>8</xdr:col>
      <xdr:colOff>9525</xdr:colOff>
      <xdr:row>22</xdr:row>
      <xdr:rowOff>438150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4143375" y="98774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9525</xdr:colOff>
      <xdr:row>23</xdr:row>
      <xdr:rowOff>438150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143375" y="103251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24</xdr:row>
      <xdr:rowOff>0</xdr:rowOff>
    </xdr:from>
    <xdr:to>
      <xdr:col>8</xdr:col>
      <xdr:colOff>9525</xdr:colOff>
      <xdr:row>24</xdr:row>
      <xdr:rowOff>438150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143375" y="107727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8</xdr:col>
      <xdr:colOff>9525</xdr:colOff>
      <xdr:row>25</xdr:row>
      <xdr:rowOff>438150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4143375" y="112204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9525</xdr:colOff>
      <xdr:row>26</xdr:row>
      <xdr:rowOff>438150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4143375" y="116681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8</xdr:col>
      <xdr:colOff>9525</xdr:colOff>
      <xdr:row>27</xdr:row>
      <xdr:rowOff>438150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4143375" y="125634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9525</xdr:colOff>
      <xdr:row>29</xdr:row>
      <xdr:rowOff>438150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143375" y="134588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30</xdr:row>
      <xdr:rowOff>0</xdr:rowOff>
    </xdr:from>
    <xdr:to>
      <xdr:col>8</xdr:col>
      <xdr:colOff>9525</xdr:colOff>
      <xdr:row>30</xdr:row>
      <xdr:rowOff>438150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143375" y="139065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28</xdr:row>
      <xdr:rowOff>0</xdr:rowOff>
    </xdr:from>
    <xdr:to>
      <xdr:col>8</xdr:col>
      <xdr:colOff>9525</xdr:colOff>
      <xdr:row>28</xdr:row>
      <xdr:rowOff>438150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4143375" y="130111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33</xdr:row>
      <xdr:rowOff>0</xdr:rowOff>
    </xdr:from>
    <xdr:to>
      <xdr:col>8</xdr:col>
      <xdr:colOff>9525</xdr:colOff>
      <xdr:row>33</xdr:row>
      <xdr:rowOff>438150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4143375" y="143541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34</xdr:row>
      <xdr:rowOff>0</xdr:rowOff>
    </xdr:from>
    <xdr:to>
      <xdr:col>8</xdr:col>
      <xdr:colOff>9525</xdr:colOff>
      <xdr:row>34</xdr:row>
      <xdr:rowOff>438150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4143375" y="148018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35</xdr:row>
      <xdr:rowOff>0</xdr:rowOff>
    </xdr:from>
    <xdr:to>
      <xdr:col>8</xdr:col>
      <xdr:colOff>9525</xdr:colOff>
      <xdr:row>35</xdr:row>
      <xdr:rowOff>438150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4143375" y="152495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52</xdr:row>
      <xdr:rowOff>0</xdr:rowOff>
    </xdr:from>
    <xdr:to>
      <xdr:col>8</xdr:col>
      <xdr:colOff>9525</xdr:colOff>
      <xdr:row>54</xdr:row>
      <xdr:rowOff>19050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4143375" y="191071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62</xdr:row>
      <xdr:rowOff>9525</xdr:rowOff>
    </xdr:from>
    <xdr:to>
      <xdr:col>8</xdr:col>
      <xdr:colOff>9525</xdr:colOff>
      <xdr:row>64</xdr:row>
      <xdr:rowOff>28575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4143375" y="212217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72</xdr:row>
      <xdr:rowOff>19050</xdr:rowOff>
    </xdr:from>
    <xdr:to>
      <xdr:col>8</xdr:col>
      <xdr:colOff>9525</xdr:colOff>
      <xdr:row>74</xdr:row>
      <xdr:rowOff>38100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4143375" y="233362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82</xdr:row>
      <xdr:rowOff>9525</xdr:rowOff>
    </xdr:from>
    <xdr:to>
      <xdr:col>8</xdr:col>
      <xdr:colOff>9525</xdr:colOff>
      <xdr:row>84</xdr:row>
      <xdr:rowOff>28575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4143375" y="254317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9525</xdr:colOff>
      <xdr:row>94</xdr:row>
      <xdr:rowOff>19050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4143375" y="275272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42</xdr:row>
      <xdr:rowOff>0</xdr:rowOff>
    </xdr:from>
    <xdr:to>
      <xdr:col>8</xdr:col>
      <xdr:colOff>9525</xdr:colOff>
      <xdr:row>44</xdr:row>
      <xdr:rowOff>19050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4143375" y="170021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3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98</xdr:row>
      <xdr:rowOff>85725</xdr:rowOff>
    </xdr:from>
    <xdr:to>
      <xdr:col>8</xdr:col>
      <xdr:colOff>9525</xdr:colOff>
      <xdr:row>100</xdr:row>
      <xdr:rowOff>104775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4143375" y="288798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101</xdr:row>
      <xdr:rowOff>104775</xdr:rowOff>
    </xdr:from>
    <xdr:to>
      <xdr:col>8</xdr:col>
      <xdr:colOff>9525</xdr:colOff>
      <xdr:row>103</xdr:row>
      <xdr:rowOff>123825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4143375" y="295370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104</xdr:row>
      <xdr:rowOff>104775</xdr:rowOff>
    </xdr:from>
    <xdr:to>
      <xdr:col>8</xdr:col>
      <xdr:colOff>9525</xdr:colOff>
      <xdr:row>106</xdr:row>
      <xdr:rowOff>123825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4143375" y="301752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3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108</xdr:row>
      <xdr:rowOff>9525</xdr:rowOff>
    </xdr:from>
    <xdr:to>
      <xdr:col>8</xdr:col>
      <xdr:colOff>9525</xdr:colOff>
      <xdr:row>110</xdr:row>
      <xdr:rowOff>28575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4143375" y="309276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3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112</xdr:row>
      <xdr:rowOff>9525</xdr:rowOff>
    </xdr:from>
    <xdr:to>
      <xdr:col>8</xdr:col>
      <xdr:colOff>9525</xdr:colOff>
      <xdr:row>114</xdr:row>
      <xdr:rowOff>28575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4143375" y="317754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3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8</xdr:col>
      <xdr:colOff>9525</xdr:colOff>
      <xdr:row>118</xdr:row>
      <xdr:rowOff>19050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4143375" y="326136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3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57150</xdr:colOff>
          <xdr:row>5</xdr:row>
          <xdr:rowOff>19050</xdr:rowOff>
        </xdr:from>
        <xdr:to>
          <xdr:col>14</xdr:col>
          <xdr:colOff>314325</xdr:colOff>
          <xdr:row>5</xdr:row>
          <xdr:rowOff>428625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6</xdr:row>
          <xdr:rowOff>9525</xdr:rowOff>
        </xdr:from>
        <xdr:to>
          <xdr:col>14</xdr:col>
          <xdr:colOff>314325</xdr:colOff>
          <xdr:row>6</xdr:row>
          <xdr:rowOff>428625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7</xdr:row>
          <xdr:rowOff>9525</xdr:rowOff>
        </xdr:from>
        <xdr:to>
          <xdr:col>14</xdr:col>
          <xdr:colOff>314325</xdr:colOff>
          <xdr:row>7</xdr:row>
          <xdr:rowOff>428625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8</xdr:row>
          <xdr:rowOff>9525</xdr:rowOff>
        </xdr:from>
        <xdr:to>
          <xdr:col>14</xdr:col>
          <xdr:colOff>314325</xdr:colOff>
          <xdr:row>8</xdr:row>
          <xdr:rowOff>428625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9</xdr:row>
          <xdr:rowOff>9525</xdr:rowOff>
        </xdr:from>
        <xdr:to>
          <xdr:col>14</xdr:col>
          <xdr:colOff>314325</xdr:colOff>
          <xdr:row>9</xdr:row>
          <xdr:rowOff>428625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10</xdr:row>
          <xdr:rowOff>9525</xdr:rowOff>
        </xdr:from>
        <xdr:to>
          <xdr:col>14</xdr:col>
          <xdr:colOff>314325</xdr:colOff>
          <xdr:row>10</xdr:row>
          <xdr:rowOff>428625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2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11</xdr:row>
          <xdr:rowOff>9525</xdr:rowOff>
        </xdr:from>
        <xdr:to>
          <xdr:col>14</xdr:col>
          <xdr:colOff>314325</xdr:colOff>
          <xdr:row>11</xdr:row>
          <xdr:rowOff>428625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2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12</xdr:row>
          <xdr:rowOff>9525</xdr:rowOff>
        </xdr:from>
        <xdr:to>
          <xdr:col>14</xdr:col>
          <xdr:colOff>314325</xdr:colOff>
          <xdr:row>12</xdr:row>
          <xdr:rowOff>428625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2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13</xdr:row>
          <xdr:rowOff>9525</xdr:rowOff>
        </xdr:from>
        <xdr:to>
          <xdr:col>14</xdr:col>
          <xdr:colOff>314325</xdr:colOff>
          <xdr:row>13</xdr:row>
          <xdr:rowOff>428625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2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14</xdr:row>
          <xdr:rowOff>9525</xdr:rowOff>
        </xdr:from>
        <xdr:to>
          <xdr:col>14</xdr:col>
          <xdr:colOff>314325</xdr:colOff>
          <xdr:row>14</xdr:row>
          <xdr:rowOff>428625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2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15</xdr:row>
          <xdr:rowOff>9525</xdr:rowOff>
        </xdr:from>
        <xdr:to>
          <xdr:col>14</xdr:col>
          <xdr:colOff>314325</xdr:colOff>
          <xdr:row>15</xdr:row>
          <xdr:rowOff>428625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2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16</xdr:row>
          <xdr:rowOff>9525</xdr:rowOff>
        </xdr:from>
        <xdr:to>
          <xdr:col>14</xdr:col>
          <xdr:colOff>314325</xdr:colOff>
          <xdr:row>16</xdr:row>
          <xdr:rowOff>428625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2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17</xdr:row>
          <xdr:rowOff>9525</xdr:rowOff>
        </xdr:from>
        <xdr:to>
          <xdr:col>14</xdr:col>
          <xdr:colOff>314325</xdr:colOff>
          <xdr:row>17</xdr:row>
          <xdr:rowOff>428625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2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18</xdr:row>
          <xdr:rowOff>9525</xdr:rowOff>
        </xdr:from>
        <xdr:to>
          <xdr:col>14</xdr:col>
          <xdr:colOff>314325</xdr:colOff>
          <xdr:row>18</xdr:row>
          <xdr:rowOff>428625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2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19</xdr:row>
          <xdr:rowOff>9525</xdr:rowOff>
        </xdr:from>
        <xdr:to>
          <xdr:col>14</xdr:col>
          <xdr:colOff>314325</xdr:colOff>
          <xdr:row>19</xdr:row>
          <xdr:rowOff>428625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2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20</xdr:row>
          <xdr:rowOff>9525</xdr:rowOff>
        </xdr:from>
        <xdr:to>
          <xdr:col>14</xdr:col>
          <xdr:colOff>314325</xdr:colOff>
          <xdr:row>20</xdr:row>
          <xdr:rowOff>428625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2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21</xdr:row>
          <xdr:rowOff>9525</xdr:rowOff>
        </xdr:from>
        <xdr:to>
          <xdr:col>14</xdr:col>
          <xdr:colOff>314325</xdr:colOff>
          <xdr:row>21</xdr:row>
          <xdr:rowOff>428625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2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22</xdr:row>
          <xdr:rowOff>9525</xdr:rowOff>
        </xdr:from>
        <xdr:to>
          <xdr:col>14</xdr:col>
          <xdr:colOff>314325</xdr:colOff>
          <xdr:row>22</xdr:row>
          <xdr:rowOff>428625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2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23</xdr:row>
          <xdr:rowOff>9525</xdr:rowOff>
        </xdr:from>
        <xdr:to>
          <xdr:col>14</xdr:col>
          <xdr:colOff>314325</xdr:colOff>
          <xdr:row>23</xdr:row>
          <xdr:rowOff>428625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2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28</xdr:row>
          <xdr:rowOff>9525</xdr:rowOff>
        </xdr:from>
        <xdr:to>
          <xdr:col>14</xdr:col>
          <xdr:colOff>314325</xdr:colOff>
          <xdr:row>28</xdr:row>
          <xdr:rowOff>428625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2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29</xdr:row>
          <xdr:rowOff>209550</xdr:rowOff>
        </xdr:from>
        <xdr:to>
          <xdr:col>14</xdr:col>
          <xdr:colOff>314325</xdr:colOff>
          <xdr:row>30</xdr:row>
          <xdr:rowOff>190500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2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33</xdr:row>
          <xdr:rowOff>9525</xdr:rowOff>
        </xdr:from>
        <xdr:to>
          <xdr:col>14</xdr:col>
          <xdr:colOff>314325</xdr:colOff>
          <xdr:row>33</xdr:row>
          <xdr:rowOff>428625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2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34</xdr:row>
          <xdr:rowOff>9525</xdr:rowOff>
        </xdr:from>
        <xdr:to>
          <xdr:col>14</xdr:col>
          <xdr:colOff>314325</xdr:colOff>
          <xdr:row>34</xdr:row>
          <xdr:rowOff>428625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2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35</xdr:row>
          <xdr:rowOff>9525</xdr:rowOff>
        </xdr:from>
        <xdr:to>
          <xdr:col>14</xdr:col>
          <xdr:colOff>314325</xdr:colOff>
          <xdr:row>35</xdr:row>
          <xdr:rowOff>438150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2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0</xdr:colOff>
      <xdr:row>31</xdr:row>
      <xdr:rowOff>0</xdr:rowOff>
    </xdr:from>
    <xdr:to>
      <xdr:col>8</xdr:col>
      <xdr:colOff>9525</xdr:colOff>
      <xdr:row>31</xdr:row>
      <xdr:rowOff>438150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>
          <a:off x="721179" y="14396357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5</xdr:row>
      <xdr:rowOff>0</xdr:rowOff>
    </xdr:from>
    <xdr:to>
      <xdr:col>18</xdr:col>
      <xdr:colOff>512989</xdr:colOff>
      <xdr:row>5</xdr:row>
      <xdr:rowOff>438150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>
          <a:off x="11668125" y="2266950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3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512989</xdr:colOff>
      <xdr:row>6</xdr:row>
      <xdr:rowOff>438150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>
          <a:off x="11668125" y="2714625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3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7</xdr:row>
      <xdr:rowOff>0</xdr:rowOff>
    </xdr:from>
    <xdr:to>
      <xdr:col>18</xdr:col>
      <xdr:colOff>512990</xdr:colOff>
      <xdr:row>7</xdr:row>
      <xdr:rowOff>438150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/>
      </xdr:nvSpPr>
      <xdr:spPr>
        <a:xfrm>
          <a:off x="11668125" y="3162300"/>
          <a:ext cx="512990" cy="438150"/>
        </a:xfrm>
        <a:prstGeom prst="rect">
          <a:avLst/>
        </a:prstGeom>
        <a:blipFill dpi="0" rotWithShape="1">
          <a:blip xmlns:r="http://schemas.openxmlformats.org/officeDocument/2006/relationships" r:embed="rId3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9</xdr:row>
      <xdr:rowOff>0</xdr:rowOff>
    </xdr:from>
    <xdr:to>
      <xdr:col>18</xdr:col>
      <xdr:colOff>512988</xdr:colOff>
      <xdr:row>9</xdr:row>
      <xdr:rowOff>438150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>
          <a:off x="11668125" y="4057650"/>
          <a:ext cx="512988" cy="438150"/>
        </a:xfrm>
        <a:prstGeom prst="rect">
          <a:avLst/>
        </a:prstGeom>
        <a:blipFill dpi="0" rotWithShape="1">
          <a:blip xmlns:r="http://schemas.openxmlformats.org/officeDocument/2006/relationships" r:embed="rId3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10</xdr:row>
      <xdr:rowOff>0</xdr:rowOff>
    </xdr:from>
    <xdr:to>
      <xdr:col>18</xdr:col>
      <xdr:colOff>512988</xdr:colOff>
      <xdr:row>10</xdr:row>
      <xdr:rowOff>438150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/>
      </xdr:nvSpPr>
      <xdr:spPr>
        <a:xfrm>
          <a:off x="11674929" y="4068536"/>
          <a:ext cx="512988" cy="438150"/>
        </a:xfrm>
        <a:prstGeom prst="rect">
          <a:avLst/>
        </a:prstGeom>
        <a:blipFill dpi="0" rotWithShape="1">
          <a:blip xmlns:r="http://schemas.openxmlformats.org/officeDocument/2006/relationships" r:embed="rId4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8</xdr:row>
      <xdr:rowOff>0</xdr:rowOff>
    </xdr:from>
    <xdr:to>
      <xdr:col>18</xdr:col>
      <xdr:colOff>512988</xdr:colOff>
      <xdr:row>8</xdr:row>
      <xdr:rowOff>438150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/>
      </xdr:nvSpPr>
      <xdr:spPr>
        <a:xfrm>
          <a:off x="11674929" y="4068536"/>
          <a:ext cx="512988" cy="438150"/>
        </a:xfrm>
        <a:prstGeom prst="rect">
          <a:avLst/>
        </a:prstGeom>
        <a:blipFill dpi="0" rotWithShape="1">
          <a:blip xmlns:r="http://schemas.openxmlformats.org/officeDocument/2006/relationships" r:embed="rId4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11</xdr:row>
      <xdr:rowOff>0</xdr:rowOff>
    </xdr:from>
    <xdr:to>
      <xdr:col>18</xdr:col>
      <xdr:colOff>512989</xdr:colOff>
      <xdr:row>11</xdr:row>
      <xdr:rowOff>438150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/>
      </xdr:nvSpPr>
      <xdr:spPr>
        <a:xfrm>
          <a:off x="15257318" y="4970318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4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13</xdr:row>
      <xdr:rowOff>0</xdr:rowOff>
    </xdr:from>
    <xdr:to>
      <xdr:col>18</xdr:col>
      <xdr:colOff>512989</xdr:colOff>
      <xdr:row>13</xdr:row>
      <xdr:rowOff>438150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/>
      </xdr:nvSpPr>
      <xdr:spPr>
        <a:xfrm>
          <a:off x="11674929" y="5864679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4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14</xdr:row>
      <xdr:rowOff>0</xdr:rowOff>
    </xdr:from>
    <xdr:to>
      <xdr:col>18</xdr:col>
      <xdr:colOff>512989</xdr:colOff>
      <xdr:row>14</xdr:row>
      <xdr:rowOff>438150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/>
      </xdr:nvSpPr>
      <xdr:spPr>
        <a:xfrm>
          <a:off x="11674929" y="6313714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4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512989</xdr:colOff>
      <xdr:row>20</xdr:row>
      <xdr:rowOff>438150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/>
      </xdr:nvSpPr>
      <xdr:spPr>
        <a:xfrm>
          <a:off x="11674929" y="9007929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4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15</xdr:row>
      <xdr:rowOff>0</xdr:rowOff>
    </xdr:from>
    <xdr:to>
      <xdr:col>18</xdr:col>
      <xdr:colOff>512989</xdr:colOff>
      <xdr:row>15</xdr:row>
      <xdr:rowOff>438150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/>
      </xdr:nvSpPr>
      <xdr:spPr>
        <a:xfrm>
          <a:off x="11674929" y="6762750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4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19</xdr:row>
      <xdr:rowOff>0</xdr:rowOff>
    </xdr:from>
    <xdr:to>
      <xdr:col>18</xdr:col>
      <xdr:colOff>512989</xdr:colOff>
      <xdr:row>19</xdr:row>
      <xdr:rowOff>438150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/>
      </xdr:nvSpPr>
      <xdr:spPr>
        <a:xfrm>
          <a:off x="11674929" y="8558893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4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18</xdr:row>
      <xdr:rowOff>0</xdr:rowOff>
    </xdr:from>
    <xdr:to>
      <xdr:col>18</xdr:col>
      <xdr:colOff>512989</xdr:colOff>
      <xdr:row>18</xdr:row>
      <xdr:rowOff>438150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/>
      </xdr:nvSpPr>
      <xdr:spPr>
        <a:xfrm>
          <a:off x="11674929" y="8109857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4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16</xdr:row>
      <xdr:rowOff>0</xdr:rowOff>
    </xdr:from>
    <xdr:to>
      <xdr:col>18</xdr:col>
      <xdr:colOff>512989</xdr:colOff>
      <xdr:row>16</xdr:row>
      <xdr:rowOff>438150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/>
      </xdr:nvSpPr>
      <xdr:spPr>
        <a:xfrm>
          <a:off x="11674929" y="7211786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4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17</xdr:row>
      <xdr:rowOff>0</xdr:rowOff>
    </xdr:from>
    <xdr:to>
      <xdr:col>18</xdr:col>
      <xdr:colOff>512989</xdr:colOff>
      <xdr:row>17</xdr:row>
      <xdr:rowOff>438150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/>
      </xdr:nvSpPr>
      <xdr:spPr>
        <a:xfrm>
          <a:off x="15212786" y="7660821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4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373579</xdr:colOff>
      <xdr:row>0</xdr:row>
      <xdr:rowOff>125312</xdr:rowOff>
    </xdr:from>
    <xdr:to>
      <xdr:col>9</xdr:col>
      <xdr:colOff>252353</xdr:colOff>
      <xdr:row>1</xdr:row>
      <xdr:rowOff>6934</xdr:rowOff>
    </xdr:to>
    <xdr:sp macro="" textlink="">
      <xdr:nvSpPr>
        <xdr:cNvPr id="97" name="직사각형 96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/>
      </xdr:nvSpPr>
      <xdr:spPr>
        <a:xfrm>
          <a:off x="1598222" y="125312"/>
          <a:ext cx="1348345" cy="60280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tx1"/>
              </a:solidFill>
            </a:rPr>
            <a:t>도적</a:t>
          </a:r>
        </a:p>
      </xdr:txBody>
    </xdr:sp>
    <xdr:clientData/>
  </xdr:twoCellAnchor>
  <xdr:twoCellAnchor>
    <xdr:from>
      <xdr:col>9</xdr:col>
      <xdr:colOff>242456</xdr:colOff>
      <xdr:row>0</xdr:row>
      <xdr:rowOff>125313</xdr:rowOff>
    </xdr:from>
    <xdr:to>
      <xdr:col>10</xdr:col>
      <xdr:colOff>225138</xdr:colOff>
      <xdr:row>1</xdr:row>
      <xdr:rowOff>6935</xdr:rowOff>
    </xdr:to>
    <xdr:sp macro="" textlink="">
      <xdr:nvSpPr>
        <xdr:cNvPr id="98" name="직사각형 97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/>
      </xdr:nvSpPr>
      <xdr:spPr>
        <a:xfrm>
          <a:off x="2936670" y="125313"/>
          <a:ext cx="1343397" cy="60280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ysClr val="windowText" lastClr="000000"/>
              </a:solidFill>
            </a:rPr>
            <a:t>법사</a:t>
          </a:r>
        </a:p>
      </xdr:txBody>
    </xdr:sp>
    <xdr:clientData/>
  </xdr:twoCellAnchor>
  <xdr:twoCellAnchor>
    <xdr:from>
      <xdr:col>10</xdr:col>
      <xdr:colOff>215241</xdr:colOff>
      <xdr:row>0</xdr:row>
      <xdr:rowOff>125312</xdr:rowOff>
    </xdr:from>
    <xdr:to>
      <xdr:col>11</xdr:col>
      <xdr:colOff>267197</xdr:colOff>
      <xdr:row>1</xdr:row>
      <xdr:rowOff>6934</xdr:rowOff>
    </xdr:to>
    <xdr:sp macro="" textlink="">
      <xdr:nvSpPr>
        <xdr:cNvPr id="99" name="직사각형 98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/>
      </xdr:nvSpPr>
      <xdr:spPr>
        <a:xfrm>
          <a:off x="4270170" y="125312"/>
          <a:ext cx="1358241" cy="602801"/>
        </a:xfrm>
        <a:prstGeom prst="rect">
          <a:avLst/>
        </a:prstGeom>
        <a:solidFill>
          <a:srgbClr val="FBD7F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ysClr val="windowText" lastClr="000000"/>
              </a:solidFill>
            </a:rPr>
            <a:t>직자</a:t>
          </a:r>
        </a:p>
      </xdr:txBody>
    </xdr:sp>
    <xdr:clientData/>
  </xdr:twoCellAnchor>
  <xdr:twoCellAnchor>
    <xdr:from>
      <xdr:col>11</xdr:col>
      <xdr:colOff>270908</xdr:colOff>
      <xdr:row>0</xdr:row>
      <xdr:rowOff>125312</xdr:rowOff>
    </xdr:from>
    <xdr:to>
      <xdr:col>12</xdr:col>
      <xdr:colOff>565318</xdr:colOff>
      <xdr:row>1</xdr:row>
      <xdr:rowOff>6934</xdr:rowOff>
    </xdr:to>
    <xdr:sp macro="" textlink="">
      <xdr:nvSpPr>
        <xdr:cNvPr id="100" name="직사각형 99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/>
      </xdr:nvSpPr>
      <xdr:spPr>
        <a:xfrm>
          <a:off x="5632122" y="125312"/>
          <a:ext cx="1355767" cy="60280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ysClr val="windowText" lastClr="000000"/>
              </a:solidFill>
            </a:rPr>
            <a:t>도가</a:t>
          </a:r>
        </a:p>
      </xdr:txBody>
    </xdr:sp>
    <xdr:clientData/>
  </xdr:twoCellAnchor>
  <xdr:twoCellAnchor>
    <xdr:from>
      <xdr:col>6</xdr:col>
      <xdr:colOff>0</xdr:colOff>
      <xdr:row>0</xdr:row>
      <xdr:rowOff>122464</xdr:rowOff>
    </xdr:from>
    <xdr:to>
      <xdr:col>8</xdr:col>
      <xdr:colOff>368631</xdr:colOff>
      <xdr:row>1</xdr:row>
      <xdr:rowOff>13607</xdr:rowOff>
    </xdr:to>
    <xdr:sp macro="" textlink="">
      <xdr:nvSpPr>
        <xdr:cNvPr id="101" name="직사각형 100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/>
      </xdr:nvSpPr>
      <xdr:spPr>
        <a:xfrm>
          <a:off x="244929" y="122464"/>
          <a:ext cx="1348345" cy="612322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tx1"/>
              </a:solidFill>
            </a:rPr>
            <a:t>전사</a:t>
          </a:r>
        </a:p>
      </xdr:txBody>
    </xdr:sp>
    <xdr:clientData/>
  </xdr:twoCellAnchor>
  <xdr:twoCellAnchor>
    <xdr:from>
      <xdr:col>7</xdr:col>
      <xdr:colOff>0</xdr:colOff>
      <xdr:row>32</xdr:row>
      <xdr:rowOff>13607</xdr:rowOff>
    </xdr:from>
    <xdr:to>
      <xdr:col>8</xdr:col>
      <xdr:colOff>9525</xdr:colOff>
      <xdr:row>32</xdr:row>
      <xdr:rowOff>440871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8772E10A-5803-4AF8-8819-425158821DA0}"/>
            </a:ext>
          </a:extLst>
        </xdr:cNvPr>
        <xdr:cNvSpPr/>
      </xdr:nvSpPr>
      <xdr:spPr>
        <a:xfrm>
          <a:off x="4259036" y="14450786"/>
          <a:ext cx="512989" cy="427264"/>
        </a:xfrm>
        <a:prstGeom prst="rect">
          <a:avLst/>
        </a:prstGeom>
        <a:blipFill dpi="0" rotWithShape="1"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34018</xdr:colOff>
          <xdr:row>32</xdr:row>
          <xdr:rowOff>9525</xdr:rowOff>
        </xdr:from>
        <xdr:ext cx="266700" cy="419100"/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F4FC9D95-7E27-42E8-B900-F95DCD9A79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4</xdr:row>
      <xdr:rowOff>9525</xdr:rowOff>
    </xdr:from>
    <xdr:to>
      <xdr:col>8</xdr:col>
      <xdr:colOff>0</xdr:colOff>
      <xdr:row>5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704850" y="18288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103</xdr:row>
      <xdr:rowOff>9525</xdr:rowOff>
    </xdr:from>
    <xdr:to>
      <xdr:col>8</xdr:col>
      <xdr:colOff>9525</xdr:colOff>
      <xdr:row>105</xdr:row>
      <xdr:rowOff>28575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>
          <a:off x="714375" y="254317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114</xdr:row>
      <xdr:rowOff>9525</xdr:rowOff>
    </xdr:from>
    <xdr:to>
      <xdr:col>8</xdr:col>
      <xdr:colOff>9525</xdr:colOff>
      <xdr:row>116</xdr:row>
      <xdr:rowOff>28575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/>
      </xdr:nvSpPr>
      <xdr:spPr>
        <a:xfrm>
          <a:off x="714375" y="309276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57150</xdr:colOff>
          <xdr:row>5</xdr:row>
          <xdr:rowOff>19050</xdr:rowOff>
        </xdr:from>
        <xdr:to>
          <xdr:col>14</xdr:col>
          <xdr:colOff>314325</xdr:colOff>
          <xdr:row>5</xdr:row>
          <xdr:rowOff>438150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3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6</xdr:row>
          <xdr:rowOff>9525</xdr:rowOff>
        </xdr:from>
        <xdr:to>
          <xdr:col>14</xdr:col>
          <xdr:colOff>314325</xdr:colOff>
          <xdr:row>6</xdr:row>
          <xdr:rowOff>438150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3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7</xdr:row>
          <xdr:rowOff>9525</xdr:rowOff>
        </xdr:from>
        <xdr:to>
          <xdr:col>14</xdr:col>
          <xdr:colOff>314325</xdr:colOff>
          <xdr:row>7</xdr:row>
          <xdr:rowOff>438150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3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8</xdr:row>
          <xdr:rowOff>9525</xdr:rowOff>
        </xdr:from>
        <xdr:to>
          <xdr:col>14</xdr:col>
          <xdr:colOff>314325</xdr:colOff>
          <xdr:row>8</xdr:row>
          <xdr:rowOff>438150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3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9</xdr:row>
          <xdr:rowOff>9525</xdr:rowOff>
        </xdr:from>
        <xdr:to>
          <xdr:col>14</xdr:col>
          <xdr:colOff>314325</xdr:colOff>
          <xdr:row>9</xdr:row>
          <xdr:rowOff>438150</xdr:rowOff>
        </xdr:to>
        <xdr:sp macro="" textlink="">
          <xdr:nvSpPr>
            <xdr:cNvPr id="6149" name="Check Box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3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10</xdr:row>
          <xdr:rowOff>9525</xdr:rowOff>
        </xdr:from>
        <xdr:to>
          <xdr:col>14</xdr:col>
          <xdr:colOff>314325</xdr:colOff>
          <xdr:row>10</xdr:row>
          <xdr:rowOff>438150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3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11</xdr:row>
          <xdr:rowOff>9525</xdr:rowOff>
        </xdr:from>
        <xdr:to>
          <xdr:col>14</xdr:col>
          <xdr:colOff>314325</xdr:colOff>
          <xdr:row>11</xdr:row>
          <xdr:rowOff>438150</xdr:rowOff>
        </xdr:to>
        <xdr:sp macro="" textlink="">
          <xdr:nvSpPr>
            <xdr:cNvPr id="6151" name="Check Box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3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12</xdr:row>
          <xdr:rowOff>9525</xdr:rowOff>
        </xdr:from>
        <xdr:to>
          <xdr:col>14</xdr:col>
          <xdr:colOff>314325</xdr:colOff>
          <xdr:row>12</xdr:row>
          <xdr:rowOff>438150</xdr:rowOff>
        </xdr:to>
        <xdr:sp macro="" textlink="">
          <xdr:nvSpPr>
            <xdr:cNvPr id="6152" name="Check Box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3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13</xdr:row>
          <xdr:rowOff>9525</xdr:rowOff>
        </xdr:from>
        <xdr:to>
          <xdr:col>14</xdr:col>
          <xdr:colOff>314325</xdr:colOff>
          <xdr:row>13</xdr:row>
          <xdr:rowOff>438150</xdr:rowOff>
        </xdr:to>
        <xdr:sp macro="" textlink="">
          <xdr:nvSpPr>
            <xdr:cNvPr id="6153" name="Check Box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3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15</xdr:row>
          <xdr:rowOff>9525</xdr:rowOff>
        </xdr:from>
        <xdr:to>
          <xdr:col>14</xdr:col>
          <xdr:colOff>314325</xdr:colOff>
          <xdr:row>15</xdr:row>
          <xdr:rowOff>438150</xdr:rowOff>
        </xdr:to>
        <xdr:sp macro="" textlink="">
          <xdr:nvSpPr>
            <xdr:cNvPr id="6154" name="Check Box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3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16</xdr:row>
          <xdr:rowOff>9525</xdr:rowOff>
        </xdr:from>
        <xdr:to>
          <xdr:col>14</xdr:col>
          <xdr:colOff>314325</xdr:colOff>
          <xdr:row>16</xdr:row>
          <xdr:rowOff>438150</xdr:rowOff>
        </xdr:to>
        <xdr:sp macro="" textlink="">
          <xdr:nvSpPr>
            <xdr:cNvPr id="6155" name="Check Box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3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17</xdr:row>
          <xdr:rowOff>9525</xdr:rowOff>
        </xdr:from>
        <xdr:to>
          <xdr:col>14</xdr:col>
          <xdr:colOff>314325</xdr:colOff>
          <xdr:row>17</xdr:row>
          <xdr:rowOff>438150</xdr:rowOff>
        </xdr:to>
        <xdr:sp macro="" textlink="">
          <xdr:nvSpPr>
            <xdr:cNvPr id="6156" name="Check Box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3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18</xdr:row>
          <xdr:rowOff>9525</xdr:rowOff>
        </xdr:from>
        <xdr:to>
          <xdr:col>14</xdr:col>
          <xdr:colOff>314325</xdr:colOff>
          <xdr:row>18</xdr:row>
          <xdr:rowOff>438150</xdr:rowOff>
        </xdr:to>
        <xdr:sp macro="" textlink="">
          <xdr:nvSpPr>
            <xdr:cNvPr id="6157" name="Check Box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3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19</xdr:row>
          <xdr:rowOff>9525</xdr:rowOff>
        </xdr:from>
        <xdr:to>
          <xdr:col>14</xdr:col>
          <xdr:colOff>314325</xdr:colOff>
          <xdr:row>19</xdr:row>
          <xdr:rowOff>438150</xdr:rowOff>
        </xdr:to>
        <xdr:sp macro="" textlink="">
          <xdr:nvSpPr>
            <xdr:cNvPr id="6158" name="Check Box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3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20</xdr:row>
          <xdr:rowOff>9525</xdr:rowOff>
        </xdr:from>
        <xdr:to>
          <xdr:col>14</xdr:col>
          <xdr:colOff>314325</xdr:colOff>
          <xdr:row>20</xdr:row>
          <xdr:rowOff>438150</xdr:rowOff>
        </xdr:to>
        <xdr:sp macro="" textlink="">
          <xdr:nvSpPr>
            <xdr:cNvPr id="6159" name="Check Box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3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21</xdr:row>
          <xdr:rowOff>9525</xdr:rowOff>
        </xdr:from>
        <xdr:to>
          <xdr:col>14</xdr:col>
          <xdr:colOff>314325</xdr:colOff>
          <xdr:row>21</xdr:row>
          <xdr:rowOff>438150</xdr:rowOff>
        </xdr:to>
        <xdr:sp macro="" textlink="">
          <xdr:nvSpPr>
            <xdr:cNvPr id="6160" name="Check Box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3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22</xdr:row>
          <xdr:rowOff>9525</xdr:rowOff>
        </xdr:from>
        <xdr:to>
          <xdr:col>14</xdr:col>
          <xdr:colOff>314325</xdr:colOff>
          <xdr:row>22</xdr:row>
          <xdr:rowOff>438150</xdr:rowOff>
        </xdr:to>
        <xdr:sp macro="" textlink="">
          <xdr:nvSpPr>
            <xdr:cNvPr id="6161" name="Check Box 17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00000000-0008-0000-0300-00001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23</xdr:row>
          <xdr:rowOff>9525</xdr:rowOff>
        </xdr:from>
        <xdr:to>
          <xdr:col>14</xdr:col>
          <xdr:colOff>314325</xdr:colOff>
          <xdr:row>23</xdr:row>
          <xdr:rowOff>438150</xdr:rowOff>
        </xdr:to>
        <xdr:sp macro="" textlink="">
          <xdr:nvSpPr>
            <xdr:cNvPr id="6162" name="Check Box 18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00000000-0008-0000-0300-00001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24</xdr:row>
          <xdr:rowOff>9525</xdr:rowOff>
        </xdr:from>
        <xdr:to>
          <xdr:col>14</xdr:col>
          <xdr:colOff>314325</xdr:colOff>
          <xdr:row>24</xdr:row>
          <xdr:rowOff>438150</xdr:rowOff>
        </xdr:to>
        <xdr:sp macro="" textlink="">
          <xdr:nvSpPr>
            <xdr:cNvPr id="6163" name="Check Box 19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00000000-0008-0000-0300-00001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55</xdr:row>
          <xdr:rowOff>9525</xdr:rowOff>
        </xdr:from>
        <xdr:to>
          <xdr:col>14</xdr:col>
          <xdr:colOff>314325</xdr:colOff>
          <xdr:row>55</xdr:row>
          <xdr:rowOff>438150</xdr:rowOff>
        </xdr:to>
        <xdr:sp macro="" textlink="">
          <xdr:nvSpPr>
            <xdr:cNvPr id="6167" name="Check Box 23" hidden="1">
              <a:extLst>
                <a:ext uri="{63B3BB69-23CF-44E3-9099-C40C66FF867C}">
                  <a14:compatExt spid="_x0000_s6167"/>
                </a:ext>
                <a:ext uri="{FF2B5EF4-FFF2-40B4-BE49-F238E27FC236}">
                  <a16:creationId xmlns:a16="http://schemas.microsoft.com/office/drawing/2014/main" id="{00000000-0008-0000-0300-00001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56</xdr:row>
          <xdr:rowOff>9525</xdr:rowOff>
        </xdr:from>
        <xdr:to>
          <xdr:col>14</xdr:col>
          <xdr:colOff>314325</xdr:colOff>
          <xdr:row>56</xdr:row>
          <xdr:rowOff>438150</xdr:rowOff>
        </xdr:to>
        <xdr:sp macro="" textlink="">
          <xdr:nvSpPr>
            <xdr:cNvPr id="6168" name="Check Box 24" hidden="1">
              <a:extLst>
                <a:ext uri="{63B3BB69-23CF-44E3-9099-C40C66FF867C}">
                  <a14:compatExt spid="_x0000_s6168"/>
                </a:ext>
                <a:ext uri="{FF2B5EF4-FFF2-40B4-BE49-F238E27FC236}">
                  <a16:creationId xmlns:a16="http://schemas.microsoft.com/office/drawing/2014/main" id="{00000000-0008-0000-0300-00001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25</xdr:row>
          <xdr:rowOff>9525</xdr:rowOff>
        </xdr:from>
        <xdr:to>
          <xdr:col>14</xdr:col>
          <xdr:colOff>314325</xdr:colOff>
          <xdr:row>25</xdr:row>
          <xdr:rowOff>438150</xdr:rowOff>
        </xdr:to>
        <xdr:sp macro="" textlink="">
          <xdr:nvSpPr>
            <xdr:cNvPr id="6187" name="Check Box 43" hidden="1">
              <a:extLst>
                <a:ext uri="{63B3BB69-23CF-44E3-9099-C40C66FF867C}">
                  <a14:compatExt spid="_x0000_s6187"/>
                </a:ext>
                <a:ext uri="{FF2B5EF4-FFF2-40B4-BE49-F238E27FC236}">
                  <a16:creationId xmlns:a16="http://schemas.microsoft.com/office/drawing/2014/main" id="{00000000-0008-0000-0300-00002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26</xdr:row>
          <xdr:rowOff>9525</xdr:rowOff>
        </xdr:from>
        <xdr:to>
          <xdr:col>14</xdr:col>
          <xdr:colOff>314325</xdr:colOff>
          <xdr:row>26</xdr:row>
          <xdr:rowOff>438150</xdr:rowOff>
        </xdr:to>
        <xdr:sp macro="" textlink="">
          <xdr:nvSpPr>
            <xdr:cNvPr id="6188" name="Check Box 44" hidden="1">
              <a:extLst>
                <a:ext uri="{63B3BB69-23CF-44E3-9099-C40C66FF867C}">
                  <a14:compatExt spid="_x0000_s6188"/>
                </a:ext>
                <a:ext uri="{FF2B5EF4-FFF2-40B4-BE49-F238E27FC236}">
                  <a16:creationId xmlns:a16="http://schemas.microsoft.com/office/drawing/2014/main" id="{00000000-0008-0000-0300-00002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27</xdr:row>
          <xdr:rowOff>9525</xdr:rowOff>
        </xdr:from>
        <xdr:to>
          <xdr:col>14</xdr:col>
          <xdr:colOff>314325</xdr:colOff>
          <xdr:row>27</xdr:row>
          <xdr:rowOff>438150</xdr:rowOff>
        </xdr:to>
        <xdr:sp macro="" textlink="">
          <xdr:nvSpPr>
            <xdr:cNvPr id="6189" name="Check Box 45" hidden="1">
              <a:extLst>
                <a:ext uri="{63B3BB69-23CF-44E3-9099-C40C66FF867C}">
                  <a14:compatExt spid="_x0000_s6189"/>
                </a:ext>
                <a:ext uri="{FF2B5EF4-FFF2-40B4-BE49-F238E27FC236}">
                  <a16:creationId xmlns:a16="http://schemas.microsoft.com/office/drawing/2014/main" id="{00000000-0008-0000-0300-00002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28</xdr:row>
          <xdr:rowOff>9525</xdr:rowOff>
        </xdr:from>
        <xdr:to>
          <xdr:col>14</xdr:col>
          <xdr:colOff>314325</xdr:colOff>
          <xdr:row>28</xdr:row>
          <xdr:rowOff>438150</xdr:rowOff>
        </xdr:to>
        <xdr:sp macro="" textlink="">
          <xdr:nvSpPr>
            <xdr:cNvPr id="6190" name="Check Box 46" hidden="1">
              <a:extLst>
                <a:ext uri="{63B3BB69-23CF-44E3-9099-C40C66FF867C}">
                  <a14:compatExt spid="_x0000_s6190"/>
                </a:ext>
                <a:ext uri="{FF2B5EF4-FFF2-40B4-BE49-F238E27FC236}">
                  <a16:creationId xmlns:a16="http://schemas.microsoft.com/office/drawing/2014/main" id="{00000000-0008-0000-0300-00002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29</xdr:row>
          <xdr:rowOff>9525</xdr:rowOff>
        </xdr:from>
        <xdr:to>
          <xdr:col>14</xdr:col>
          <xdr:colOff>314325</xdr:colOff>
          <xdr:row>29</xdr:row>
          <xdr:rowOff>438150</xdr:rowOff>
        </xdr:to>
        <xdr:sp macro="" textlink="">
          <xdr:nvSpPr>
            <xdr:cNvPr id="6191" name="Check Box 47" hidden="1">
              <a:extLst>
                <a:ext uri="{63B3BB69-23CF-44E3-9099-C40C66FF867C}">
                  <a14:compatExt spid="_x0000_s6191"/>
                </a:ext>
                <a:ext uri="{FF2B5EF4-FFF2-40B4-BE49-F238E27FC236}">
                  <a16:creationId xmlns:a16="http://schemas.microsoft.com/office/drawing/2014/main" id="{00000000-0008-0000-0300-00002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30</xdr:row>
          <xdr:rowOff>9525</xdr:rowOff>
        </xdr:from>
        <xdr:to>
          <xdr:col>14</xdr:col>
          <xdr:colOff>314325</xdr:colOff>
          <xdr:row>30</xdr:row>
          <xdr:rowOff>438150</xdr:rowOff>
        </xdr:to>
        <xdr:sp macro="" textlink="">
          <xdr:nvSpPr>
            <xdr:cNvPr id="6192" name="Check Box 48" hidden="1">
              <a:extLst>
                <a:ext uri="{63B3BB69-23CF-44E3-9099-C40C66FF867C}">
                  <a14:compatExt spid="_x0000_s6192"/>
                </a:ext>
                <a:ext uri="{FF2B5EF4-FFF2-40B4-BE49-F238E27FC236}">
                  <a16:creationId xmlns:a16="http://schemas.microsoft.com/office/drawing/2014/main" id="{00000000-0008-0000-0300-00003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31</xdr:row>
          <xdr:rowOff>9525</xdr:rowOff>
        </xdr:from>
        <xdr:to>
          <xdr:col>14</xdr:col>
          <xdr:colOff>314325</xdr:colOff>
          <xdr:row>31</xdr:row>
          <xdr:rowOff>438150</xdr:rowOff>
        </xdr:to>
        <xdr:sp macro="" textlink="">
          <xdr:nvSpPr>
            <xdr:cNvPr id="6193" name="Check Box 49" hidden="1">
              <a:extLst>
                <a:ext uri="{63B3BB69-23CF-44E3-9099-C40C66FF867C}">
                  <a14:compatExt spid="_x0000_s6193"/>
                </a:ext>
                <a:ext uri="{FF2B5EF4-FFF2-40B4-BE49-F238E27FC236}">
                  <a16:creationId xmlns:a16="http://schemas.microsoft.com/office/drawing/2014/main" id="{00000000-0008-0000-0300-00003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32</xdr:row>
          <xdr:rowOff>9525</xdr:rowOff>
        </xdr:from>
        <xdr:to>
          <xdr:col>14</xdr:col>
          <xdr:colOff>314325</xdr:colOff>
          <xdr:row>32</xdr:row>
          <xdr:rowOff>438150</xdr:rowOff>
        </xdr:to>
        <xdr:sp macro="" textlink="">
          <xdr:nvSpPr>
            <xdr:cNvPr id="6194" name="Check Box 50" hidden="1">
              <a:extLst>
                <a:ext uri="{63B3BB69-23CF-44E3-9099-C40C66FF867C}">
                  <a14:compatExt spid="_x0000_s6194"/>
                </a:ext>
                <a:ext uri="{FF2B5EF4-FFF2-40B4-BE49-F238E27FC236}">
                  <a16:creationId xmlns:a16="http://schemas.microsoft.com/office/drawing/2014/main" id="{00000000-0008-0000-0300-00003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33</xdr:row>
          <xdr:rowOff>9525</xdr:rowOff>
        </xdr:from>
        <xdr:to>
          <xdr:col>14</xdr:col>
          <xdr:colOff>314325</xdr:colOff>
          <xdr:row>33</xdr:row>
          <xdr:rowOff>438150</xdr:rowOff>
        </xdr:to>
        <xdr:sp macro="" textlink="">
          <xdr:nvSpPr>
            <xdr:cNvPr id="6195" name="Check Box 51" hidden="1">
              <a:extLst>
                <a:ext uri="{63B3BB69-23CF-44E3-9099-C40C66FF867C}">
                  <a14:compatExt spid="_x0000_s6195"/>
                </a:ext>
                <a:ext uri="{FF2B5EF4-FFF2-40B4-BE49-F238E27FC236}">
                  <a16:creationId xmlns:a16="http://schemas.microsoft.com/office/drawing/2014/main" id="{00000000-0008-0000-0300-00003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34</xdr:row>
          <xdr:rowOff>9525</xdr:rowOff>
        </xdr:from>
        <xdr:to>
          <xdr:col>14</xdr:col>
          <xdr:colOff>314325</xdr:colOff>
          <xdr:row>34</xdr:row>
          <xdr:rowOff>438150</xdr:rowOff>
        </xdr:to>
        <xdr:sp macro="" textlink="">
          <xdr:nvSpPr>
            <xdr:cNvPr id="6196" name="Check Box 52" hidden="1">
              <a:extLst>
                <a:ext uri="{63B3BB69-23CF-44E3-9099-C40C66FF867C}">
                  <a14:compatExt spid="_x0000_s6196"/>
                </a:ext>
                <a:ext uri="{FF2B5EF4-FFF2-40B4-BE49-F238E27FC236}">
                  <a16:creationId xmlns:a16="http://schemas.microsoft.com/office/drawing/2014/main" id="{00000000-0008-0000-0300-00003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35</xdr:row>
          <xdr:rowOff>9525</xdr:rowOff>
        </xdr:from>
        <xdr:to>
          <xdr:col>14</xdr:col>
          <xdr:colOff>314325</xdr:colOff>
          <xdr:row>35</xdr:row>
          <xdr:rowOff>438150</xdr:rowOff>
        </xdr:to>
        <xdr:sp macro="" textlink="">
          <xdr:nvSpPr>
            <xdr:cNvPr id="6197" name="Check Box 53" hidden="1">
              <a:extLst>
                <a:ext uri="{63B3BB69-23CF-44E3-9099-C40C66FF867C}">
                  <a14:compatExt spid="_x0000_s6197"/>
                </a:ext>
                <a:ext uri="{FF2B5EF4-FFF2-40B4-BE49-F238E27FC236}">
                  <a16:creationId xmlns:a16="http://schemas.microsoft.com/office/drawing/2014/main" id="{00000000-0008-0000-0300-00003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36</xdr:row>
          <xdr:rowOff>9525</xdr:rowOff>
        </xdr:from>
        <xdr:to>
          <xdr:col>14</xdr:col>
          <xdr:colOff>314325</xdr:colOff>
          <xdr:row>36</xdr:row>
          <xdr:rowOff>438150</xdr:rowOff>
        </xdr:to>
        <xdr:sp macro="" textlink="">
          <xdr:nvSpPr>
            <xdr:cNvPr id="6198" name="Check Box 54" hidden="1">
              <a:extLst>
                <a:ext uri="{63B3BB69-23CF-44E3-9099-C40C66FF867C}">
                  <a14:compatExt spid="_x0000_s6198"/>
                </a:ext>
                <a:ext uri="{FF2B5EF4-FFF2-40B4-BE49-F238E27FC236}">
                  <a16:creationId xmlns:a16="http://schemas.microsoft.com/office/drawing/2014/main" id="{00000000-0008-0000-0300-00003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37</xdr:row>
          <xdr:rowOff>9525</xdr:rowOff>
        </xdr:from>
        <xdr:to>
          <xdr:col>14</xdr:col>
          <xdr:colOff>314325</xdr:colOff>
          <xdr:row>37</xdr:row>
          <xdr:rowOff>438150</xdr:rowOff>
        </xdr:to>
        <xdr:sp macro="" textlink="">
          <xdr:nvSpPr>
            <xdr:cNvPr id="6199" name="Check Box 55" hidden="1">
              <a:extLst>
                <a:ext uri="{63B3BB69-23CF-44E3-9099-C40C66FF867C}">
                  <a14:compatExt spid="_x0000_s6199"/>
                </a:ext>
                <a:ext uri="{FF2B5EF4-FFF2-40B4-BE49-F238E27FC236}">
                  <a16:creationId xmlns:a16="http://schemas.microsoft.com/office/drawing/2014/main" id="{00000000-0008-0000-0300-00003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38</xdr:row>
          <xdr:rowOff>9525</xdr:rowOff>
        </xdr:from>
        <xdr:to>
          <xdr:col>14</xdr:col>
          <xdr:colOff>314325</xdr:colOff>
          <xdr:row>38</xdr:row>
          <xdr:rowOff>438150</xdr:rowOff>
        </xdr:to>
        <xdr:sp macro="" textlink="">
          <xdr:nvSpPr>
            <xdr:cNvPr id="6200" name="Check Box 56" hidden="1">
              <a:extLst>
                <a:ext uri="{63B3BB69-23CF-44E3-9099-C40C66FF867C}">
                  <a14:compatExt spid="_x0000_s6200"/>
                </a:ext>
                <a:ext uri="{FF2B5EF4-FFF2-40B4-BE49-F238E27FC236}">
                  <a16:creationId xmlns:a16="http://schemas.microsoft.com/office/drawing/2014/main" id="{00000000-0008-0000-0300-00003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39</xdr:row>
          <xdr:rowOff>9525</xdr:rowOff>
        </xdr:from>
        <xdr:to>
          <xdr:col>14</xdr:col>
          <xdr:colOff>314325</xdr:colOff>
          <xdr:row>39</xdr:row>
          <xdr:rowOff>438150</xdr:rowOff>
        </xdr:to>
        <xdr:sp macro="" textlink="">
          <xdr:nvSpPr>
            <xdr:cNvPr id="6201" name="Check Box 57" hidden="1">
              <a:extLst>
                <a:ext uri="{63B3BB69-23CF-44E3-9099-C40C66FF867C}">
                  <a14:compatExt spid="_x0000_s6201"/>
                </a:ext>
                <a:ext uri="{FF2B5EF4-FFF2-40B4-BE49-F238E27FC236}">
                  <a16:creationId xmlns:a16="http://schemas.microsoft.com/office/drawing/2014/main" id="{00000000-0008-0000-0300-00003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40</xdr:row>
          <xdr:rowOff>9525</xdr:rowOff>
        </xdr:from>
        <xdr:to>
          <xdr:col>14</xdr:col>
          <xdr:colOff>314325</xdr:colOff>
          <xdr:row>40</xdr:row>
          <xdr:rowOff>438150</xdr:rowOff>
        </xdr:to>
        <xdr:sp macro="" textlink="">
          <xdr:nvSpPr>
            <xdr:cNvPr id="6202" name="Check Box 58" hidden="1">
              <a:extLst>
                <a:ext uri="{63B3BB69-23CF-44E3-9099-C40C66FF867C}">
                  <a14:compatExt spid="_x0000_s6202"/>
                </a:ext>
                <a:ext uri="{FF2B5EF4-FFF2-40B4-BE49-F238E27FC236}">
                  <a16:creationId xmlns:a16="http://schemas.microsoft.com/office/drawing/2014/main" id="{00000000-0008-0000-0300-00003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41</xdr:row>
          <xdr:rowOff>9525</xdr:rowOff>
        </xdr:from>
        <xdr:to>
          <xdr:col>14</xdr:col>
          <xdr:colOff>314325</xdr:colOff>
          <xdr:row>41</xdr:row>
          <xdr:rowOff>438150</xdr:rowOff>
        </xdr:to>
        <xdr:sp macro="" textlink="">
          <xdr:nvSpPr>
            <xdr:cNvPr id="6203" name="Check Box 59" hidden="1">
              <a:extLst>
                <a:ext uri="{63B3BB69-23CF-44E3-9099-C40C66FF867C}">
                  <a14:compatExt spid="_x0000_s6203"/>
                </a:ext>
                <a:ext uri="{FF2B5EF4-FFF2-40B4-BE49-F238E27FC236}">
                  <a16:creationId xmlns:a16="http://schemas.microsoft.com/office/drawing/2014/main" id="{00000000-0008-0000-0300-00003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42</xdr:row>
          <xdr:rowOff>9525</xdr:rowOff>
        </xdr:from>
        <xdr:to>
          <xdr:col>14</xdr:col>
          <xdr:colOff>314325</xdr:colOff>
          <xdr:row>42</xdr:row>
          <xdr:rowOff>438150</xdr:rowOff>
        </xdr:to>
        <xdr:sp macro="" textlink="">
          <xdr:nvSpPr>
            <xdr:cNvPr id="6204" name="Check Box 60" hidden="1">
              <a:extLst>
                <a:ext uri="{63B3BB69-23CF-44E3-9099-C40C66FF867C}">
                  <a14:compatExt spid="_x0000_s6204"/>
                </a:ext>
                <a:ext uri="{FF2B5EF4-FFF2-40B4-BE49-F238E27FC236}">
                  <a16:creationId xmlns:a16="http://schemas.microsoft.com/office/drawing/2014/main" id="{00000000-0008-0000-0300-00003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45</xdr:row>
          <xdr:rowOff>9525</xdr:rowOff>
        </xdr:from>
        <xdr:to>
          <xdr:col>14</xdr:col>
          <xdr:colOff>314325</xdr:colOff>
          <xdr:row>45</xdr:row>
          <xdr:rowOff>438150</xdr:rowOff>
        </xdr:to>
        <xdr:sp macro="" textlink="">
          <xdr:nvSpPr>
            <xdr:cNvPr id="6205" name="Check Box 61" hidden="1">
              <a:extLst>
                <a:ext uri="{63B3BB69-23CF-44E3-9099-C40C66FF867C}">
                  <a14:compatExt spid="_x0000_s6205"/>
                </a:ext>
                <a:ext uri="{FF2B5EF4-FFF2-40B4-BE49-F238E27FC236}">
                  <a16:creationId xmlns:a16="http://schemas.microsoft.com/office/drawing/2014/main" id="{00000000-0008-0000-0300-00003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51</xdr:row>
          <xdr:rowOff>9525</xdr:rowOff>
        </xdr:from>
        <xdr:to>
          <xdr:col>14</xdr:col>
          <xdr:colOff>314325</xdr:colOff>
          <xdr:row>51</xdr:row>
          <xdr:rowOff>438150</xdr:rowOff>
        </xdr:to>
        <xdr:sp macro="" textlink="">
          <xdr:nvSpPr>
            <xdr:cNvPr id="6207" name="Check Box 63" hidden="1">
              <a:extLst>
                <a:ext uri="{63B3BB69-23CF-44E3-9099-C40C66FF867C}">
                  <a14:compatExt spid="_x0000_s6207"/>
                </a:ext>
                <a:ext uri="{FF2B5EF4-FFF2-40B4-BE49-F238E27FC236}">
                  <a16:creationId xmlns:a16="http://schemas.microsoft.com/office/drawing/2014/main" id="{00000000-0008-0000-0300-00003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52</xdr:row>
          <xdr:rowOff>9525</xdr:rowOff>
        </xdr:from>
        <xdr:to>
          <xdr:col>14</xdr:col>
          <xdr:colOff>314325</xdr:colOff>
          <xdr:row>52</xdr:row>
          <xdr:rowOff>438150</xdr:rowOff>
        </xdr:to>
        <xdr:sp macro="" textlink="">
          <xdr:nvSpPr>
            <xdr:cNvPr id="6208" name="Check Box 64" hidden="1">
              <a:extLst>
                <a:ext uri="{63B3BB69-23CF-44E3-9099-C40C66FF867C}">
                  <a14:compatExt spid="_x0000_s6208"/>
                </a:ext>
                <a:ext uri="{FF2B5EF4-FFF2-40B4-BE49-F238E27FC236}">
                  <a16:creationId xmlns:a16="http://schemas.microsoft.com/office/drawing/2014/main" id="{00000000-0008-0000-0300-00004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53</xdr:row>
          <xdr:rowOff>9525</xdr:rowOff>
        </xdr:from>
        <xdr:to>
          <xdr:col>14</xdr:col>
          <xdr:colOff>314325</xdr:colOff>
          <xdr:row>53</xdr:row>
          <xdr:rowOff>438150</xdr:rowOff>
        </xdr:to>
        <xdr:sp macro="" textlink="">
          <xdr:nvSpPr>
            <xdr:cNvPr id="6209" name="Check Box 65" hidden="1">
              <a:extLst>
                <a:ext uri="{63B3BB69-23CF-44E3-9099-C40C66FF867C}">
                  <a14:compatExt spid="_x0000_s6209"/>
                </a:ext>
                <a:ext uri="{FF2B5EF4-FFF2-40B4-BE49-F238E27FC236}">
                  <a16:creationId xmlns:a16="http://schemas.microsoft.com/office/drawing/2014/main" id="{00000000-0008-0000-0300-00004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54</xdr:row>
          <xdr:rowOff>9525</xdr:rowOff>
        </xdr:from>
        <xdr:to>
          <xdr:col>14</xdr:col>
          <xdr:colOff>314325</xdr:colOff>
          <xdr:row>54</xdr:row>
          <xdr:rowOff>438150</xdr:rowOff>
        </xdr:to>
        <xdr:sp macro="" textlink="">
          <xdr:nvSpPr>
            <xdr:cNvPr id="6210" name="Check Box 66" hidden="1">
              <a:extLst>
                <a:ext uri="{63B3BB69-23CF-44E3-9099-C40C66FF867C}">
                  <a14:compatExt spid="_x0000_s6210"/>
                </a:ext>
                <a:ext uri="{FF2B5EF4-FFF2-40B4-BE49-F238E27FC236}">
                  <a16:creationId xmlns:a16="http://schemas.microsoft.com/office/drawing/2014/main" id="{00000000-0008-0000-0300-00004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47</xdr:row>
          <xdr:rowOff>142875</xdr:rowOff>
        </xdr:from>
        <xdr:to>
          <xdr:col>14</xdr:col>
          <xdr:colOff>314325</xdr:colOff>
          <xdr:row>48</xdr:row>
          <xdr:rowOff>123825</xdr:rowOff>
        </xdr:to>
        <xdr:sp macro="" textlink="">
          <xdr:nvSpPr>
            <xdr:cNvPr id="6211" name="Check Box 67" hidden="1">
              <a:extLst>
                <a:ext uri="{63B3BB69-23CF-44E3-9099-C40C66FF867C}">
                  <a14:compatExt spid="_x0000_s6211"/>
                </a:ext>
                <a:ext uri="{FF2B5EF4-FFF2-40B4-BE49-F238E27FC236}">
                  <a16:creationId xmlns:a16="http://schemas.microsoft.com/office/drawing/2014/main" id="{00000000-0008-0000-0300-00004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0</xdr:colOff>
      <xdr:row>5</xdr:row>
      <xdr:rowOff>0</xdr:rowOff>
    </xdr:from>
    <xdr:to>
      <xdr:col>8</xdr:col>
      <xdr:colOff>9525</xdr:colOff>
      <xdr:row>5</xdr:row>
      <xdr:rowOff>439511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/>
      </xdr:nvSpPr>
      <xdr:spPr>
        <a:xfrm>
          <a:off x="721179" y="2272393"/>
          <a:ext cx="512989" cy="439511"/>
        </a:xfrm>
        <a:prstGeom prst="rect">
          <a:avLst/>
        </a:prstGeom>
        <a:blipFill dpi="0"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9</xdr:row>
      <xdr:rowOff>0</xdr:rowOff>
    </xdr:from>
    <xdr:to>
      <xdr:col>8</xdr:col>
      <xdr:colOff>9525</xdr:colOff>
      <xdr:row>9</xdr:row>
      <xdr:rowOff>438150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/>
      </xdr:nvSpPr>
      <xdr:spPr>
        <a:xfrm>
          <a:off x="714375" y="40576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9525</xdr:colOff>
      <xdr:row>20</xdr:row>
      <xdr:rowOff>438150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/>
      </xdr:nvSpPr>
      <xdr:spPr>
        <a:xfrm>
          <a:off x="714375" y="85344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8</xdr:col>
      <xdr:colOff>9525</xdr:colOff>
      <xdr:row>25</xdr:row>
      <xdr:rowOff>438150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/>
      </xdr:nvSpPr>
      <xdr:spPr>
        <a:xfrm>
          <a:off x="714375" y="107727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9525</xdr:colOff>
      <xdr:row>26</xdr:row>
      <xdr:rowOff>438150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/>
      </xdr:nvSpPr>
      <xdr:spPr>
        <a:xfrm>
          <a:off x="714375" y="112204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8</xdr:col>
      <xdr:colOff>9525</xdr:colOff>
      <xdr:row>27</xdr:row>
      <xdr:rowOff>438150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/>
      </xdr:nvSpPr>
      <xdr:spPr>
        <a:xfrm>
          <a:off x="714375" y="116681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32</xdr:row>
      <xdr:rowOff>0</xdr:rowOff>
    </xdr:from>
    <xdr:to>
      <xdr:col>8</xdr:col>
      <xdr:colOff>9525</xdr:colOff>
      <xdr:row>32</xdr:row>
      <xdr:rowOff>438150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/>
      </xdr:nvSpPr>
      <xdr:spPr>
        <a:xfrm>
          <a:off x="714375" y="139065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33</xdr:row>
      <xdr:rowOff>0</xdr:rowOff>
    </xdr:from>
    <xdr:to>
      <xdr:col>8</xdr:col>
      <xdr:colOff>9525</xdr:colOff>
      <xdr:row>33</xdr:row>
      <xdr:rowOff>438150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SpPr/>
      </xdr:nvSpPr>
      <xdr:spPr>
        <a:xfrm>
          <a:off x="714375" y="143541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34</xdr:row>
      <xdr:rowOff>0</xdr:rowOff>
    </xdr:from>
    <xdr:to>
      <xdr:col>8</xdr:col>
      <xdr:colOff>9525</xdr:colOff>
      <xdr:row>34</xdr:row>
      <xdr:rowOff>438150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SpPr/>
      </xdr:nvSpPr>
      <xdr:spPr>
        <a:xfrm>
          <a:off x="714375" y="148018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35</xdr:row>
      <xdr:rowOff>0</xdr:rowOff>
    </xdr:from>
    <xdr:to>
      <xdr:col>8</xdr:col>
      <xdr:colOff>9525</xdr:colOff>
      <xdr:row>35</xdr:row>
      <xdr:rowOff>438150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/>
      </xdr:nvSpPr>
      <xdr:spPr>
        <a:xfrm>
          <a:off x="714375" y="152495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8</xdr:col>
      <xdr:colOff>9525</xdr:colOff>
      <xdr:row>36</xdr:row>
      <xdr:rowOff>438150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/>
      </xdr:nvSpPr>
      <xdr:spPr>
        <a:xfrm>
          <a:off x="714375" y="156972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42</xdr:row>
      <xdr:rowOff>0</xdr:rowOff>
    </xdr:from>
    <xdr:to>
      <xdr:col>8</xdr:col>
      <xdr:colOff>9525</xdr:colOff>
      <xdr:row>42</xdr:row>
      <xdr:rowOff>438150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SpPr/>
      </xdr:nvSpPr>
      <xdr:spPr>
        <a:xfrm>
          <a:off x="714375" y="183832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43</xdr:row>
      <xdr:rowOff>0</xdr:rowOff>
    </xdr:from>
    <xdr:to>
      <xdr:col>8</xdr:col>
      <xdr:colOff>9525</xdr:colOff>
      <xdr:row>43</xdr:row>
      <xdr:rowOff>438150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SpPr/>
      </xdr:nvSpPr>
      <xdr:spPr>
        <a:xfrm>
          <a:off x="714375" y="188309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44</xdr:row>
      <xdr:rowOff>0</xdr:rowOff>
    </xdr:from>
    <xdr:to>
      <xdr:col>8</xdr:col>
      <xdr:colOff>9525</xdr:colOff>
      <xdr:row>44</xdr:row>
      <xdr:rowOff>438150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SpPr/>
      </xdr:nvSpPr>
      <xdr:spPr>
        <a:xfrm>
          <a:off x="714375" y="192786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45</xdr:row>
      <xdr:rowOff>0</xdr:rowOff>
    </xdr:from>
    <xdr:to>
      <xdr:col>8</xdr:col>
      <xdr:colOff>9525</xdr:colOff>
      <xdr:row>45</xdr:row>
      <xdr:rowOff>438150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/>
      </xdr:nvSpPr>
      <xdr:spPr>
        <a:xfrm>
          <a:off x="714375" y="197262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8</xdr:col>
      <xdr:colOff>9525</xdr:colOff>
      <xdr:row>46</xdr:row>
      <xdr:rowOff>438150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SpPr/>
      </xdr:nvSpPr>
      <xdr:spPr>
        <a:xfrm>
          <a:off x="714375" y="201739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9525</xdr:colOff>
      <xdr:row>47</xdr:row>
      <xdr:rowOff>438150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/>
      </xdr:nvSpPr>
      <xdr:spPr>
        <a:xfrm>
          <a:off x="714375" y="206216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48</xdr:row>
      <xdr:rowOff>0</xdr:rowOff>
    </xdr:from>
    <xdr:to>
      <xdr:col>8</xdr:col>
      <xdr:colOff>9525</xdr:colOff>
      <xdr:row>48</xdr:row>
      <xdr:rowOff>438150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SpPr/>
      </xdr:nvSpPr>
      <xdr:spPr>
        <a:xfrm>
          <a:off x="714375" y="210693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49</xdr:row>
      <xdr:rowOff>0</xdr:rowOff>
    </xdr:from>
    <xdr:to>
      <xdr:col>8</xdr:col>
      <xdr:colOff>9525</xdr:colOff>
      <xdr:row>49</xdr:row>
      <xdr:rowOff>438150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SpPr/>
      </xdr:nvSpPr>
      <xdr:spPr>
        <a:xfrm>
          <a:off x="714375" y="215169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9525</xdr:colOff>
      <xdr:row>50</xdr:row>
      <xdr:rowOff>438150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/>
      </xdr:nvSpPr>
      <xdr:spPr>
        <a:xfrm>
          <a:off x="714375" y="219646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51</xdr:row>
      <xdr:rowOff>0</xdr:rowOff>
    </xdr:from>
    <xdr:to>
      <xdr:col>8</xdr:col>
      <xdr:colOff>9525</xdr:colOff>
      <xdr:row>51</xdr:row>
      <xdr:rowOff>438150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/>
      </xdr:nvSpPr>
      <xdr:spPr>
        <a:xfrm>
          <a:off x="714375" y="224123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52</xdr:row>
      <xdr:rowOff>0</xdr:rowOff>
    </xdr:from>
    <xdr:to>
      <xdr:col>8</xdr:col>
      <xdr:colOff>9525</xdr:colOff>
      <xdr:row>52</xdr:row>
      <xdr:rowOff>438150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SpPr/>
      </xdr:nvSpPr>
      <xdr:spPr>
        <a:xfrm>
          <a:off x="714375" y="228600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53</xdr:row>
      <xdr:rowOff>0</xdr:rowOff>
    </xdr:from>
    <xdr:to>
      <xdr:col>8</xdr:col>
      <xdr:colOff>9525</xdr:colOff>
      <xdr:row>53</xdr:row>
      <xdr:rowOff>438150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/>
      </xdr:nvSpPr>
      <xdr:spPr>
        <a:xfrm>
          <a:off x="714375" y="233076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54</xdr:row>
      <xdr:rowOff>0</xdr:rowOff>
    </xdr:from>
    <xdr:to>
      <xdr:col>8</xdr:col>
      <xdr:colOff>9525</xdr:colOff>
      <xdr:row>54</xdr:row>
      <xdr:rowOff>438150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SpPr/>
      </xdr:nvSpPr>
      <xdr:spPr>
        <a:xfrm>
          <a:off x="714375" y="237553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55</xdr:row>
      <xdr:rowOff>0</xdr:rowOff>
    </xdr:from>
    <xdr:to>
      <xdr:col>8</xdr:col>
      <xdr:colOff>9525</xdr:colOff>
      <xdr:row>55</xdr:row>
      <xdr:rowOff>438150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SpPr/>
      </xdr:nvSpPr>
      <xdr:spPr>
        <a:xfrm>
          <a:off x="714375" y="242030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9525</xdr:colOff>
      <xdr:row>56</xdr:row>
      <xdr:rowOff>438150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SpPr/>
      </xdr:nvSpPr>
      <xdr:spPr>
        <a:xfrm>
          <a:off x="714375" y="246507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14</xdr:row>
          <xdr:rowOff>9525</xdr:rowOff>
        </xdr:from>
        <xdr:to>
          <xdr:col>14</xdr:col>
          <xdr:colOff>314325</xdr:colOff>
          <xdr:row>14</xdr:row>
          <xdr:rowOff>438150</xdr:rowOff>
        </xdr:to>
        <xdr:sp macro="" textlink="">
          <xdr:nvSpPr>
            <xdr:cNvPr id="6212" name="Check Box 68" hidden="1">
              <a:extLst>
                <a:ext uri="{63B3BB69-23CF-44E3-9099-C40C66FF867C}">
                  <a14:compatExt spid="_x0000_s6212"/>
                </a:ext>
                <a:ext uri="{FF2B5EF4-FFF2-40B4-BE49-F238E27FC236}">
                  <a16:creationId xmlns:a16="http://schemas.microsoft.com/office/drawing/2014/main" id="{00000000-0008-0000-0300-00004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0</xdr:colOff>
      <xdr:row>14</xdr:row>
      <xdr:rowOff>0</xdr:rowOff>
    </xdr:from>
    <xdr:to>
      <xdr:col>8</xdr:col>
      <xdr:colOff>9525</xdr:colOff>
      <xdr:row>14</xdr:row>
      <xdr:rowOff>438150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SpPr/>
      </xdr:nvSpPr>
      <xdr:spPr>
        <a:xfrm>
          <a:off x="4258235" y="6308912"/>
          <a:ext cx="513790" cy="438150"/>
        </a:xfrm>
        <a:prstGeom prst="rect">
          <a:avLst/>
        </a:prstGeom>
        <a:blipFill dpi="0" rotWithShape="1">
          <a:blip xmlns:r="http://schemas.openxmlformats.org/officeDocument/2006/relationships" r:embed="rId3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109</xdr:row>
      <xdr:rowOff>212911</xdr:rowOff>
    </xdr:from>
    <xdr:to>
      <xdr:col>8</xdr:col>
      <xdr:colOff>9525</xdr:colOff>
      <xdr:row>112</xdr:row>
      <xdr:rowOff>19049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SpPr/>
      </xdr:nvSpPr>
      <xdr:spPr>
        <a:xfrm>
          <a:off x="4258235" y="36968205"/>
          <a:ext cx="513790" cy="444873"/>
        </a:xfrm>
        <a:prstGeom prst="rect">
          <a:avLst/>
        </a:prstGeom>
        <a:blipFill dpi="0" rotWithShape="1"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118</xdr:row>
      <xdr:rowOff>100853</xdr:rowOff>
    </xdr:from>
    <xdr:to>
      <xdr:col>8</xdr:col>
      <xdr:colOff>9525</xdr:colOff>
      <xdr:row>120</xdr:row>
      <xdr:rowOff>119903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SpPr/>
      </xdr:nvSpPr>
      <xdr:spPr>
        <a:xfrm>
          <a:off x="4258235" y="38794765"/>
          <a:ext cx="513790" cy="444873"/>
        </a:xfrm>
        <a:prstGeom prst="rect">
          <a:avLst/>
        </a:prstGeom>
        <a:blipFill dpi="0" rotWithShape="1"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9525</xdr:colOff>
      <xdr:row>122</xdr:row>
      <xdr:rowOff>438150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SpPr/>
      </xdr:nvSpPr>
      <xdr:spPr>
        <a:xfrm>
          <a:off x="4258235" y="39556765"/>
          <a:ext cx="513790" cy="438150"/>
        </a:xfrm>
        <a:prstGeom prst="rect">
          <a:avLst/>
        </a:prstGeom>
        <a:blipFill dpi="0"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123</xdr:row>
      <xdr:rowOff>0</xdr:rowOff>
    </xdr:from>
    <xdr:to>
      <xdr:col>8</xdr:col>
      <xdr:colOff>9525</xdr:colOff>
      <xdr:row>123</xdr:row>
      <xdr:rowOff>438150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SpPr/>
      </xdr:nvSpPr>
      <xdr:spPr>
        <a:xfrm>
          <a:off x="4258235" y="40005000"/>
          <a:ext cx="513790" cy="438150"/>
        </a:xfrm>
        <a:prstGeom prst="rect">
          <a:avLst/>
        </a:prstGeom>
        <a:blipFill dpi="0" rotWithShape="1"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38</xdr:row>
      <xdr:rowOff>0</xdr:rowOff>
    </xdr:from>
    <xdr:to>
      <xdr:col>8</xdr:col>
      <xdr:colOff>9525</xdr:colOff>
      <xdr:row>38</xdr:row>
      <xdr:rowOff>438150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SpPr/>
      </xdr:nvSpPr>
      <xdr:spPr>
        <a:xfrm>
          <a:off x="4258235" y="17066559"/>
          <a:ext cx="513790" cy="438150"/>
        </a:xfrm>
        <a:prstGeom prst="rect">
          <a:avLst/>
        </a:prstGeom>
        <a:blipFill dpi="0" rotWithShape="1">
          <a:blip xmlns:r="http://schemas.openxmlformats.org/officeDocument/2006/relationships" r:embed="rId3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39</xdr:row>
      <xdr:rowOff>0</xdr:rowOff>
    </xdr:from>
    <xdr:to>
      <xdr:col>8</xdr:col>
      <xdr:colOff>9525</xdr:colOff>
      <xdr:row>39</xdr:row>
      <xdr:rowOff>438150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SpPr/>
      </xdr:nvSpPr>
      <xdr:spPr>
        <a:xfrm>
          <a:off x="4258235" y="17514794"/>
          <a:ext cx="513790" cy="438150"/>
        </a:xfrm>
        <a:prstGeom prst="rect">
          <a:avLst/>
        </a:prstGeom>
        <a:blipFill dpi="0" rotWithShape="1">
          <a:blip xmlns:r="http://schemas.openxmlformats.org/officeDocument/2006/relationships" r:embed="rId3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40</xdr:row>
      <xdr:rowOff>0</xdr:rowOff>
    </xdr:from>
    <xdr:to>
      <xdr:col>8</xdr:col>
      <xdr:colOff>9525</xdr:colOff>
      <xdr:row>40</xdr:row>
      <xdr:rowOff>438150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SpPr/>
      </xdr:nvSpPr>
      <xdr:spPr>
        <a:xfrm>
          <a:off x="4258235" y="17963029"/>
          <a:ext cx="513790" cy="438150"/>
        </a:xfrm>
        <a:prstGeom prst="rect">
          <a:avLst/>
        </a:prstGeom>
        <a:blipFill dpi="0" rotWithShape="1">
          <a:blip xmlns:r="http://schemas.openxmlformats.org/officeDocument/2006/relationships" r:embed="rId3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41</xdr:row>
      <xdr:rowOff>0</xdr:rowOff>
    </xdr:from>
    <xdr:to>
      <xdr:col>8</xdr:col>
      <xdr:colOff>9525</xdr:colOff>
      <xdr:row>41</xdr:row>
      <xdr:rowOff>438150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SpPr/>
      </xdr:nvSpPr>
      <xdr:spPr>
        <a:xfrm>
          <a:off x="4258235" y="18411265"/>
          <a:ext cx="513790" cy="438150"/>
        </a:xfrm>
        <a:prstGeom prst="rect">
          <a:avLst/>
        </a:prstGeom>
        <a:blipFill dpi="0" rotWithShape="1">
          <a:blip xmlns:r="http://schemas.openxmlformats.org/officeDocument/2006/relationships" r:embed="rId3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37</xdr:row>
      <xdr:rowOff>0</xdr:rowOff>
    </xdr:from>
    <xdr:to>
      <xdr:col>8</xdr:col>
      <xdr:colOff>9525</xdr:colOff>
      <xdr:row>37</xdr:row>
      <xdr:rowOff>438150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SpPr/>
      </xdr:nvSpPr>
      <xdr:spPr>
        <a:xfrm>
          <a:off x="4258235" y="16618324"/>
          <a:ext cx="513790" cy="438150"/>
        </a:xfrm>
        <a:prstGeom prst="rect">
          <a:avLst/>
        </a:prstGeom>
        <a:blipFill dpi="0" rotWithShape="1">
          <a:blip xmlns:r="http://schemas.openxmlformats.org/officeDocument/2006/relationships" r:embed="rId3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28</xdr:row>
      <xdr:rowOff>0</xdr:rowOff>
    </xdr:from>
    <xdr:to>
      <xdr:col>8</xdr:col>
      <xdr:colOff>9525</xdr:colOff>
      <xdr:row>28</xdr:row>
      <xdr:rowOff>438150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SpPr/>
      </xdr:nvSpPr>
      <xdr:spPr>
        <a:xfrm>
          <a:off x="4258235" y="12584206"/>
          <a:ext cx="513790" cy="438150"/>
        </a:xfrm>
        <a:prstGeom prst="rect">
          <a:avLst/>
        </a:prstGeom>
        <a:blipFill dpi="0" rotWithShape="1">
          <a:blip xmlns:r="http://schemas.openxmlformats.org/officeDocument/2006/relationships" r:embed="rId3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9525</xdr:colOff>
      <xdr:row>29</xdr:row>
      <xdr:rowOff>438150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SpPr/>
      </xdr:nvSpPr>
      <xdr:spPr>
        <a:xfrm>
          <a:off x="4258235" y="13032441"/>
          <a:ext cx="513790" cy="438150"/>
        </a:xfrm>
        <a:prstGeom prst="rect">
          <a:avLst/>
        </a:prstGeom>
        <a:blipFill dpi="0" rotWithShape="1">
          <a:blip xmlns:r="http://schemas.openxmlformats.org/officeDocument/2006/relationships" r:embed="rId3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30</xdr:row>
      <xdr:rowOff>0</xdr:rowOff>
    </xdr:from>
    <xdr:to>
      <xdr:col>8</xdr:col>
      <xdr:colOff>9525</xdr:colOff>
      <xdr:row>30</xdr:row>
      <xdr:rowOff>438150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SpPr/>
      </xdr:nvSpPr>
      <xdr:spPr>
        <a:xfrm>
          <a:off x="4258235" y="13480676"/>
          <a:ext cx="513790" cy="438150"/>
        </a:xfrm>
        <a:prstGeom prst="rect">
          <a:avLst/>
        </a:prstGeom>
        <a:blipFill dpi="0" rotWithShape="1">
          <a:blip xmlns:r="http://schemas.openxmlformats.org/officeDocument/2006/relationships" r:embed="rId4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8</xdr:col>
      <xdr:colOff>9525</xdr:colOff>
      <xdr:row>31</xdr:row>
      <xdr:rowOff>438150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SpPr/>
      </xdr:nvSpPr>
      <xdr:spPr>
        <a:xfrm>
          <a:off x="4258235" y="13928912"/>
          <a:ext cx="513790" cy="438150"/>
        </a:xfrm>
        <a:prstGeom prst="rect">
          <a:avLst/>
        </a:prstGeom>
        <a:blipFill dpi="0" rotWithShape="1">
          <a:blip xmlns:r="http://schemas.openxmlformats.org/officeDocument/2006/relationships" r:embed="rId4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8</xdr:col>
      <xdr:colOff>9525</xdr:colOff>
      <xdr:row>21</xdr:row>
      <xdr:rowOff>438150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SpPr/>
      </xdr:nvSpPr>
      <xdr:spPr>
        <a:xfrm>
          <a:off x="4258235" y="9446559"/>
          <a:ext cx="513790" cy="438150"/>
        </a:xfrm>
        <a:prstGeom prst="rect">
          <a:avLst/>
        </a:prstGeom>
        <a:blipFill dpi="0" rotWithShape="1">
          <a:blip xmlns:r="http://schemas.openxmlformats.org/officeDocument/2006/relationships" r:embed="rId4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22</xdr:row>
      <xdr:rowOff>0</xdr:rowOff>
    </xdr:from>
    <xdr:to>
      <xdr:col>8</xdr:col>
      <xdr:colOff>9525</xdr:colOff>
      <xdr:row>22</xdr:row>
      <xdr:rowOff>438150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SpPr/>
      </xdr:nvSpPr>
      <xdr:spPr>
        <a:xfrm>
          <a:off x="4258235" y="9894794"/>
          <a:ext cx="513790" cy="438150"/>
        </a:xfrm>
        <a:prstGeom prst="rect">
          <a:avLst/>
        </a:prstGeom>
        <a:blipFill dpi="0" rotWithShape="1">
          <a:blip xmlns:r="http://schemas.openxmlformats.org/officeDocument/2006/relationships" r:embed="rId4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9525</xdr:colOff>
      <xdr:row>23</xdr:row>
      <xdr:rowOff>438150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SpPr/>
      </xdr:nvSpPr>
      <xdr:spPr>
        <a:xfrm>
          <a:off x="4258235" y="10343029"/>
          <a:ext cx="513790" cy="438150"/>
        </a:xfrm>
        <a:prstGeom prst="rect">
          <a:avLst/>
        </a:prstGeom>
        <a:blipFill dpi="0" rotWithShape="1">
          <a:blip xmlns:r="http://schemas.openxmlformats.org/officeDocument/2006/relationships" r:embed="rId4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24</xdr:row>
      <xdr:rowOff>0</xdr:rowOff>
    </xdr:from>
    <xdr:to>
      <xdr:col>8</xdr:col>
      <xdr:colOff>9525</xdr:colOff>
      <xdr:row>24</xdr:row>
      <xdr:rowOff>438150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SpPr/>
      </xdr:nvSpPr>
      <xdr:spPr>
        <a:xfrm>
          <a:off x="4258235" y="10791265"/>
          <a:ext cx="513790" cy="438150"/>
        </a:xfrm>
        <a:prstGeom prst="rect">
          <a:avLst/>
        </a:prstGeom>
        <a:blipFill dpi="0" rotWithShape="1">
          <a:blip xmlns:r="http://schemas.openxmlformats.org/officeDocument/2006/relationships" r:embed="rId4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8</xdr:col>
      <xdr:colOff>15128</xdr:colOff>
      <xdr:row>15</xdr:row>
      <xdr:rowOff>438710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SpPr/>
      </xdr:nvSpPr>
      <xdr:spPr>
        <a:xfrm>
          <a:off x="4258235" y="6757147"/>
          <a:ext cx="519393" cy="438710"/>
        </a:xfrm>
        <a:prstGeom prst="rect">
          <a:avLst/>
        </a:prstGeom>
        <a:blipFill dpi="0" rotWithShape="1">
          <a:blip xmlns:r="http://schemas.openxmlformats.org/officeDocument/2006/relationships" r:embed="rId4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16</xdr:row>
      <xdr:rowOff>0</xdr:rowOff>
    </xdr:from>
    <xdr:to>
      <xdr:col>8</xdr:col>
      <xdr:colOff>15128</xdr:colOff>
      <xdr:row>16</xdr:row>
      <xdr:rowOff>438710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SpPr/>
      </xdr:nvSpPr>
      <xdr:spPr>
        <a:xfrm>
          <a:off x="4258235" y="7205382"/>
          <a:ext cx="519393" cy="438710"/>
        </a:xfrm>
        <a:prstGeom prst="rect">
          <a:avLst/>
        </a:prstGeom>
        <a:blipFill dpi="0" rotWithShape="1">
          <a:blip xmlns:r="http://schemas.openxmlformats.org/officeDocument/2006/relationships" r:embed="rId4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15128</xdr:colOff>
      <xdr:row>17</xdr:row>
      <xdr:rowOff>438710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SpPr/>
      </xdr:nvSpPr>
      <xdr:spPr>
        <a:xfrm>
          <a:off x="4258235" y="7653618"/>
          <a:ext cx="519393" cy="438710"/>
        </a:xfrm>
        <a:prstGeom prst="rect">
          <a:avLst/>
        </a:prstGeom>
        <a:blipFill dpi="0" rotWithShape="1">
          <a:blip xmlns:r="http://schemas.openxmlformats.org/officeDocument/2006/relationships" r:embed="rId4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18</xdr:row>
      <xdr:rowOff>0</xdr:rowOff>
    </xdr:from>
    <xdr:to>
      <xdr:col>8</xdr:col>
      <xdr:colOff>15128</xdr:colOff>
      <xdr:row>18</xdr:row>
      <xdr:rowOff>438710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SpPr/>
      </xdr:nvSpPr>
      <xdr:spPr>
        <a:xfrm>
          <a:off x="4258235" y="8101853"/>
          <a:ext cx="519393" cy="438710"/>
        </a:xfrm>
        <a:prstGeom prst="rect">
          <a:avLst/>
        </a:prstGeom>
        <a:blipFill dpi="0" rotWithShape="1">
          <a:blip xmlns:r="http://schemas.openxmlformats.org/officeDocument/2006/relationships" r:embed="rId4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15128</xdr:colOff>
      <xdr:row>19</xdr:row>
      <xdr:rowOff>438710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SpPr/>
      </xdr:nvSpPr>
      <xdr:spPr>
        <a:xfrm>
          <a:off x="4258235" y="8550088"/>
          <a:ext cx="519393" cy="438710"/>
        </a:xfrm>
        <a:prstGeom prst="rect">
          <a:avLst/>
        </a:prstGeom>
        <a:blipFill dpi="0" rotWithShape="1">
          <a:blip xmlns:r="http://schemas.openxmlformats.org/officeDocument/2006/relationships" r:embed="rId5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6</xdr:row>
      <xdr:rowOff>0</xdr:rowOff>
    </xdr:from>
    <xdr:to>
      <xdr:col>8</xdr:col>
      <xdr:colOff>15128</xdr:colOff>
      <xdr:row>6</xdr:row>
      <xdr:rowOff>438710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SpPr/>
      </xdr:nvSpPr>
      <xdr:spPr>
        <a:xfrm>
          <a:off x="4258235" y="2723029"/>
          <a:ext cx="519393" cy="438710"/>
        </a:xfrm>
        <a:prstGeom prst="rect">
          <a:avLst/>
        </a:prstGeom>
        <a:blipFill dpi="0" rotWithShape="1">
          <a:blip xmlns:r="http://schemas.openxmlformats.org/officeDocument/2006/relationships" r:embed="rId5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7</xdr:row>
      <xdr:rowOff>0</xdr:rowOff>
    </xdr:from>
    <xdr:to>
      <xdr:col>8</xdr:col>
      <xdr:colOff>15128</xdr:colOff>
      <xdr:row>7</xdr:row>
      <xdr:rowOff>438710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SpPr/>
      </xdr:nvSpPr>
      <xdr:spPr>
        <a:xfrm>
          <a:off x="4258235" y="3171265"/>
          <a:ext cx="519393" cy="438710"/>
        </a:xfrm>
        <a:prstGeom prst="rect">
          <a:avLst/>
        </a:prstGeom>
        <a:blipFill dpi="0" rotWithShape="1">
          <a:blip xmlns:r="http://schemas.openxmlformats.org/officeDocument/2006/relationships" r:embed="rId5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8</xdr:row>
      <xdr:rowOff>0</xdr:rowOff>
    </xdr:from>
    <xdr:to>
      <xdr:col>8</xdr:col>
      <xdr:colOff>15128</xdr:colOff>
      <xdr:row>8</xdr:row>
      <xdr:rowOff>438710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SpPr/>
      </xdr:nvSpPr>
      <xdr:spPr>
        <a:xfrm>
          <a:off x="4258235" y="3619500"/>
          <a:ext cx="519393" cy="438710"/>
        </a:xfrm>
        <a:prstGeom prst="rect">
          <a:avLst/>
        </a:prstGeom>
        <a:blipFill dpi="0" rotWithShape="1">
          <a:blip xmlns:r="http://schemas.openxmlformats.org/officeDocument/2006/relationships" r:embed="rId5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15128</xdr:colOff>
      <xdr:row>10</xdr:row>
      <xdr:rowOff>438710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SpPr/>
      </xdr:nvSpPr>
      <xdr:spPr>
        <a:xfrm>
          <a:off x="4258235" y="4515971"/>
          <a:ext cx="519393" cy="438710"/>
        </a:xfrm>
        <a:prstGeom prst="rect">
          <a:avLst/>
        </a:prstGeom>
        <a:blipFill dpi="0" rotWithShape="1">
          <a:blip xmlns:r="http://schemas.openxmlformats.org/officeDocument/2006/relationships" r:embed="rId5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15128</xdr:colOff>
      <xdr:row>11</xdr:row>
      <xdr:rowOff>438710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00000000-0008-0000-0300-000090000000}"/>
            </a:ext>
          </a:extLst>
        </xdr:cNvPr>
        <xdr:cNvSpPr/>
      </xdr:nvSpPr>
      <xdr:spPr>
        <a:xfrm>
          <a:off x="4258235" y="4964206"/>
          <a:ext cx="519393" cy="438710"/>
        </a:xfrm>
        <a:prstGeom prst="rect">
          <a:avLst/>
        </a:prstGeom>
        <a:blipFill dpi="0" rotWithShape="1">
          <a:blip xmlns:r="http://schemas.openxmlformats.org/officeDocument/2006/relationships" r:embed="rId5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12</xdr:row>
      <xdr:rowOff>0</xdr:rowOff>
    </xdr:from>
    <xdr:to>
      <xdr:col>8</xdr:col>
      <xdr:colOff>15128</xdr:colOff>
      <xdr:row>12</xdr:row>
      <xdr:rowOff>438710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00000000-0008-0000-0300-000091000000}"/>
            </a:ext>
          </a:extLst>
        </xdr:cNvPr>
        <xdr:cNvSpPr/>
      </xdr:nvSpPr>
      <xdr:spPr>
        <a:xfrm>
          <a:off x="4258235" y="5412441"/>
          <a:ext cx="519393" cy="438710"/>
        </a:xfrm>
        <a:prstGeom prst="rect">
          <a:avLst/>
        </a:prstGeom>
        <a:blipFill dpi="0" rotWithShape="1">
          <a:blip xmlns:r="http://schemas.openxmlformats.org/officeDocument/2006/relationships" r:embed="rId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15128</xdr:colOff>
      <xdr:row>13</xdr:row>
      <xdr:rowOff>438710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SpPr/>
      </xdr:nvSpPr>
      <xdr:spPr>
        <a:xfrm>
          <a:off x="4258235" y="5860676"/>
          <a:ext cx="519393" cy="438710"/>
        </a:xfrm>
        <a:prstGeom prst="rect">
          <a:avLst/>
        </a:prstGeom>
        <a:blipFill dpi="0" rotWithShape="1">
          <a:blip xmlns:r="http://schemas.openxmlformats.org/officeDocument/2006/relationships" r:embed="rId5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93</xdr:row>
      <xdr:rowOff>0</xdr:rowOff>
    </xdr:from>
    <xdr:to>
      <xdr:col>8</xdr:col>
      <xdr:colOff>9525</xdr:colOff>
      <xdr:row>95</xdr:row>
      <xdr:rowOff>19049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SpPr/>
      </xdr:nvSpPr>
      <xdr:spPr>
        <a:xfrm>
          <a:off x="4258235" y="33326294"/>
          <a:ext cx="513790" cy="444873"/>
        </a:xfrm>
        <a:prstGeom prst="rect">
          <a:avLst/>
        </a:prstGeom>
        <a:blipFill dpi="0" rotWithShape="1">
          <a:blip xmlns:r="http://schemas.openxmlformats.org/officeDocument/2006/relationships" r:embed="rId5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9525</xdr:colOff>
      <xdr:row>85</xdr:row>
      <xdr:rowOff>19051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SpPr/>
      </xdr:nvSpPr>
      <xdr:spPr>
        <a:xfrm>
          <a:off x="4258235" y="31185971"/>
          <a:ext cx="513790" cy="444874"/>
        </a:xfrm>
        <a:prstGeom prst="rect">
          <a:avLst/>
        </a:prstGeom>
        <a:blipFill dpi="0" rotWithShape="1">
          <a:blip xmlns:r="http://schemas.openxmlformats.org/officeDocument/2006/relationships" r:embed="rId5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63</xdr:row>
      <xdr:rowOff>13608</xdr:rowOff>
    </xdr:from>
    <xdr:to>
      <xdr:col>8</xdr:col>
      <xdr:colOff>9525</xdr:colOff>
      <xdr:row>65</xdr:row>
      <xdr:rowOff>32657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SpPr/>
      </xdr:nvSpPr>
      <xdr:spPr>
        <a:xfrm>
          <a:off x="721179" y="26914929"/>
          <a:ext cx="512989" cy="427264"/>
        </a:xfrm>
        <a:prstGeom prst="rect">
          <a:avLst/>
        </a:prstGeom>
        <a:blipFill dpi="0" rotWithShape="1">
          <a:blip xmlns:r="http://schemas.openxmlformats.org/officeDocument/2006/relationships" r:embed="rId6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73</xdr:row>
      <xdr:rowOff>27213</xdr:rowOff>
    </xdr:from>
    <xdr:to>
      <xdr:col>8</xdr:col>
      <xdr:colOff>9525</xdr:colOff>
      <xdr:row>75</xdr:row>
      <xdr:rowOff>46264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SpPr/>
      </xdr:nvSpPr>
      <xdr:spPr>
        <a:xfrm>
          <a:off x="721179" y="28983213"/>
          <a:ext cx="512989" cy="427265"/>
        </a:xfrm>
        <a:prstGeom prst="rect">
          <a:avLst/>
        </a:prstGeom>
        <a:blipFill dpi="0" rotWithShape="1">
          <a:blip xmlns:r="http://schemas.openxmlformats.org/officeDocument/2006/relationships" r:embed="rId6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5</xdr:row>
      <xdr:rowOff>0</xdr:rowOff>
    </xdr:from>
    <xdr:to>
      <xdr:col>18</xdr:col>
      <xdr:colOff>512989</xdr:colOff>
      <xdr:row>5</xdr:row>
      <xdr:rowOff>438150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SpPr/>
      </xdr:nvSpPr>
      <xdr:spPr>
        <a:xfrm>
          <a:off x="11668125" y="2266950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6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8</xdr:row>
      <xdr:rowOff>0</xdr:rowOff>
    </xdr:from>
    <xdr:to>
      <xdr:col>18</xdr:col>
      <xdr:colOff>512988</xdr:colOff>
      <xdr:row>8</xdr:row>
      <xdr:rowOff>438150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00000000-0008-0000-0300-00009A000000}"/>
            </a:ext>
          </a:extLst>
        </xdr:cNvPr>
        <xdr:cNvSpPr/>
      </xdr:nvSpPr>
      <xdr:spPr>
        <a:xfrm>
          <a:off x="11668125" y="3609975"/>
          <a:ext cx="512988" cy="438150"/>
        </a:xfrm>
        <a:prstGeom prst="rect">
          <a:avLst/>
        </a:prstGeom>
        <a:blipFill dpi="0" rotWithShape="1">
          <a:blip xmlns:r="http://schemas.openxmlformats.org/officeDocument/2006/relationships" r:embed="rId6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12</xdr:row>
      <xdr:rowOff>0</xdr:rowOff>
    </xdr:from>
    <xdr:to>
      <xdr:col>18</xdr:col>
      <xdr:colOff>512989</xdr:colOff>
      <xdr:row>12</xdr:row>
      <xdr:rowOff>438150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00000000-0008-0000-0300-00009B000000}"/>
            </a:ext>
          </a:extLst>
        </xdr:cNvPr>
        <xdr:cNvSpPr/>
      </xdr:nvSpPr>
      <xdr:spPr>
        <a:xfrm>
          <a:off x="11668125" y="4953000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6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512990</xdr:colOff>
      <xdr:row>6</xdr:row>
      <xdr:rowOff>438150</xdr:rowOff>
    </xdr:to>
    <xdr:sp macro="" textlink="">
      <xdr:nvSpPr>
        <xdr:cNvPr id="156" name="직사각형 155">
          <a:extLst>
            <a:ext uri="{FF2B5EF4-FFF2-40B4-BE49-F238E27FC236}">
              <a16:creationId xmlns:a16="http://schemas.microsoft.com/office/drawing/2014/main" id="{00000000-0008-0000-0300-00009C000000}"/>
            </a:ext>
          </a:extLst>
        </xdr:cNvPr>
        <xdr:cNvSpPr/>
      </xdr:nvSpPr>
      <xdr:spPr>
        <a:xfrm>
          <a:off x="11674929" y="2721429"/>
          <a:ext cx="512990" cy="438150"/>
        </a:xfrm>
        <a:prstGeom prst="rect">
          <a:avLst/>
        </a:prstGeom>
        <a:blipFill dpi="0" rotWithShape="1">
          <a:blip xmlns:r="http://schemas.openxmlformats.org/officeDocument/2006/relationships" r:embed="rId6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7</xdr:row>
      <xdr:rowOff>0</xdr:rowOff>
    </xdr:from>
    <xdr:to>
      <xdr:col>18</xdr:col>
      <xdr:colOff>512990</xdr:colOff>
      <xdr:row>7</xdr:row>
      <xdr:rowOff>438150</xdr:rowOff>
    </xdr:to>
    <xdr:sp macro="" textlink="">
      <xdr:nvSpPr>
        <xdr:cNvPr id="157" name="직사각형 156">
          <a:extLst>
            <a:ext uri="{FF2B5EF4-FFF2-40B4-BE49-F238E27FC236}">
              <a16:creationId xmlns:a16="http://schemas.microsoft.com/office/drawing/2014/main" id="{00000000-0008-0000-0300-00009D000000}"/>
            </a:ext>
          </a:extLst>
        </xdr:cNvPr>
        <xdr:cNvSpPr/>
      </xdr:nvSpPr>
      <xdr:spPr>
        <a:xfrm>
          <a:off x="11674929" y="3170464"/>
          <a:ext cx="512990" cy="438150"/>
        </a:xfrm>
        <a:prstGeom prst="rect">
          <a:avLst/>
        </a:prstGeom>
        <a:blipFill dpi="0" rotWithShape="1">
          <a:blip xmlns:r="http://schemas.openxmlformats.org/officeDocument/2006/relationships" r:embed="rId6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11</xdr:row>
      <xdr:rowOff>0</xdr:rowOff>
    </xdr:from>
    <xdr:to>
      <xdr:col>18</xdr:col>
      <xdr:colOff>512988</xdr:colOff>
      <xdr:row>11</xdr:row>
      <xdr:rowOff>438150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00000000-0008-0000-0300-00009E000000}"/>
            </a:ext>
          </a:extLst>
        </xdr:cNvPr>
        <xdr:cNvSpPr/>
      </xdr:nvSpPr>
      <xdr:spPr>
        <a:xfrm>
          <a:off x="11674929" y="4966607"/>
          <a:ext cx="512988" cy="438150"/>
        </a:xfrm>
        <a:prstGeom prst="rect">
          <a:avLst/>
        </a:prstGeom>
        <a:blipFill dpi="0" rotWithShape="1">
          <a:blip xmlns:r="http://schemas.openxmlformats.org/officeDocument/2006/relationships" r:embed="rId6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10</xdr:row>
      <xdr:rowOff>0</xdr:rowOff>
    </xdr:from>
    <xdr:to>
      <xdr:col>18</xdr:col>
      <xdr:colOff>512988</xdr:colOff>
      <xdr:row>10</xdr:row>
      <xdr:rowOff>438150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00000000-0008-0000-0300-00009F000000}"/>
            </a:ext>
          </a:extLst>
        </xdr:cNvPr>
        <xdr:cNvSpPr/>
      </xdr:nvSpPr>
      <xdr:spPr>
        <a:xfrm>
          <a:off x="11674929" y="4517571"/>
          <a:ext cx="512988" cy="438150"/>
        </a:xfrm>
        <a:prstGeom prst="rect">
          <a:avLst/>
        </a:prstGeom>
        <a:blipFill dpi="0" rotWithShape="1">
          <a:blip xmlns:r="http://schemas.openxmlformats.org/officeDocument/2006/relationships" r:embed="rId6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9</xdr:row>
      <xdr:rowOff>0</xdr:rowOff>
    </xdr:from>
    <xdr:to>
      <xdr:col>18</xdr:col>
      <xdr:colOff>512988</xdr:colOff>
      <xdr:row>9</xdr:row>
      <xdr:rowOff>438150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00000000-0008-0000-0300-0000A0000000}"/>
            </a:ext>
          </a:extLst>
        </xdr:cNvPr>
        <xdr:cNvSpPr/>
      </xdr:nvSpPr>
      <xdr:spPr>
        <a:xfrm>
          <a:off x="11674929" y="4068536"/>
          <a:ext cx="512988" cy="438150"/>
        </a:xfrm>
        <a:prstGeom prst="rect">
          <a:avLst/>
        </a:prstGeom>
        <a:blipFill dpi="0" rotWithShape="1">
          <a:blip xmlns:r="http://schemas.openxmlformats.org/officeDocument/2006/relationships" r:embed="rId6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19</xdr:row>
      <xdr:rowOff>0</xdr:rowOff>
    </xdr:from>
    <xdr:to>
      <xdr:col>18</xdr:col>
      <xdr:colOff>512989</xdr:colOff>
      <xdr:row>19</xdr:row>
      <xdr:rowOff>438150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00000000-0008-0000-0300-0000A1000000}"/>
            </a:ext>
          </a:extLst>
        </xdr:cNvPr>
        <xdr:cNvSpPr/>
      </xdr:nvSpPr>
      <xdr:spPr>
        <a:xfrm>
          <a:off x="11674929" y="8558893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6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15</xdr:row>
      <xdr:rowOff>0</xdr:rowOff>
    </xdr:from>
    <xdr:to>
      <xdr:col>18</xdr:col>
      <xdr:colOff>512989</xdr:colOff>
      <xdr:row>15</xdr:row>
      <xdr:rowOff>438150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00000000-0008-0000-0300-0000A2000000}"/>
            </a:ext>
          </a:extLst>
        </xdr:cNvPr>
        <xdr:cNvSpPr/>
      </xdr:nvSpPr>
      <xdr:spPr>
        <a:xfrm>
          <a:off x="11674929" y="6762750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7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16</xdr:row>
      <xdr:rowOff>0</xdr:rowOff>
    </xdr:from>
    <xdr:to>
      <xdr:col>18</xdr:col>
      <xdr:colOff>512989</xdr:colOff>
      <xdr:row>16</xdr:row>
      <xdr:rowOff>438150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00000000-0008-0000-0300-0000A3000000}"/>
            </a:ext>
          </a:extLst>
        </xdr:cNvPr>
        <xdr:cNvSpPr/>
      </xdr:nvSpPr>
      <xdr:spPr>
        <a:xfrm>
          <a:off x="11674929" y="7211786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7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17</xdr:row>
      <xdr:rowOff>0</xdr:rowOff>
    </xdr:from>
    <xdr:to>
      <xdr:col>18</xdr:col>
      <xdr:colOff>512989</xdr:colOff>
      <xdr:row>17</xdr:row>
      <xdr:rowOff>438150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00000000-0008-0000-0300-0000A4000000}"/>
            </a:ext>
          </a:extLst>
        </xdr:cNvPr>
        <xdr:cNvSpPr/>
      </xdr:nvSpPr>
      <xdr:spPr>
        <a:xfrm>
          <a:off x="11674929" y="7660821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7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18</xdr:row>
      <xdr:rowOff>0</xdr:rowOff>
    </xdr:from>
    <xdr:to>
      <xdr:col>18</xdr:col>
      <xdr:colOff>512989</xdr:colOff>
      <xdr:row>18</xdr:row>
      <xdr:rowOff>438150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00000000-0008-0000-0300-0000A5000000}"/>
            </a:ext>
          </a:extLst>
        </xdr:cNvPr>
        <xdr:cNvSpPr/>
      </xdr:nvSpPr>
      <xdr:spPr>
        <a:xfrm>
          <a:off x="11674929" y="8109857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7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14</xdr:row>
      <xdr:rowOff>0</xdr:rowOff>
    </xdr:from>
    <xdr:to>
      <xdr:col>18</xdr:col>
      <xdr:colOff>512989</xdr:colOff>
      <xdr:row>14</xdr:row>
      <xdr:rowOff>438150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SpPr/>
      </xdr:nvSpPr>
      <xdr:spPr>
        <a:xfrm>
          <a:off x="11674929" y="6313714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7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373579</xdr:colOff>
      <xdr:row>0</xdr:row>
      <xdr:rowOff>111704</xdr:rowOff>
    </xdr:from>
    <xdr:to>
      <xdr:col>9</xdr:col>
      <xdr:colOff>252353</xdr:colOff>
      <xdr:row>0</xdr:row>
      <xdr:rowOff>714505</xdr:rowOff>
    </xdr:to>
    <xdr:sp macro="" textlink="">
      <xdr:nvSpPr>
        <xdr:cNvPr id="152" name="직사각형 151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00000000-0008-0000-0300-000098000000}"/>
            </a:ext>
          </a:extLst>
        </xdr:cNvPr>
        <xdr:cNvSpPr/>
      </xdr:nvSpPr>
      <xdr:spPr>
        <a:xfrm>
          <a:off x="1598222" y="111704"/>
          <a:ext cx="1348345" cy="60280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tx1"/>
              </a:solidFill>
            </a:rPr>
            <a:t>도적</a:t>
          </a:r>
        </a:p>
      </xdr:txBody>
    </xdr:sp>
    <xdr:clientData/>
  </xdr:twoCellAnchor>
  <xdr:twoCellAnchor>
    <xdr:from>
      <xdr:col>9</xdr:col>
      <xdr:colOff>242456</xdr:colOff>
      <xdr:row>0</xdr:row>
      <xdr:rowOff>111705</xdr:rowOff>
    </xdr:from>
    <xdr:to>
      <xdr:col>10</xdr:col>
      <xdr:colOff>225138</xdr:colOff>
      <xdr:row>0</xdr:row>
      <xdr:rowOff>714506</xdr:rowOff>
    </xdr:to>
    <xdr:sp macro="" textlink="">
      <xdr:nvSpPr>
        <xdr:cNvPr id="153" name="직사각형 152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00000000-0008-0000-0300-000099000000}"/>
            </a:ext>
          </a:extLst>
        </xdr:cNvPr>
        <xdr:cNvSpPr/>
      </xdr:nvSpPr>
      <xdr:spPr>
        <a:xfrm>
          <a:off x="2936670" y="111705"/>
          <a:ext cx="1343397" cy="60280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ysClr val="windowText" lastClr="000000"/>
              </a:solidFill>
            </a:rPr>
            <a:t>법사</a:t>
          </a:r>
        </a:p>
      </xdr:txBody>
    </xdr:sp>
    <xdr:clientData/>
  </xdr:twoCellAnchor>
  <xdr:twoCellAnchor>
    <xdr:from>
      <xdr:col>10</xdr:col>
      <xdr:colOff>215241</xdr:colOff>
      <xdr:row>0</xdr:row>
      <xdr:rowOff>111704</xdr:rowOff>
    </xdr:from>
    <xdr:to>
      <xdr:col>11</xdr:col>
      <xdr:colOff>267197</xdr:colOff>
      <xdr:row>0</xdr:row>
      <xdr:rowOff>714505</xdr:rowOff>
    </xdr:to>
    <xdr:sp macro="" textlink="">
      <xdr:nvSpPr>
        <xdr:cNvPr id="166" name="직사각형 165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00000000-0008-0000-0300-0000A6000000}"/>
            </a:ext>
          </a:extLst>
        </xdr:cNvPr>
        <xdr:cNvSpPr/>
      </xdr:nvSpPr>
      <xdr:spPr>
        <a:xfrm>
          <a:off x="4270170" y="111704"/>
          <a:ext cx="1358241" cy="602801"/>
        </a:xfrm>
        <a:prstGeom prst="rect">
          <a:avLst/>
        </a:prstGeom>
        <a:solidFill>
          <a:srgbClr val="FBD7F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ysClr val="windowText" lastClr="000000"/>
              </a:solidFill>
            </a:rPr>
            <a:t>직자</a:t>
          </a:r>
        </a:p>
      </xdr:txBody>
    </xdr:sp>
    <xdr:clientData/>
  </xdr:twoCellAnchor>
  <xdr:twoCellAnchor>
    <xdr:from>
      <xdr:col>11</xdr:col>
      <xdr:colOff>270908</xdr:colOff>
      <xdr:row>0</xdr:row>
      <xdr:rowOff>111704</xdr:rowOff>
    </xdr:from>
    <xdr:to>
      <xdr:col>12</xdr:col>
      <xdr:colOff>565318</xdr:colOff>
      <xdr:row>0</xdr:row>
      <xdr:rowOff>714505</xdr:rowOff>
    </xdr:to>
    <xdr:sp macro="" textlink="">
      <xdr:nvSpPr>
        <xdr:cNvPr id="167" name="직사각형 166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id="{00000000-0008-0000-0300-0000A7000000}"/>
            </a:ext>
          </a:extLst>
        </xdr:cNvPr>
        <xdr:cNvSpPr/>
      </xdr:nvSpPr>
      <xdr:spPr>
        <a:xfrm>
          <a:off x="5632122" y="111704"/>
          <a:ext cx="1355767" cy="60280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ysClr val="windowText" lastClr="000000"/>
              </a:solidFill>
            </a:rPr>
            <a:t>도가</a:t>
          </a:r>
        </a:p>
      </xdr:txBody>
    </xdr:sp>
    <xdr:clientData/>
  </xdr:twoCellAnchor>
  <xdr:twoCellAnchor>
    <xdr:from>
      <xdr:col>6</xdr:col>
      <xdr:colOff>0</xdr:colOff>
      <xdr:row>0</xdr:row>
      <xdr:rowOff>108856</xdr:rowOff>
    </xdr:from>
    <xdr:to>
      <xdr:col>8</xdr:col>
      <xdr:colOff>368631</xdr:colOff>
      <xdr:row>1</xdr:row>
      <xdr:rowOff>-1</xdr:rowOff>
    </xdr:to>
    <xdr:sp macro="" textlink="">
      <xdr:nvSpPr>
        <xdr:cNvPr id="168" name="직사각형 167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00000000-0008-0000-0300-0000A8000000}"/>
            </a:ext>
          </a:extLst>
        </xdr:cNvPr>
        <xdr:cNvSpPr/>
      </xdr:nvSpPr>
      <xdr:spPr>
        <a:xfrm>
          <a:off x="244929" y="108856"/>
          <a:ext cx="1348345" cy="612322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tx1"/>
              </a:solidFill>
            </a:rPr>
            <a:t>전사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4</xdr:row>
      <xdr:rowOff>9525</xdr:rowOff>
    </xdr:from>
    <xdr:to>
      <xdr:col>8</xdr:col>
      <xdr:colOff>0</xdr:colOff>
      <xdr:row>5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704850" y="18288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104</xdr:row>
      <xdr:rowOff>9525</xdr:rowOff>
    </xdr:from>
    <xdr:to>
      <xdr:col>8</xdr:col>
      <xdr:colOff>9525</xdr:colOff>
      <xdr:row>106</xdr:row>
      <xdr:rowOff>28575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714375" y="376047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57150</xdr:colOff>
          <xdr:row>5</xdr:row>
          <xdr:rowOff>19050</xdr:rowOff>
        </xdr:from>
        <xdr:to>
          <xdr:col>14</xdr:col>
          <xdr:colOff>314325</xdr:colOff>
          <xdr:row>5</xdr:row>
          <xdr:rowOff>438150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6</xdr:row>
          <xdr:rowOff>9525</xdr:rowOff>
        </xdr:from>
        <xdr:to>
          <xdr:col>14</xdr:col>
          <xdr:colOff>314325</xdr:colOff>
          <xdr:row>6</xdr:row>
          <xdr:rowOff>438150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4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7</xdr:row>
          <xdr:rowOff>9525</xdr:rowOff>
        </xdr:from>
        <xdr:to>
          <xdr:col>14</xdr:col>
          <xdr:colOff>314325</xdr:colOff>
          <xdr:row>7</xdr:row>
          <xdr:rowOff>438150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4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8</xdr:row>
          <xdr:rowOff>9525</xdr:rowOff>
        </xdr:from>
        <xdr:to>
          <xdr:col>14</xdr:col>
          <xdr:colOff>314325</xdr:colOff>
          <xdr:row>8</xdr:row>
          <xdr:rowOff>438150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4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9</xdr:row>
          <xdr:rowOff>9525</xdr:rowOff>
        </xdr:from>
        <xdr:to>
          <xdr:col>14</xdr:col>
          <xdr:colOff>314325</xdr:colOff>
          <xdr:row>9</xdr:row>
          <xdr:rowOff>438150</xdr:rowOff>
        </xdr:to>
        <xdr:sp macro="" textlink="">
          <xdr:nvSpPr>
            <xdr:cNvPr id="8197" name="Check Box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4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10</xdr:row>
          <xdr:rowOff>9525</xdr:rowOff>
        </xdr:from>
        <xdr:to>
          <xdr:col>14</xdr:col>
          <xdr:colOff>314325</xdr:colOff>
          <xdr:row>10</xdr:row>
          <xdr:rowOff>438150</xdr:rowOff>
        </xdr:to>
        <xdr:sp macro="" textlink="">
          <xdr:nvSpPr>
            <xdr:cNvPr id="8198" name="Check Box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4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11</xdr:row>
          <xdr:rowOff>9525</xdr:rowOff>
        </xdr:from>
        <xdr:to>
          <xdr:col>14</xdr:col>
          <xdr:colOff>314325</xdr:colOff>
          <xdr:row>11</xdr:row>
          <xdr:rowOff>438150</xdr:rowOff>
        </xdr:to>
        <xdr:sp macro="" textlink="">
          <xdr:nvSpPr>
            <xdr:cNvPr id="8199" name="Check Box 7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00000000-0008-0000-0400-00000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12</xdr:row>
          <xdr:rowOff>9525</xdr:rowOff>
        </xdr:from>
        <xdr:to>
          <xdr:col>14</xdr:col>
          <xdr:colOff>314325</xdr:colOff>
          <xdr:row>12</xdr:row>
          <xdr:rowOff>438150</xdr:rowOff>
        </xdr:to>
        <xdr:sp macro="" textlink="">
          <xdr:nvSpPr>
            <xdr:cNvPr id="8200" name="Check Box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4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13</xdr:row>
          <xdr:rowOff>9525</xdr:rowOff>
        </xdr:from>
        <xdr:to>
          <xdr:col>14</xdr:col>
          <xdr:colOff>314325</xdr:colOff>
          <xdr:row>13</xdr:row>
          <xdr:rowOff>438150</xdr:rowOff>
        </xdr:to>
        <xdr:sp macro="" textlink="">
          <xdr:nvSpPr>
            <xdr:cNvPr id="8201" name="Check Box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4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15</xdr:row>
          <xdr:rowOff>9525</xdr:rowOff>
        </xdr:from>
        <xdr:to>
          <xdr:col>14</xdr:col>
          <xdr:colOff>314325</xdr:colOff>
          <xdr:row>15</xdr:row>
          <xdr:rowOff>438150</xdr:rowOff>
        </xdr:to>
        <xdr:sp macro="" textlink="">
          <xdr:nvSpPr>
            <xdr:cNvPr id="8202" name="Check Box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4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16</xdr:row>
          <xdr:rowOff>9525</xdr:rowOff>
        </xdr:from>
        <xdr:to>
          <xdr:col>14</xdr:col>
          <xdr:colOff>314325</xdr:colOff>
          <xdr:row>16</xdr:row>
          <xdr:rowOff>438150</xdr:rowOff>
        </xdr:to>
        <xdr:sp macro="" textlink="">
          <xdr:nvSpPr>
            <xdr:cNvPr id="8203" name="Check Box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4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17</xdr:row>
          <xdr:rowOff>9525</xdr:rowOff>
        </xdr:from>
        <xdr:to>
          <xdr:col>14</xdr:col>
          <xdr:colOff>314325</xdr:colOff>
          <xdr:row>17</xdr:row>
          <xdr:rowOff>438150</xdr:rowOff>
        </xdr:to>
        <xdr:sp macro="" textlink="">
          <xdr:nvSpPr>
            <xdr:cNvPr id="8204" name="Check Box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4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18</xdr:row>
          <xdr:rowOff>9525</xdr:rowOff>
        </xdr:from>
        <xdr:to>
          <xdr:col>14</xdr:col>
          <xdr:colOff>314325</xdr:colOff>
          <xdr:row>18</xdr:row>
          <xdr:rowOff>438150</xdr:rowOff>
        </xdr:to>
        <xdr:sp macro="" textlink="">
          <xdr:nvSpPr>
            <xdr:cNvPr id="8205" name="Check Box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4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19</xdr:row>
          <xdr:rowOff>9525</xdr:rowOff>
        </xdr:from>
        <xdr:to>
          <xdr:col>14</xdr:col>
          <xdr:colOff>314325</xdr:colOff>
          <xdr:row>19</xdr:row>
          <xdr:rowOff>438150</xdr:rowOff>
        </xdr:to>
        <xdr:sp macro="" textlink="">
          <xdr:nvSpPr>
            <xdr:cNvPr id="8206" name="Check Box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4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20</xdr:row>
          <xdr:rowOff>9525</xdr:rowOff>
        </xdr:from>
        <xdr:to>
          <xdr:col>14</xdr:col>
          <xdr:colOff>314325</xdr:colOff>
          <xdr:row>20</xdr:row>
          <xdr:rowOff>438150</xdr:rowOff>
        </xdr:to>
        <xdr:sp macro="" textlink="">
          <xdr:nvSpPr>
            <xdr:cNvPr id="8207" name="Check Box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4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21</xdr:row>
          <xdr:rowOff>9525</xdr:rowOff>
        </xdr:from>
        <xdr:to>
          <xdr:col>14</xdr:col>
          <xdr:colOff>314325</xdr:colOff>
          <xdr:row>21</xdr:row>
          <xdr:rowOff>438150</xdr:rowOff>
        </xdr:to>
        <xdr:sp macro="" textlink="">
          <xdr:nvSpPr>
            <xdr:cNvPr id="8208" name="Check Box 16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00000000-0008-0000-0400-00001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22</xdr:row>
          <xdr:rowOff>9525</xdr:rowOff>
        </xdr:from>
        <xdr:to>
          <xdr:col>14</xdr:col>
          <xdr:colOff>314325</xdr:colOff>
          <xdr:row>22</xdr:row>
          <xdr:rowOff>438150</xdr:rowOff>
        </xdr:to>
        <xdr:sp macro="" textlink="">
          <xdr:nvSpPr>
            <xdr:cNvPr id="8209" name="Check Box 17" hidden="1">
              <a:extLst>
                <a:ext uri="{63B3BB69-23CF-44E3-9099-C40C66FF867C}">
                  <a14:compatExt spid="_x0000_s8209"/>
                </a:ext>
                <a:ext uri="{FF2B5EF4-FFF2-40B4-BE49-F238E27FC236}">
                  <a16:creationId xmlns:a16="http://schemas.microsoft.com/office/drawing/2014/main" id="{00000000-0008-0000-0400-00001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23</xdr:row>
          <xdr:rowOff>9525</xdr:rowOff>
        </xdr:from>
        <xdr:to>
          <xdr:col>14</xdr:col>
          <xdr:colOff>314325</xdr:colOff>
          <xdr:row>23</xdr:row>
          <xdr:rowOff>438150</xdr:rowOff>
        </xdr:to>
        <xdr:sp macro="" textlink="">
          <xdr:nvSpPr>
            <xdr:cNvPr id="8210" name="Check Box 18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4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24</xdr:row>
          <xdr:rowOff>9525</xdr:rowOff>
        </xdr:from>
        <xdr:to>
          <xdr:col>14</xdr:col>
          <xdr:colOff>314325</xdr:colOff>
          <xdr:row>24</xdr:row>
          <xdr:rowOff>438150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4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56</xdr:row>
          <xdr:rowOff>9525</xdr:rowOff>
        </xdr:from>
        <xdr:to>
          <xdr:col>14</xdr:col>
          <xdr:colOff>314325</xdr:colOff>
          <xdr:row>56</xdr:row>
          <xdr:rowOff>438150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4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25</xdr:row>
          <xdr:rowOff>9525</xdr:rowOff>
        </xdr:from>
        <xdr:to>
          <xdr:col>14</xdr:col>
          <xdr:colOff>314325</xdr:colOff>
          <xdr:row>25</xdr:row>
          <xdr:rowOff>438150</xdr:rowOff>
        </xdr:to>
        <xdr:sp macro="" textlink="">
          <xdr:nvSpPr>
            <xdr:cNvPr id="8214" name="Check Box 22" hidden="1">
              <a:extLst>
                <a:ext uri="{63B3BB69-23CF-44E3-9099-C40C66FF867C}">
                  <a14:compatExt spid="_x0000_s8214"/>
                </a:ext>
                <a:ext uri="{FF2B5EF4-FFF2-40B4-BE49-F238E27FC236}">
                  <a16:creationId xmlns:a16="http://schemas.microsoft.com/office/drawing/2014/main" id="{00000000-0008-0000-0400-00001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26</xdr:row>
          <xdr:rowOff>9525</xdr:rowOff>
        </xdr:from>
        <xdr:to>
          <xdr:col>14</xdr:col>
          <xdr:colOff>314325</xdr:colOff>
          <xdr:row>26</xdr:row>
          <xdr:rowOff>438150</xdr:rowOff>
        </xdr:to>
        <xdr:sp macro="" textlink="">
          <xdr:nvSpPr>
            <xdr:cNvPr id="8215" name="Check Box 23" hidden="1">
              <a:extLst>
                <a:ext uri="{63B3BB69-23CF-44E3-9099-C40C66FF867C}">
                  <a14:compatExt spid="_x0000_s8215"/>
                </a:ext>
                <a:ext uri="{FF2B5EF4-FFF2-40B4-BE49-F238E27FC236}">
                  <a16:creationId xmlns:a16="http://schemas.microsoft.com/office/drawing/2014/main" id="{00000000-0008-0000-0400-00001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27</xdr:row>
          <xdr:rowOff>9525</xdr:rowOff>
        </xdr:from>
        <xdr:to>
          <xdr:col>14</xdr:col>
          <xdr:colOff>314325</xdr:colOff>
          <xdr:row>27</xdr:row>
          <xdr:rowOff>438150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4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28</xdr:row>
          <xdr:rowOff>9525</xdr:rowOff>
        </xdr:from>
        <xdr:to>
          <xdr:col>14</xdr:col>
          <xdr:colOff>314325</xdr:colOff>
          <xdr:row>28</xdr:row>
          <xdr:rowOff>438150</xdr:rowOff>
        </xdr:to>
        <xdr:sp macro="" textlink="">
          <xdr:nvSpPr>
            <xdr:cNvPr id="8217" name="Check Box 25" hidden="1">
              <a:extLst>
                <a:ext uri="{63B3BB69-23CF-44E3-9099-C40C66FF867C}">
                  <a14:compatExt spid="_x0000_s8217"/>
                </a:ext>
                <a:ext uri="{FF2B5EF4-FFF2-40B4-BE49-F238E27FC236}">
                  <a16:creationId xmlns:a16="http://schemas.microsoft.com/office/drawing/2014/main" id="{00000000-0008-0000-0400-00001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29</xdr:row>
          <xdr:rowOff>9525</xdr:rowOff>
        </xdr:from>
        <xdr:to>
          <xdr:col>14</xdr:col>
          <xdr:colOff>314325</xdr:colOff>
          <xdr:row>29</xdr:row>
          <xdr:rowOff>438150</xdr:rowOff>
        </xdr:to>
        <xdr:sp macro="" textlink="">
          <xdr:nvSpPr>
            <xdr:cNvPr id="8218" name="Check Box 26" hidden="1">
              <a:extLst>
                <a:ext uri="{63B3BB69-23CF-44E3-9099-C40C66FF867C}">
                  <a14:compatExt spid="_x0000_s8218"/>
                </a:ext>
                <a:ext uri="{FF2B5EF4-FFF2-40B4-BE49-F238E27FC236}">
                  <a16:creationId xmlns:a16="http://schemas.microsoft.com/office/drawing/2014/main" id="{00000000-0008-0000-0400-00001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30</xdr:row>
          <xdr:rowOff>9525</xdr:rowOff>
        </xdr:from>
        <xdr:to>
          <xdr:col>14</xdr:col>
          <xdr:colOff>314325</xdr:colOff>
          <xdr:row>30</xdr:row>
          <xdr:rowOff>438150</xdr:rowOff>
        </xdr:to>
        <xdr:sp macro="" textlink="">
          <xdr:nvSpPr>
            <xdr:cNvPr id="8219" name="Check Box 27" hidden="1">
              <a:extLst>
                <a:ext uri="{63B3BB69-23CF-44E3-9099-C40C66FF867C}">
                  <a14:compatExt spid="_x0000_s8219"/>
                </a:ext>
                <a:ext uri="{FF2B5EF4-FFF2-40B4-BE49-F238E27FC236}">
                  <a16:creationId xmlns:a16="http://schemas.microsoft.com/office/drawing/2014/main" id="{00000000-0008-0000-0400-00001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31</xdr:row>
          <xdr:rowOff>9525</xdr:rowOff>
        </xdr:from>
        <xdr:to>
          <xdr:col>14</xdr:col>
          <xdr:colOff>314325</xdr:colOff>
          <xdr:row>31</xdr:row>
          <xdr:rowOff>438150</xdr:rowOff>
        </xdr:to>
        <xdr:sp macro="" textlink="">
          <xdr:nvSpPr>
            <xdr:cNvPr id="8220" name="Check Box 28" hidden="1">
              <a:extLst>
                <a:ext uri="{63B3BB69-23CF-44E3-9099-C40C66FF867C}">
                  <a14:compatExt spid="_x0000_s8220"/>
                </a:ext>
                <a:ext uri="{FF2B5EF4-FFF2-40B4-BE49-F238E27FC236}">
                  <a16:creationId xmlns:a16="http://schemas.microsoft.com/office/drawing/2014/main" id="{00000000-0008-0000-0400-00001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32</xdr:row>
          <xdr:rowOff>9525</xdr:rowOff>
        </xdr:from>
        <xdr:to>
          <xdr:col>14</xdr:col>
          <xdr:colOff>314325</xdr:colOff>
          <xdr:row>32</xdr:row>
          <xdr:rowOff>438150</xdr:rowOff>
        </xdr:to>
        <xdr:sp macro="" textlink="">
          <xdr:nvSpPr>
            <xdr:cNvPr id="8221" name="Check Box 29" hidden="1">
              <a:extLst>
                <a:ext uri="{63B3BB69-23CF-44E3-9099-C40C66FF867C}">
                  <a14:compatExt spid="_x0000_s8221"/>
                </a:ext>
                <a:ext uri="{FF2B5EF4-FFF2-40B4-BE49-F238E27FC236}">
                  <a16:creationId xmlns:a16="http://schemas.microsoft.com/office/drawing/2014/main" id="{00000000-0008-0000-0400-00001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33</xdr:row>
          <xdr:rowOff>9525</xdr:rowOff>
        </xdr:from>
        <xdr:to>
          <xdr:col>14</xdr:col>
          <xdr:colOff>314325</xdr:colOff>
          <xdr:row>33</xdr:row>
          <xdr:rowOff>438150</xdr:rowOff>
        </xdr:to>
        <xdr:sp macro="" textlink="">
          <xdr:nvSpPr>
            <xdr:cNvPr id="8222" name="Check Box 30" hidden="1">
              <a:extLst>
                <a:ext uri="{63B3BB69-23CF-44E3-9099-C40C66FF867C}">
                  <a14:compatExt spid="_x0000_s8222"/>
                </a:ext>
                <a:ext uri="{FF2B5EF4-FFF2-40B4-BE49-F238E27FC236}">
                  <a16:creationId xmlns:a16="http://schemas.microsoft.com/office/drawing/2014/main" id="{00000000-0008-0000-0400-00001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34</xdr:row>
          <xdr:rowOff>9525</xdr:rowOff>
        </xdr:from>
        <xdr:to>
          <xdr:col>14</xdr:col>
          <xdr:colOff>314325</xdr:colOff>
          <xdr:row>34</xdr:row>
          <xdr:rowOff>438150</xdr:rowOff>
        </xdr:to>
        <xdr:sp macro="" textlink="">
          <xdr:nvSpPr>
            <xdr:cNvPr id="8223" name="Check Box 31" hidden="1">
              <a:extLst>
                <a:ext uri="{63B3BB69-23CF-44E3-9099-C40C66FF867C}">
                  <a14:compatExt spid="_x0000_s8223"/>
                </a:ext>
                <a:ext uri="{FF2B5EF4-FFF2-40B4-BE49-F238E27FC236}">
                  <a16:creationId xmlns:a16="http://schemas.microsoft.com/office/drawing/2014/main" id="{00000000-0008-0000-0400-00001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35</xdr:row>
          <xdr:rowOff>9525</xdr:rowOff>
        </xdr:from>
        <xdr:to>
          <xdr:col>14</xdr:col>
          <xdr:colOff>314325</xdr:colOff>
          <xdr:row>35</xdr:row>
          <xdr:rowOff>438150</xdr:rowOff>
        </xdr:to>
        <xdr:sp macro="" textlink="">
          <xdr:nvSpPr>
            <xdr:cNvPr id="8224" name="Check Box 32" hidden="1">
              <a:extLst>
                <a:ext uri="{63B3BB69-23CF-44E3-9099-C40C66FF867C}">
                  <a14:compatExt spid="_x0000_s8224"/>
                </a:ext>
                <a:ext uri="{FF2B5EF4-FFF2-40B4-BE49-F238E27FC236}">
                  <a16:creationId xmlns:a16="http://schemas.microsoft.com/office/drawing/2014/main" id="{00000000-0008-0000-0400-00002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36</xdr:row>
          <xdr:rowOff>9525</xdr:rowOff>
        </xdr:from>
        <xdr:to>
          <xdr:col>14</xdr:col>
          <xdr:colOff>314325</xdr:colOff>
          <xdr:row>36</xdr:row>
          <xdr:rowOff>438150</xdr:rowOff>
        </xdr:to>
        <xdr:sp macro="" textlink="">
          <xdr:nvSpPr>
            <xdr:cNvPr id="8225" name="Check Box 33" hidden="1">
              <a:extLst>
                <a:ext uri="{63B3BB69-23CF-44E3-9099-C40C66FF867C}">
                  <a14:compatExt spid="_x0000_s8225"/>
                </a:ext>
                <a:ext uri="{FF2B5EF4-FFF2-40B4-BE49-F238E27FC236}">
                  <a16:creationId xmlns:a16="http://schemas.microsoft.com/office/drawing/2014/main" id="{00000000-0008-0000-0400-00002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37</xdr:row>
          <xdr:rowOff>9525</xdr:rowOff>
        </xdr:from>
        <xdr:to>
          <xdr:col>14</xdr:col>
          <xdr:colOff>314325</xdr:colOff>
          <xdr:row>37</xdr:row>
          <xdr:rowOff>438150</xdr:rowOff>
        </xdr:to>
        <xdr:sp macro="" textlink="">
          <xdr:nvSpPr>
            <xdr:cNvPr id="8226" name="Check Box 34" hidden="1">
              <a:extLst>
                <a:ext uri="{63B3BB69-23CF-44E3-9099-C40C66FF867C}">
                  <a14:compatExt spid="_x0000_s8226"/>
                </a:ext>
                <a:ext uri="{FF2B5EF4-FFF2-40B4-BE49-F238E27FC236}">
                  <a16:creationId xmlns:a16="http://schemas.microsoft.com/office/drawing/2014/main" id="{00000000-0008-0000-0400-00002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38</xdr:row>
          <xdr:rowOff>9525</xdr:rowOff>
        </xdr:from>
        <xdr:to>
          <xdr:col>14</xdr:col>
          <xdr:colOff>314325</xdr:colOff>
          <xdr:row>38</xdr:row>
          <xdr:rowOff>438150</xdr:rowOff>
        </xdr:to>
        <xdr:sp macro="" textlink="">
          <xdr:nvSpPr>
            <xdr:cNvPr id="8227" name="Check Box 35" hidden="1">
              <a:extLst>
                <a:ext uri="{63B3BB69-23CF-44E3-9099-C40C66FF867C}">
                  <a14:compatExt spid="_x0000_s8227"/>
                </a:ext>
                <a:ext uri="{FF2B5EF4-FFF2-40B4-BE49-F238E27FC236}">
                  <a16:creationId xmlns:a16="http://schemas.microsoft.com/office/drawing/2014/main" id="{00000000-0008-0000-0400-00002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39</xdr:row>
          <xdr:rowOff>9525</xdr:rowOff>
        </xdr:from>
        <xdr:to>
          <xdr:col>14</xdr:col>
          <xdr:colOff>314325</xdr:colOff>
          <xdr:row>39</xdr:row>
          <xdr:rowOff>438150</xdr:rowOff>
        </xdr:to>
        <xdr:sp macro="" textlink="">
          <xdr:nvSpPr>
            <xdr:cNvPr id="8228" name="Check Box 36" hidden="1">
              <a:extLst>
                <a:ext uri="{63B3BB69-23CF-44E3-9099-C40C66FF867C}">
                  <a14:compatExt spid="_x0000_s8228"/>
                </a:ext>
                <a:ext uri="{FF2B5EF4-FFF2-40B4-BE49-F238E27FC236}">
                  <a16:creationId xmlns:a16="http://schemas.microsoft.com/office/drawing/2014/main" id="{00000000-0008-0000-0400-00002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40</xdr:row>
          <xdr:rowOff>9525</xdr:rowOff>
        </xdr:from>
        <xdr:to>
          <xdr:col>14</xdr:col>
          <xdr:colOff>314325</xdr:colOff>
          <xdr:row>40</xdr:row>
          <xdr:rowOff>438150</xdr:rowOff>
        </xdr:to>
        <xdr:sp macro="" textlink="">
          <xdr:nvSpPr>
            <xdr:cNvPr id="8229" name="Check Box 37" hidden="1">
              <a:extLst>
                <a:ext uri="{63B3BB69-23CF-44E3-9099-C40C66FF867C}">
                  <a14:compatExt spid="_x0000_s8229"/>
                </a:ext>
                <a:ext uri="{FF2B5EF4-FFF2-40B4-BE49-F238E27FC236}">
                  <a16:creationId xmlns:a16="http://schemas.microsoft.com/office/drawing/2014/main" id="{00000000-0008-0000-0400-00002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45</xdr:row>
          <xdr:rowOff>9525</xdr:rowOff>
        </xdr:from>
        <xdr:to>
          <xdr:col>14</xdr:col>
          <xdr:colOff>314325</xdr:colOff>
          <xdr:row>45</xdr:row>
          <xdr:rowOff>438150</xdr:rowOff>
        </xdr:to>
        <xdr:sp macro="" textlink="">
          <xdr:nvSpPr>
            <xdr:cNvPr id="8232" name="Check Box 40" hidden="1">
              <a:extLst>
                <a:ext uri="{63B3BB69-23CF-44E3-9099-C40C66FF867C}">
                  <a14:compatExt spid="_x0000_s8232"/>
                </a:ext>
                <a:ext uri="{FF2B5EF4-FFF2-40B4-BE49-F238E27FC236}">
                  <a16:creationId xmlns:a16="http://schemas.microsoft.com/office/drawing/2014/main" id="{00000000-0008-0000-0400-00002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51</xdr:row>
          <xdr:rowOff>9525</xdr:rowOff>
        </xdr:from>
        <xdr:to>
          <xdr:col>14</xdr:col>
          <xdr:colOff>314325</xdr:colOff>
          <xdr:row>51</xdr:row>
          <xdr:rowOff>438150</xdr:rowOff>
        </xdr:to>
        <xdr:sp macro="" textlink="">
          <xdr:nvSpPr>
            <xdr:cNvPr id="8233" name="Check Box 41" hidden="1">
              <a:extLst>
                <a:ext uri="{63B3BB69-23CF-44E3-9099-C40C66FF867C}">
                  <a14:compatExt spid="_x0000_s8233"/>
                </a:ext>
                <a:ext uri="{FF2B5EF4-FFF2-40B4-BE49-F238E27FC236}">
                  <a16:creationId xmlns:a16="http://schemas.microsoft.com/office/drawing/2014/main" id="{00000000-0008-0000-0400-00002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52</xdr:row>
          <xdr:rowOff>9525</xdr:rowOff>
        </xdr:from>
        <xdr:to>
          <xdr:col>14</xdr:col>
          <xdr:colOff>314325</xdr:colOff>
          <xdr:row>52</xdr:row>
          <xdr:rowOff>438150</xdr:rowOff>
        </xdr:to>
        <xdr:sp macro="" textlink="">
          <xdr:nvSpPr>
            <xdr:cNvPr id="8234" name="Check Box 42" hidden="1">
              <a:extLst>
                <a:ext uri="{63B3BB69-23CF-44E3-9099-C40C66FF867C}">
                  <a14:compatExt spid="_x0000_s8234"/>
                </a:ext>
                <a:ext uri="{FF2B5EF4-FFF2-40B4-BE49-F238E27FC236}">
                  <a16:creationId xmlns:a16="http://schemas.microsoft.com/office/drawing/2014/main" id="{00000000-0008-0000-0400-00002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53</xdr:row>
          <xdr:rowOff>9525</xdr:rowOff>
        </xdr:from>
        <xdr:to>
          <xdr:col>14</xdr:col>
          <xdr:colOff>314325</xdr:colOff>
          <xdr:row>53</xdr:row>
          <xdr:rowOff>438150</xdr:rowOff>
        </xdr:to>
        <xdr:sp macro="" textlink="">
          <xdr:nvSpPr>
            <xdr:cNvPr id="8235" name="Check Box 43" hidden="1">
              <a:extLst>
                <a:ext uri="{63B3BB69-23CF-44E3-9099-C40C66FF867C}">
                  <a14:compatExt spid="_x0000_s8235"/>
                </a:ext>
                <a:ext uri="{FF2B5EF4-FFF2-40B4-BE49-F238E27FC236}">
                  <a16:creationId xmlns:a16="http://schemas.microsoft.com/office/drawing/2014/main" id="{00000000-0008-0000-0400-00002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54</xdr:row>
          <xdr:rowOff>9525</xdr:rowOff>
        </xdr:from>
        <xdr:to>
          <xdr:col>14</xdr:col>
          <xdr:colOff>314325</xdr:colOff>
          <xdr:row>54</xdr:row>
          <xdr:rowOff>438150</xdr:rowOff>
        </xdr:to>
        <xdr:sp macro="" textlink="">
          <xdr:nvSpPr>
            <xdr:cNvPr id="8236" name="Check Box 44" hidden="1">
              <a:extLst>
                <a:ext uri="{63B3BB69-23CF-44E3-9099-C40C66FF867C}">
                  <a14:compatExt spid="_x0000_s8236"/>
                </a:ext>
                <a:ext uri="{FF2B5EF4-FFF2-40B4-BE49-F238E27FC236}">
                  <a16:creationId xmlns:a16="http://schemas.microsoft.com/office/drawing/2014/main" id="{00000000-0008-0000-0400-00002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0</xdr:colOff>
      <xdr:row>5</xdr:row>
      <xdr:rowOff>0</xdr:rowOff>
    </xdr:from>
    <xdr:to>
      <xdr:col>8</xdr:col>
      <xdr:colOff>9525</xdr:colOff>
      <xdr:row>5</xdr:row>
      <xdr:rowOff>439511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714375" y="2266950"/>
          <a:ext cx="514350" cy="439511"/>
        </a:xfrm>
        <a:prstGeom prst="rect">
          <a:avLst/>
        </a:prstGeom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9</xdr:row>
      <xdr:rowOff>0</xdr:rowOff>
    </xdr:from>
    <xdr:to>
      <xdr:col>8</xdr:col>
      <xdr:colOff>9525</xdr:colOff>
      <xdr:row>9</xdr:row>
      <xdr:rowOff>438150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>
          <a:off x="714375" y="40576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8</xdr:col>
      <xdr:colOff>9525</xdr:colOff>
      <xdr:row>21</xdr:row>
      <xdr:rowOff>438150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/>
      </xdr:nvSpPr>
      <xdr:spPr>
        <a:xfrm>
          <a:off x="714375" y="89820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8</xdr:col>
      <xdr:colOff>9525</xdr:colOff>
      <xdr:row>27</xdr:row>
      <xdr:rowOff>438150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>
          <a:off x="714375" y="116681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28</xdr:row>
      <xdr:rowOff>0</xdr:rowOff>
    </xdr:from>
    <xdr:to>
      <xdr:col>8</xdr:col>
      <xdr:colOff>9525</xdr:colOff>
      <xdr:row>28</xdr:row>
      <xdr:rowOff>438150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714375" y="121158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33</xdr:row>
      <xdr:rowOff>0</xdr:rowOff>
    </xdr:from>
    <xdr:to>
      <xdr:col>8</xdr:col>
      <xdr:colOff>9525</xdr:colOff>
      <xdr:row>33</xdr:row>
      <xdr:rowOff>438150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714375" y="143541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34</xdr:row>
      <xdr:rowOff>0</xdr:rowOff>
    </xdr:from>
    <xdr:to>
      <xdr:col>8</xdr:col>
      <xdr:colOff>9525</xdr:colOff>
      <xdr:row>34</xdr:row>
      <xdr:rowOff>438150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/>
      </xdr:nvSpPr>
      <xdr:spPr>
        <a:xfrm>
          <a:off x="714375" y="148018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35</xdr:row>
      <xdr:rowOff>0</xdr:rowOff>
    </xdr:from>
    <xdr:to>
      <xdr:col>8</xdr:col>
      <xdr:colOff>9525</xdr:colOff>
      <xdr:row>35</xdr:row>
      <xdr:rowOff>438150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/>
      </xdr:nvSpPr>
      <xdr:spPr>
        <a:xfrm>
          <a:off x="714375" y="152495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8</xdr:col>
      <xdr:colOff>9525</xdr:colOff>
      <xdr:row>36</xdr:row>
      <xdr:rowOff>438150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/>
      </xdr:nvSpPr>
      <xdr:spPr>
        <a:xfrm>
          <a:off x="714375" y="156972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42</xdr:row>
      <xdr:rowOff>0</xdr:rowOff>
    </xdr:from>
    <xdr:to>
      <xdr:col>8</xdr:col>
      <xdr:colOff>9525</xdr:colOff>
      <xdr:row>42</xdr:row>
      <xdr:rowOff>438150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714375" y="188309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43</xdr:row>
      <xdr:rowOff>0</xdr:rowOff>
    </xdr:from>
    <xdr:to>
      <xdr:col>8</xdr:col>
      <xdr:colOff>9525</xdr:colOff>
      <xdr:row>43</xdr:row>
      <xdr:rowOff>438150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714375" y="192786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44</xdr:row>
      <xdr:rowOff>0</xdr:rowOff>
    </xdr:from>
    <xdr:to>
      <xdr:col>8</xdr:col>
      <xdr:colOff>9525</xdr:colOff>
      <xdr:row>44</xdr:row>
      <xdr:rowOff>438150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714375" y="197262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45</xdr:row>
      <xdr:rowOff>0</xdr:rowOff>
    </xdr:from>
    <xdr:to>
      <xdr:col>8</xdr:col>
      <xdr:colOff>9525</xdr:colOff>
      <xdr:row>45</xdr:row>
      <xdr:rowOff>438150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/>
      </xdr:nvSpPr>
      <xdr:spPr>
        <a:xfrm>
          <a:off x="714375" y="201739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8</xdr:col>
      <xdr:colOff>9525</xdr:colOff>
      <xdr:row>46</xdr:row>
      <xdr:rowOff>438150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/>
      </xdr:nvSpPr>
      <xdr:spPr>
        <a:xfrm>
          <a:off x="714375" y="206216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9525</xdr:colOff>
      <xdr:row>47</xdr:row>
      <xdr:rowOff>438150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/>
      </xdr:nvSpPr>
      <xdr:spPr>
        <a:xfrm>
          <a:off x="714375" y="210693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51</xdr:row>
      <xdr:rowOff>0</xdr:rowOff>
    </xdr:from>
    <xdr:to>
      <xdr:col>8</xdr:col>
      <xdr:colOff>9525</xdr:colOff>
      <xdr:row>51</xdr:row>
      <xdr:rowOff>438150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/>
      </xdr:nvSpPr>
      <xdr:spPr>
        <a:xfrm>
          <a:off x="714375" y="228600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52</xdr:row>
      <xdr:rowOff>0</xdr:rowOff>
    </xdr:from>
    <xdr:to>
      <xdr:col>8</xdr:col>
      <xdr:colOff>9525</xdr:colOff>
      <xdr:row>52</xdr:row>
      <xdr:rowOff>438150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>
        <a:xfrm>
          <a:off x="714375" y="233076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53</xdr:row>
      <xdr:rowOff>0</xdr:rowOff>
    </xdr:from>
    <xdr:to>
      <xdr:col>8</xdr:col>
      <xdr:colOff>9525</xdr:colOff>
      <xdr:row>53</xdr:row>
      <xdr:rowOff>438150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714375" y="237553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54</xdr:row>
      <xdr:rowOff>0</xdr:rowOff>
    </xdr:from>
    <xdr:to>
      <xdr:col>8</xdr:col>
      <xdr:colOff>9525</xdr:colOff>
      <xdr:row>54</xdr:row>
      <xdr:rowOff>438150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714375" y="242030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9525</xdr:colOff>
      <xdr:row>56</xdr:row>
      <xdr:rowOff>438150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714375" y="246507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14</xdr:row>
          <xdr:rowOff>9525</xdr:rowOff>
        </xdr:from>
        <xdr:to>
          <xdr:col>14</xdr:col>
          <xdr:colOff>314325</xdr:colOff>
          <xdr:row>14</xdr:row>
          <xdr:rowOff>438150</xdr:rowOff>
        </xdr:to>
        <xdr:sp macro="" textlink="">
          <xdr:nvSpPr>
            <xdr:cNvPr id="8238" name="Check Box 46" hidden="1">
              <a:extLst>
                <a:ext uri="{63B3BB69-23CF-44E3-9099-C40C66FF867C}">
                  <a14:compatExt spid="_x0000_s8238"/>
                </a:ext>
                <a:ext uri="{FF2B5EF4-FFF2-40B4-BE49-F238E27FC236}">
                  <a16:creationId xmlns:a16="http://schemas.microsoft.com/office/drawing/2014/main" id="{00000000-0008-0000-0400-00002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0</xdr:colOff>
      <xdr:row>15</xdr:row>
      <xdr:rowOff>0</xdr:rowOff>
    </xdr:from>
    <xdr:to>
      <xdr:col>8</xdr:col>
      <xdr:colOff>9525</xdr:colOff>
      <xdr:row>15</xdr:row>
      <xdr:rowOff>438150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714375" y="62960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100</xdr:row>
      <xdr:rowOff>8804</xdr:rowOff>
    </xdr:from>
    <xdr:to>
      <xdr:col>8</xdr:col>
      <xdr:colOff>9525</xdr:colOff>
      <xdr:row>102</xdr:row>
      <xdr:rowOff>19049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4259036" y="34516518"/>
          <a:ext cx="512989" cy="418460"/>
        </a:xfrm>
        <a:prstGeom prst="rect">
          <a:avLst/>
        </a:prstGeom>
        <a:blipFill dpi="0" rotWithShape="1">
          <a:blip xmlns:r="http://schemas.openxmlformats.org/officeDocument/2006/relationships" r:embed="rId2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38</xdr:row>
      <xdr:rowOff>0</xdr:rowOff>
    </xdr:from>
    <xdr:to>
      <xdr:col>8</xdr:col>
      <xdr:colOff>9525</xdr:colOff>
      <xdr:row>38</xdr:row>
      <xdr:rowOff>438150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/>
      </xdr:nvSpPr>
      <xdr:spPr>
        <a:xfrm>
          <a:off x="714375" y="170402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39</xdr:row>
      <xdr:rowOff>0</xdr:rowOff>
    </xdr:from>
    <xdr:to>
      <xdr:col>8</xdr:col>
      <xdr:colOff>9525</xdr:colOff>
      <xdr:row>39</xdr:row>
      <xdr:rowOff>438150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714375" y="174879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40</xdr:row>
      <xdr:rowOff>0</xdr:rowOff>
    </xdr:from>
    <xdr:to>
      <xdr:col>8</xdr:col>
      <xdr:colOff>9525</xdr:colOff>
      <xdr:row>40</xdr:row>
      <xdr:rowOff>438150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714375" y="179355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41</xdr:row>
      <xdr:rowOff>0</xdr:rowOff>
    </xdr:from>
    <xdr:to>
      <xdr:col>8</xdr:col>
      <xdr:colOff>9525</xdr:colOff>
      <xdr:row>41</xdr:row>
      <xdr:rowOff>438150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/>
      </xdr:nvSpPr>
      <xdr:spPr>
        <a:xfrm>
          <a:off x="714375" y="183832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37</xdr:row>
      <xdr:rowOff>0</xdr:rowOff>
    </xdr:from>
    <xdr:to>
      <xdr:col>8</xdr:col>
      <xdr:colOff>9525</xdr:colOff>
      <xdr:row>37</xdr:row>
      <xdr:rowOff>438150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/>
      </xdr:nvSpPr>
      <xdr:spPr>
        <a:xfrm>
          <a:off x="714375" y="165925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9525</xdr:colOff>
      <xdr:row>29</xdr:row>
      <xdr:rowOff>438150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/>
      </xdr:nvSpPr>
      <xdr:spPr>
        <a:xfrm>
          <a:off x="714375" y="125634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3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30</xdr:row>
      <xdr:rowOff>0</xdr:rowOff>
    </xdr:from>
    <xdr:to>
      <xdr:col>8</xdr:col>
      <xdr:colOff>9525</xdr:colOff>
      <xdr:row>30</xdr:row>
      <xdr:rowOff>438150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/>
      </xdr:nvSpPr>
      <xdr:spPr>
        <a:xfrm>
          <a:off x="714375" y="130111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8</xdr:col>
      <xdr:colOff>9525</xdr:colOff>
      <xdr:row>31</xdr:row>
      <xdr:rowOff>438150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/>
      </xdr:nvSpPr>
      <xdr:spPr>
        <a:xfrm>
          <a:off x="714375" y="134588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32</xdr:row>
      <xdr:rowOff>0</xdr:rowOff>
    </xdr:from>
    <xdr:to>
      <xdr:col>8</xdr:col>
      <xdr:colOff>9525</xdr:colOff>
      <xdr:row>32</xdr:row>
      <xdr:rowOff>438150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SpPr/>
      </xdr:nvSpPr>
      <xdr:spPr>
        <a:xfrm>
          <a:off x="714375" y="139065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3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22</xdr:row>
      <xdr:rowOff>0</xdr:rowOff>
    </xdr:from>
    <xdr:to>
      <xdr:col>8</xdr:col>
      <xdr:colOff>9525</xdr:colOff>
      <xdr:row>22</xdr:row>
      <xdr:rowOff>438150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/>
      </xdr:nvSpPr>
      <xdr:spPr>
        <a:xfrm>
          <a:off x="714375" y="94297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3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9525</xdr:colOff>
      <xdr:row>23</xdr:row>
      <xdr:rowOff>438150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SpPr/>
      </xdr:nvSpPr>
      <xdr:spPr>
        <a:xfrm>
          <a:off x="714375" y="98774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3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24</xdr:row>
      <xdr:rowOff>0</xdr:rowOff>
    </xdr:from>
    <xdr:to>
      <xdr:col>8</xdr:col>
      <xdr:colOff>9525</xdr:colOff>
      <xdr:row>24</xdr:row>
      <xdr:rowOff>438150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/>
      </xdr:nvSpPr>
      <xdr:spPr>
        <a:xfrm>
          <a:off x="714375" y="103251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3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8</xdr:col>
      <xdr:colOff>9525</xdr:colOff>
      <xdr:row>25</xdr:row>
      <xdr:rowOff>438150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/>
      </xdr:nvSpPr>
      <xdr:spPr>
        <a:xfrm>
          <a:off x="714375" y="107727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3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16</xdr:row>
      <xdr:rowOff>0</xdr:rowOff>
    </xdr:from>
    <xdr:to>
      <xdr:col>8</xdr:col>
      <xdr:colOff>15128</xdr:colOff>
      <xdr:row>16</xdr:row>
      <xdr:rowOff>438710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/>
      </xdr:nvSpPr>
      <xdr:spPr>
        <a:xfrm>
          <a:off x="714375" y="6743700"/>
          <a:ext cx="519953" cy="438710"/>
        </a:xfrm>
        <a:prstGeom prst="rect">
          <a:avLst/>
        </a:prstGeom>
        <a:blipFill dpi="0" rotWithShape="1">
          <a:blip xmlns:r="http://schemas.openxmlformats.org/officeDocument/2006/relationships" r:embed="rId3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18</xdr:row>
      <xdr:rowOff>0</xdr:rowOff>
    </xdr:from>
    <xdr:to>
      <xdr:col>8</xdr:col>
      <xdr:colOff>15128</xdr:colOff>
      <xdr:row>18</xdr:row>
      <xdr:rowOff>438710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/>
      </xdr:nvSpPr>
      <xdr:spPr>
        <a:xfrm>
          <a:off x="714375" y="7639050"/>
          <a:ext cx="519953" cy="438710"/>
        </a:xfrm>
        <a:prstGeom prst="rect">
          <a:avLst/>
        </a:prstGeom>
        <a:blipFill dpi="0" rotWithShape="1">
          <a:blip xmlns:r="http://schemas.openxmlformats.org/officeDocument/2006/relationships" r:embed="rId3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15128</xdr:colOff>
      <xdr:row>19</xdr:row>
      <xdr:rowOff>438710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/>
      </xdr:nvSpPr>
      <xdr:spPr>
        <a:xfrm>
          <a:off x="714375" y="8086725"/>
          <a:ext cx="519953" cy="438710"/>
        </a:xfrm>
        <a:prstGeom prst="rect">
          <a:avLst/>
        </a:prstGeom>
        <a:blipFill dpi="0" rotWithShape="1">
          <a:blip xmlns:r="http://schemas.openxmlformats.org/officeDocument/2006/relationships" r:embed="rId4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15128</xdr:colOff>
      <xdr:row>20</xdr:row>
      <xdr:rowOff>438710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SpPr/>
      </xdr:nvSpPr>
      <xdr:spPr>
        <a:xfrm>
          <a:off x="714375" y="8534400"/>
          <a:ext cx="519953" cy="438710"/>
        </a:xfrm>
        <a:prstGeom prst="rect">
          <a:avLst/>
        </a:prstGeom>
        <a:blipFill dpi="0" rotWithShape="1">
          <a:blip xmlns:r="http://schemas.openxmlformats.org/officeDocument/2006/relationships" r:embed="rId4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6</xdr:row>
      <xdr:rowOff>0</xdr:rowOff>
    </xdr:from>
    <xdr:to>
      <xdr:col>8</xdr:col>
      <xdr:colOff>15128</xdr:colOff>
      <xdr:row>6</xdr:row>
      <xdr:rowOff>438710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/>
      </xdr:nvSpPr>
      <xdr:spPr>
        <a:xfrm>
          <a:off x="714375" y="2714625"/>
          <a:ext cx="519953" cy="438710"/>
        </a:xfrm>
        <a:prstGeom prst="rect">
          <a:avLst/>
        </a:prstGeom>
        <a:blipFill dpi="0" rotWithShape="1">
          <a:blip xmlns:r="http://schemas.openxmlformats.org/officeDocument/2006/relationships" r:embed="rId3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7</xdr:row>
      <xdr:rowOff>0</xdr:rowOff>
    </xdr:from>
    <xdr:to>
      <xdr:col>8</xdr:col>
      <xdr:colOff>15128</xdr:colOff>
      <xdr:row>7</xdr:row>
      <xdr:rowOff>438710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/>
      </xdr:nvSpPr>
      <xdr:spPr>
        <a:xfrm>
          <a:off x="714375" y="3162300"/>
          <a:ext cx="519953" cy="438710"/>
        </a:xfrm>
        <a:prstGeom prst="rect">
          <a:avLst/>
        </a:prstGeom>
        <a:blipFill dpi="0" rotWithShape="1">
          <a:blip xmlns:r="http://schemas.openxmlformats.org/officeDocument/2006/relationships" r:embed="rId4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8</xdr:row>
      <xdr:rowOff>0</xdr:rowOff>
    </xdr:from>
    <xdr:to>
      <xdr:col>8</xdr:col>
      <xdr:colOff>15128</xdr:colOff>
      <xdr:row>8</xdr:row>
      <xdr:rowOff>438710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/>
      </xdr:nvSpPr>
      <xdr:spPr>
        <a:xfrm>
          <a:off x="714375" y="3609975"/>
          <a:ext cx="519953" cy="438710"/>
        </a:xfrm>
        <a:prstGeom prst="rect">
          <a:avLst/>
        </a:prstGeom>
        <a:blipFill dpi="0" rotWithShape="1">
          <a:blip xmlns:r="http://schemas.openxmlformats.org/officeDocument/2006/relationships" r:embed="rId4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15128</xdr:colOff>
      <xdr:row>10</xdr:row>
      <xdr:rowOff>438710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/>
      </xdr:nvSpPr>
      <xdr:spPr>
        <a:xfrm>
          <a:off x="714375" y="4505325"/>
          <a:ext cx="519953" cy="438710"/>
        </a:xfrm>
        <a:prstGeom prst="rect">
          <a:avLst/>
        </a:prstGeom>
        <a:blipFill dpi="0" rotWithShape="1">
          <a:blip xmlns:r="http://schemas.openxmlformats.org/officeDocument/2006/relationships" r:embed="rId4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15128</xdr:colOff>
      <xdr:row>11</xdr:row>
      <xdr:rowOff>438710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/>
      </xdr:nvSpPr>
      <xdr:spPr>
        <a:xfrm>
          <a:off x="714375" y="4953000"/>
          <a:ext cx="519953" cy="438710"/>
        </a:xfrm>
        <a:prstGeom prst="rect">
          <a:avLst/>
        </a:prstGeom>
        <a:blipFill dpi="0" rotWithShape="1">
          <a:blip xmlns:r="http://schemas.openxmlformats.org/officeDocument/2006/relationships" r:embed="rId4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93</xdr:row>
      <xdr:rowOff>0</xdr:rowOff>
    </xdr:from>
    <xdr:to>
      <xdr:col>8</xdr:col>
      <xdr:colOff>9525</xdr:colOff>
      <xdr:row>95</xdr:row>
      <xdr:rowOff>19049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/>
      </xdr:nvSpPr>
      <xdr:spPr>
        <a:xfrm>
          <a:off x="714375" y="33166050"/>
          <a:ext cx="514350" cy="438149"/>
        </a:xfrm>
        <a:prstGeom prst="rect">
          <a:avLst/>
        </a:prstGeom>
        <a:blipFill dpi="0" rotWithShape="1">
          <a:blip xmlns:r="http://schemas.openxmlformats.org/officeDocument/2006/relationships" r:embed="rId4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9525</xdr:colOff>
      <xdr:row>85</xdr:row>
      <xdr:rowOff>19051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SpPr/>
      </xdr:nvSpPr>
      <xdr:spPr>
        <a:xfrm>
          <a:off x="714375" y="31061025"/>
          <a:ext cx="514350" cy="438151"/>
        </a:xfrm>
        <a:prstGeom prst="rect">
          <a:avLst/>
        </a:prstGeom>
        <a:blipFill dpi="0" rotWithShape="1">
          <a:blip xmlns:r="http://schemas.openxmlformats.org/officeDocument/2006/relationships" r:embed="rId4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63</xdr:row>
      <xdr:rowOff>13607</xdr:rowOff>
    </xdr:from>
    <xdr:to>
      <xdr:col>8</xdr:col>
      <xdr:colOff>9525</xdr:colOff>
      <xdr:row>65</xdr:row>
      <xdr:rowOff>32656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/>
      </xdr:nvSpPr>
      <xdr:spPr>
        <a:xfrm>
          <a:off x="4259036" y="26914928"/>
          <a:ext cx="512989" cy="427264"/>
        </a:xfrm>
        <a:prstGeom prst="rect">
          <a:avLst/>
        </a:prstGeom>
        <a:blipFill dpi="0" rotWithShape="1">
          <a:blip xmlns:r="http://schemas.openxmlformats.org/officeDocument/2006/relationships" r:embed="rId4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72</xdr:row>
      <xdr:rowOff>190500</xdr:rowOff>
    </xdr:from>
    <xdr:to>
      <xdr:col>8</xdr:col>
      <xdr:colOff>9525</xdr:colOff>
      <xdr:row>75</xdr:row>
      <xdr:rowOff>5444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/>
      </xdr:nvSpPr>
      <xdr:spPr>
        <a:xfrm>
          <a:off x="4259036" y="28942393"/>
          <a:ext cx="512989" cy="427265"/>
        </a:xfrm>
        <a:prstGeom prst="rect">
          <a:avLst/>
        </a:prstGeom>
        <a:blipFill dpi="0" rotWithShape="1">
          <a:blip xmlns:r="http://schemas.openxmlformats.org/officeDocument/2006/relationships" r:embed="rId4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5</xdr:row>
      <xdr:rowOff>0</xdr:rowOff>
    </xdr:from>
    <xdr:to>
      <xdr:col>18</xdr:col>
      <xdr:colOff>512989</xdr:colOff>
      <xdr:row>5</xdr:row>
      <xdr:rowOff>438150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/>
      </xdr:nvSpPr>
      <xdr:spPr>
        <a:xfrm>
          <a:off x="11668125" y="2266950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5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7</xdr:row>
      <xdr:rowOff>0</xdr:rowOff>
    </xdr:from>
    <xdr:to>
      <xdr:col>18</xdr:col>
      <xdr:colOff>512988</xdr:colOff>
      <xdr:row>7</xdr:row>
      <xdr:rowOff>438150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/>
      </xdr:nvSpPr>
      <xdr:spPr>
        <a:xfrm>
          <a:off x="11668125" y="3609975"/>
          <a:ext cx="512988" cy="438150"/>
        </a:xfrm>
        <a:prstGeom prst="rect">
          <a:avLst/>
        </a:prstGeom>
        <a:blipFill dpi="0" rotWithShape="1">
          <a:blip xmlns:r="http://schemas.openxmlformats.org/officeDocument/2006/relationships" r:embed="rId5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11</xdr:row>
      <xdr:rowOff>0</xdr:rowOff>
    </xdr:from>
    <xdr:to>
      <xdr:col>18</xdr:col>
      <xdr:colOff>512989</xdr:colOff>
      <xdr:row>11</xdr:row>
      <xdr:rowOff>438150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SpPr/>
      </xdr:nvSpPr>
      <xdr:spPr>
        <a:xfrm>
          <a:off x="11668125" y="5400675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5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512990</xdr:colOff>
      <xdr:row>6</xdr:row>
      <xdr:rowOff>438150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SpPr/>
      </xdr:nvSpPr>
      <xdr:spPr>
        <a:xfrm>
          <a:off x="11668125" y="2714625"/>
          <a:ext cx="512990" cy="438150"/>
        </a:xfrm>
        <a:prstGeom prst="rect">
          <a:avLst/>
        </a:prstGeom>
        <a:blipFill dpi="0" rotWithShape="1">
          <a:blip xmlns:r="http://schemas.openxmlformats.org/officeDocument/2006/relationships" r:embed="rId5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10</xdr:row>
      <xdr:rowOff>0</xdr:rowOff>
    </xdr:from>
    <xdr:to>
      <xdr:col>18</xdr:col>
      <xdr:colOff>512988</xdr:colOff>
      <xdr:row>10</xdr:row>
      <xdr:rowOff>438150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SpPr/>
      </xdr:nvSpPr>
      <xdr:spPr>
        <a:xfrm>
          <a:off x="11668125" y="4953000"/>
          <a:ext cx="512988" cy="438150"/>
        </a:xfrm>
        <a:prstGeom prst="rect">
          <a:avLst/>
        </a:prstGeom>
        <a:blipFill dpi="0" rotWithShape="1">
          <a:blip xmlns:r="http://schemas.openxmlformats.org/officeDocument/2006/relationships" r:embed="rId5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9</xdr:row>
      <xdr:rowOff>0</xdr:rowOff>
    </xdr:from>
    <xdr:to>
      <xdr:col>18</xdr:col>
      <xdr:colOff>512988</xdr:colOff>
      <xdr:row>9</xdr:row>
      <xdr:rowOff>438150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SpPr/>
      </xdr:nvSpPr>
      <xdr:spPr>
        <a:xfrm>
          <a:off x="11668125" y="4505325"/>
          <a:ext cx="512988" cy="438150"/>
        </a:xfrm>
        <a:prstGeom prst="rect">
          <a:avLst/>
        </a:prstGeom>
        <a:blipFill dpi="0" rotWithShape="1">
          <a:blip xmlns:r="http://schemas.openxmlformats.org/officeDocument/2006/relationships" r:embed="rId5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8</xdr:row>
      <xdr:rowOff>0</xdr:rowOff>
    </xdr:from>
    <xdr:to>
      <xdr:col>18</xdr:col>
      <xdr:colOff>512988</xdr:colOff>
      <xdr:row>8</xdr:row>
      <xdr:rowOff>438150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/>
      </xdr:nvSpPr>
      <xdr:spPr>
        <a:xfrm>
          <a:off x="11668125" y="4057650"/>
          <a:ext cx="512988" cy="438150"/>
        </a:xfrm>
        <a:prstGeom prst="rect">
          <a:avLst/>
        </a:prstGeom>
        <a:blipFill dpi="0" rotWithShape="1">
          <a:blip xmlns:r="http://schemas.openxmlformats.org/officeDocument/2006/relationships" r:embed="rId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18</xdr:row>
      <xdr:rowOff>0</xdr:rowOff>
    </xdr:from>
    <xdr:to>
      <xdr:col>18</xdr:col>
      <xdr:colOff>512989</xdr:colOff>
      <xdr:row>18</xdr:row>
      <xdr:rowOff>438150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/>
      </xdr:nvSpPr>
      <xdr:spPr>
        <a:xfrm>
          <a:off x="11668125" y="8534400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5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14</xdr:row>
      <xdr:rowOff>0</xdr:rowOff>
    </xdr:from>
    <xdr:to>
      <xdr:col>18</xdr:col>
      <xdr:colOff>512989</xdr:colOff>
      <xdr:row>14</xdr:row>
      <xdr:rowOff>438150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/>
      </xdr:nvSpPr>
      <xdr:spPr>
        <a:xfrm>
          <a:off x="11668125" y="6743700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5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15</xdr:row>
      <xdr:rowOff>0</xdr:rowOff>
    </xdr:from>
    <xdr:to>
      <xdr:col>18</xdr:col>
      <xdr:colOff>512989</xdr:colOff>
      <xdr:row>15</xdr:row>
      <xdr:rowOff>438150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SpPr/>
      </xdr:nvSpPr>
      <xdr:spPr>
        <a:xfrm>
          <a:off x="11668125" y="7191375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5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16</xdr:row>
      <xdr:rowOff>0</xdr:rowOff>
    </xdr:from>
    <xdr:to>
      <xdr:col>18</xdr:col>
      <xdr:colOff>512989</xdr:colOff>
      <xdr:row>16</xdr:row>
      <xdr:rowOff>438150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/>
      </xdr:nvSpPr>
      <xdr:spPr>
        <a:xfrm>
          <a:off x="11668125" y="7639050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5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17</xdr:row>
      <xdr:rowOff>0</xdr:rowOff>
    </xdr:from>
    <xdr:to>
      <xdr:col>18</xdr:col>
      <xdr:colOff>512989</xdr:colOff>
      <xdr:row>17</xdr:row>
      <xdr:rowOff>438150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/>
      </xdr:nvSpPr>
      <xdr:spPr>
        <a:xfrm>
          <a:off x="11668125" y="8086725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6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13</xdr:row>
      <xdr:rowOff>0</xdr:rowOff>
    </xdr:from>
    <xdr:to>
      <xdr:col>18</xdr:col>
      <xdr:colOff>512989</xdr:colOff>
      <xdr:row>13</xdr:row>
      <xdr:rowOff>438150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/>
      </xdr:nvSpPr>
      <xdr:spPr>
        <a:xfrm>
          <a:off x="11668125" y="6296025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6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14</xdr:row>
      <xdr:rowOff>0</xdr:rowOff>
    </xdr:from>
    <xdr:to>
      <xdr:col>8</xdr:col>
      <xdr:colOff>15128</xdr:colOff>
      <xdr:row>14</xdr:row>
      <xdr:rowOff>438710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/>
      </xdr:nvSpPr>
      <xdr:spPr>
        <a:xfrm>
          <a:off x="721179" y="5864679"/>
          <a:ext cx="518592" cy="438710"/>
        </a:xfrm>
        <a:prstGeom prst="rect">
          <a:avLst/>
        </a:prstGeom>
        <a:blipFill dpi="0" rotWithShape="1">
          <a:blip xmlns:r="http://schemas.openxmlformats.org/officeDocument/2006/relationships" r:embed="rId6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44</xdr:row>
          <xdr:rowOff>9525</xdr:rowOff>
        </xdr:from>
        <xdr:to>
          <xdr:col>14</xdr:col>
          <xdr:colOff>314325</xdr:colOff>
          <xdr:row>44</xdr:row>
          <xdr:rowOff>438150</xdr:rowOff>
        </xdr:to>
        <xdr:sp macro="" textlink="">
          <xdr:nvSpPr>
            <xdr:cNvPr id="8239" name="Check Box 47" hidden="1">
              <a:extLst>
                <a:ext uri="{63B3BB69-23CF-44E3-9099-C40C66FF867C}">
                  <a14:compatExt spid="_x0000_s8239"/>
                </a:ext>
                <a:ext uri="{FF2B5EF4-FFF2-40B4-BE49-F238E27FC236}">
                  <a16:creationId xmlns:a16="http://schemas.microsoft.com/office/drawing/2014/main" id="{00000000-0008-0000-0400-00002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43</xdr:row>
          <xdr:rowOff>9525</xdr:rowOff>
        </xdr:from>
        <xdr:to>
          <xdr:col>14</xdr:col>
          <xdr:colOff>314325</xdr:colOff>
          <xdr:row>43</xdr:row>
          <xdr:rowOff>438150</xdr:rowOff>
        </xdr:to>
        <xdr:sp macro="" textlink="">
          <xdr:nvSpPr>
            <xdr:cNvPr id="8240" name="Check Box 48" hidden="1">
              <a:extLst>
                <a:ext uri="{63B3BB69-23CF-44E3-9099-C40C66FF867C}">
                  <a14:compatExt spid="_x0000_s8240"/>
                </a:ext>
                <a:ext uri="{FF2B5EF4-FFF2-40B4-BE49-F238E27FC236}">
                  <a16:creationId xmlns:a16="http://schemas.microsoft.com/office/drawing/2014/main" id="{00000000-0008-0000-0400-00003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49</xdr:row>
          <xdr:rowOff>9525</xdr:rowOff>
        </xdr:from>
        <xdr:to>
          <xdr:col>14</xdr:col>
          <xdr:colOff>314325</xdr:colOff>
          <xdr:row>49</xdr:row>
          <xdr:rowOff>438150</xdr:rowOff>
        </xdr:to>
        <xdr:sp macro="" textlink="">
          <xdr:nvSpPr>
            <xdr:cNvPr id="8242" name="Check Box 50" hidden="1">
              <a:extLst>
                <a:ext uri="{63B3BB69-23CF-44E3-9099-C40C66FF867C}">
                  <a14:compatExt spid="_x0000_s8242"/>
                </a:ext>
                <a:ext uri="{FF2B5EF4-FFF2-40B4-BE49-F238E27FC236}">
                  <a16:creationId xmlns:a16="http://schemas.microsoft.com/office/drawing/2014/main" id="{00000000-0008-0000-0400-00003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48</xdr:row>
          <xdr:rowOff>9525</xdr:rowOff>
        </xdr:from>
        <xdr:to>
          <xdr:col>14</xdr:col>
          <xdr:colOff>314325</xdr:colOff>
          <xdr:row>48</xdr:row>
          <xdr:rowOff>438150</xdr:rowOff>
        </xdr:to>
        <xdr:sp macro="" textlink="">
          <xdr:nvSpPr>
            <xdr:cNvPr id="8241" name="Check Box 49" hidden="1">
              <a:extLst>
                <a:ext uri="{63B3BB69-23CF-44E3-9099-C40C66FF867C}">
                  <a14:compatExt spid="_x0000_s8241"/>
                </a:ext>
                <a:ext uri="{FF2B5EF4-FFF2-40B4-BE49-F238E27FC236}">
                  <a16:creationId xmlns:a16="http://schemas.microsoft.com/office/drawing/2014/main" id="{00000000-0008-0000-0400-00003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50</xdr:row>
          <xdr:rowOff>9525</xdr:rowOff>
        </xdr:from>
        <xdr:to>
          <xdr:col>14</xdr:col>
          <xdr:colOff>314325</xdr:colOff>
          <xdr:row>50</xdr:row>
          <xdr:rowOff>438150</xdr:rowOff>
        </xdr:to>
        <xdr:sp macro="" textlink="">
          <xdr:nvSpPr>
            <xdr:cNvPr id="8243" name="Check Box 51" hidden="1">
              <a:extLst>
                <a:ext uri="{63B3BB69-23CF-44E3-9099-C40C66FF867C}">
                  <a14:compatExt spid="_x0000_s8243"/>
                </a:ext>
                <a:ext uri="{FF2B5EF4-FFF2-40B4-BE49-F238E27FC236}">
                  <a16:creationId xmlns:a16="http://schemas.microsoft.com/office/drawing/2014/main" id="{00000000-0008-0000-0400-00003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55</xdr:row>
          <xdr:rowOff>9525</xdr:rowOff>
        </xdr:from>
        <xdr:to>
          <xdr:col>14</xdr:col>
          <xdr:colOff>314325</xdr:colOff>
          <xdr:row>55</xdr:row>
          <xdr:rowOff>438150</xdr:rowOff>
        </xdr:to>
        <xdr:sp macro="" textlink="">
          <xdr:nvSpPr>
            <xdr:cNvPr id="8245" name="Check Box 53" hidden="1">
              <a:extLst>
                <a:ext uri="{63B3BB69-23CF-44E3-9099-C40C66FF867C}">
                  <a14:compatExt spid="_x0000_s8245"/>
                </a:ext>
                <a:ext uri="{FF2B5EF4-FFF2-40B4-BE49-F238E27FC236}">
                  <a16:creationId xmlns:a16="http://schemas.microsoft.com/office/drawing/2014/main" id="{00000000-0008-0000-0400-00003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0</xdr:colOff>
      <xdr:row>13</xdr:row>
      <xdr:rowOff>0</xdr:rowOff>
    </xdr:from>
    <xdr:to>
      <xdr:col>8</xdr:col>
      <xdr:colOff>15128</xdr:colOff>
      <xdr:row>13</xdr:row>
      <xdr:rowOff>438710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/>
      </xdr:nvSpPr>
      <xdr:spPr>
        <a:xfrm>
          <a:off x="4259036" y="5864679"/>
          <a:ext cx="518592" cy="438710"/>
        </a:xfrm>
        <a:prstGeom prst="rect">
          <a:avLst/>
        </a:prstGeom>
        <a:blipFill dpi="0" rotWithShape="1">
          <a:blip xmlns:r="http://schemas.openxmlformats.org/officeDocument/2006/relationships" r:embed="rId6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12</xdr:row>
      <xdr:rowOff>0</xdr:rowOff>
    </xdr:from>
    <xdr:to>
      <xdr:col>8</xdr:col>
      <xdr:colOff>15128</xdr:colOff>
      <xdr:row>12</xdr:row>
      <xdr:rowOff>438710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SpPr/>
      </xdr:nvSpPr>
      <xdr:spPr>
        <a:xfrm>
          <a:off x="4259036" y="5415643"/>
          <a:ext cx="518592" cy="438710"/>
        </a:xfrm>
        <a:prstGeom prst="rect">
          <a:avLst/>
        </a:prstGeom>
        <a:blipFill dpi="0" rotWithShape="1">
          <a:blip xmlns:r="http://schemas.openxmlformats.org/officeDocument/2006/relationships" r:embed="rId6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15128</xdr:colOff>
      <xdr:row>17</xdr:row>
      <xdr:rowOff>438710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SpPr/>
      </xdr:nvSpPr>
      <xdr:spPr>
        <a:xfrm>
          <a:off x="4259036" y="7660821"/>
          <a:ext cx="518592" cy="438710"/>
        </a:xfrm>
        <a:prstGeom prst="rect">
          <a:avLst/>
        </a:prstGeom>
        <a:blipFill dpi="0" rotWithShape="1">
          <a:blip xmlns:r="http://schemas.openxmlformats.org/officeDocument/2006/relationships" r:embed="rId4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15128</xdr:colOff>
      <xdr:row>26</xdr:row>
      <xdr:rowOff>438710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SpPr/>
      </xdr:nvSpPr>
      <xdr:spPr>
        <a:xfrm>
          <a:off x="4259036" y="11702143"/>
          <a:ext cx="518592" cy="438710"/>
        </a:xfrm>
        <a:prstGeom prst="rect">
          <a:avLst/>
        </a:prstGeom>
        <a:blipFill dpi="0" rotWithShape="1">
          <a:blip xmlns:r="http://schemas.openxmlformats.org/officeDocument/2006/relationships" r:embed="rId4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55</xdr:row>
      <xdr:rowOff>0</xdr:rowOff>
    </xdr:from>
    <xdr:to>
      <xdr:col>8</xdr:col>
      <xdr:colOff>9525</xdr:colOff>
      <xdr:row>55</xdr:row>
      <xdr:rowOff>438150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SpPr/>
      </xdr:nvSpPr>
      <xdr:spPr>
        <a:xfrm>
          <a:off x="4259036" y="24724179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6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48</xdr:row>
      <xdr:rowOff>0</xdr:rowOff>
    </xdr:from>
    <xdr:to>
      <xdr:col>8</xdr:col>
      <xdr:colOff>9525</xdr:colOff>
      <xdr:row>48</xdr:row>
      <xdr:rowOff>438150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SpPr/>
      </xdr:nvSpPr>
      <xdr:spPr>
        <a:xfrm>
          <a:off x="4259036" y="21580929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6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49</xdr:row>
      <xdr:rowOff>0</xdr:rowOff>
    </xdr:from>
    <xdr:to>
      <xdr:col>8</xdr:col>
      <xdr:colOff>9525</xdr:colOff>
      <xdr:row>49</xdr:row>
      <xdr:rowOff>438150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SpPr/>
      </xdr:nvSpPr>
      <xdr:spPr>
        <a:xfrm>
          <a:off x="4259036" y="22029964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6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9525</xdr:colOff>
      <xdr:row>50</xdr:row>
      <xdr:rowOff>438150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SpPr/>
      </xdr:nvSpPr>
      <xdr:spPr>
        <a:xfrm>
          <a:off x="4259036" y="22479000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6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108</xdr:row>
      <xdr:rowOff>81643</xdr:rowOff>
    </xdr:from>
    <xdr:to>
      <xdr:col>8</xdr:col>
      <xdr:colOff>9525</xdr:colOff>
      <xdr:row>110</xdr:row>
      <xdr:rowOff>100693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SpPr/>
      </xdr:nvSpPr>
      <xdr:spPr>
        <a:xfrm>
          <a:off x="4259036" y="36249429"/>
          <a:ext cx="512989" cy="427264"/>
        </a:xfrm>
        <a:prstGeom prst="rect">
          <a:avLst/>
        </a:pr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373579</xdr:colOff>
      <xdr:row>0</xdr:row>
      <xdr:rowOff>111704</xdr:rowOff>
    </xdr:from>
    <xdr:to>
      <xdr:col>9</xdr:col>
      <xdr:colOff>252353</xdr:colOff>
      <xdr:row>0</xdr:row>
      <xdr:rowOff>714505</xdr:rowOff>
    </xdr:to>
    <xdr:sp macro="" textlink="">
      <xdr:nvSpPr>
        <xdr:cNvPr id="126" name="직사각형 125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/>
      </xdr:nvSpPr>
      <xdr:spPr>
        <a:xfrm>
          <a:off x="1598222" y="111704"/>
          <a:ext cx="1348345" cy="60280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tx1"/>
              </a:solidFill>
            </a:rPr>
            <a:t>도적</a:t>
          </a:r>
        </a:p>
      </xdr:txBody>
    </xdr:sp>
    <xdr:clientData/>
  </xdr:twoCellAnchor>
  <xdr:twoCellAnchor>
    <xdr:from>
      <xdr:col>9</xdr:col>
      <xdr:colOff>242456</xdr:colOff>
      <xdr:row>0</xdr:row>
      <xdr:rowOff>111705</xdr:rowOff>
    </xdr:from>
    <xdr:to>
      <xdr:col>10</xdr:col>
      <xdr:colOff>225138</xdr:colOff>
      <xdr:row>0</xdr:row>
      <xdr:rowOff>714506</xdr:rowOff>
    </xdr:to>
    <xdr:sp macro="" textlink="">
      <xdr:nvSpPr>
        <xdr:cNvPr id="127" name="직사각형 126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SpPr/>
      </xdr:nvSpPr>
      <xdr:spPr>
        <a:xfrm>
          <a:off x="2936670" y="111705"/>
          <a:ext cx="1343397" cy="60280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ysClr val="windowText" lastClr="000000"/>
              </a:solidFill>
            </a:rPr>
            <a:t>법사</a:t>
          </a:r>
        </a:p>
      </xdr:txBody>
    </xdr:sp>
    <xdr:clientData/>
  </xdr:twoCellAnchor>
  <xdr:twoCellAnchor>
    <xdr:from>
      <xdr:col>10</xdr:col>
      <xdr:colOff>215241</xdr:colOff>
      <xdr:row>0</xdr:row>
      <xdr:rowOff>111704</xdr:rowOff>
    </xdr:from>
    <xdr:to>
      <xdr:col>11</xdr:col>
      <xdr:colOff>267197</xdr:colOff>
      <xdr:row>0</xdr:row>
      <xdr:rowOff>714505</xdr:rowOff>
    </xdr:to>
    <xdr:sp macro="" textlink="">
      <xdr:nvSpPr>
        <xdr:cNvPr id="132" name="직사각형 131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SpPr/>
      </xdr:nvSpPr>
      <xdr:spPr>
        <a:xfrm>
          <a:off x="4270170" y="111704"/>
          <a:ext cx="1358241" cy="602801"/>
        </a:xfrm>
        <a:prstGeom prst="rect">
          <a:avLst/>
        </a:prstGeom>
        <a:solidFill>
          <a:srgbClr val="FBD7F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ysClr val="windowText" lastClr="000000"/>
              </a:solidFill>
            </a:rPr>
            <a:t>직자</a:t>
          </a:r>
        </a:p>
      </xdr:txBody>
    </xdr:sp>
    <xdr:clientData/>
  </xdr:twoCellAnchor>
  <xdr:twoCellAnchor>
    <xdr:from>
      <xdr:col>11</xdr:col>
      <xdr:colOff>270908</xdr:colOff>
      <xdr:row>0</xdr:row>
      <xdr:rowOff>111704</xdr:rowOff>
    </xdr:from>
    <xdr:to>
      <xdr:col>12</xdr:col>
      <xdr:colOff>565318</xdr:colOff>
      <xdr:row>0</xdr:row>
      <xdr:rowOff>714505</xdr:rowOff>
    </xdr:to>
    <xdr:sp macro="" textlink="">
      <xdr:nvSpPr>
        <xdr:cNvPr id="138" name="직사각형 137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SpPr/>
      </xdr:nvSpPr>
      <xdr:spPr>
        <a:xfrm>
          <a:off x="5632122" y="111704"/>
          <a:ext cx="1355767" cy="60280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ysClr val="windowText" lastClr="000000"/>
              </a:solidFill>
            </a:rPr>
            <a:t>도가</a:t>
          </a:r>
        </a:p>
      </xdr:txBody>
    </xdr:sp>
    <xdr:clientData/>
  </xdr:twoCellAnchor>
  <xdr:twoCellAnchor>
    <xdr:from>
      <xdr:col>6</xdr:col>
      <xdr:colOff>0</xdr:colOff>
      <xdr:row>0</xdr:row>
      <xdr:rowOff>108856</xdr:rowOff>
    </xdr:from>
    <xdr:to>
      <xdr:col>8</xdr:col>
      <xdr:colOff>368631</xdr:colOff>
      <xdr:row>1</xdr:row>
      <xdr:rowOff>-1</xdr:rowOff>
    </xdr:to>
    <xdr:sp macro="" textlink="">
      <xdr:nvSpPr>
        <xdr:cNvPr id="139" name="직사각형 138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/>
      </xdr:nvSpPr>
      <xdr:spPr>
        <a:xfrm>
          <a:off x="244929" y="108856"/>
          <a:ext cx="1348345" cy="612322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tx1"/>
              </a:solidFill>
            </a:rPr>
            <a:t>전사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120</xdr:row>
      <xdr:rowOff>9525</xdr:rowOff>
    </xdr:from>
    <xdr:to>
      <xdr:col>8</xdr:col>
      <xdr:colOff>9525</xdr:colOff>
      <xdr:row>122</xdr:row>
      <xdr:rowOff>28575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4267200" y="352806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57150</xdr:colOff>
          <xdr:row>5</xdr:row>
          <xdr:rowOff>19050</xdr:rowOff>
        </xdr:from>
        <xdr:to>
          <xdr:col>14</xdr:col>
          <xdr:colOff>314325</xdr:colOff>
          <xdr:row>5</xdr:row>
          <xdr:rowOff>438150</xdr:rowOff>
        </xdr:to>
        <xdr:sp macro="" textlink="">
          <xdr:nvSpPr>
            <xdr:cNvPr id="11265" name="Check Box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5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6</xdr:row>
          <xdr:rowOff>9525</xdr:rowOff>
        </xdr:from>
        <xdr:to>
          <xdr:col>14</xdr:col>
          <xdr:colOff>314325</xdr:colOff>
          <xdr:row>6</xdr:row>
          <xdr:rowOff>438150</xdr:rowOff>
        </xdr:to>
        <xdr:sp macro="" textlink="">
          <xdr:nvSpPr>
            <xdr:cNvPr id="11266" name="Check Box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5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7</xdr:row>
          <xdr:rowOff>9525</xdr:rowOff>
        </xdr:from>
        <xdr:to>
          <xdr:col>14</xdr:col>
          <xdr:colOff>314325</xdr:colOff>
          <xdr:row>7</xdr:row>
          <xdr:rowOff>438150</xdr:rowOff>
        </xdr:to>
        <xdr:sp macro="" textlink="">
          <xdr:nvSpPr>
            <xdr:cNvPr id="11267" name="Check Box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5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8</xdr:row>
          <xdr:rowOff>9525</xdr:rowOff>
        </xdr:from>
        <xdr:to>
          <xdr:col>14</xdr:col>
          <xdr:colOff>314325</xdr:colOff>
          <xdr:row>8</xdr:row>
          <xdr:rowOff>438150</xdr:rowOff>
        </xdr:to>
        <xdr:sp macro="" textlink="">
          <xdr:nvSpPr>
            <xdr:cNvPr id="11268" name="Check Box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5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9</xdr:row>
          <xdr:rowOff>9525</xdr:rowOff>
        </xdr:from>
        <xdr:to>
          <xdr:col>14</xdr:col>
          <xdr:colOff>314325</xdr:colOff>
          <xdr:row>9</xdr:row>
          <xdr:rowOff>438150</xdr:rowOff>
        </xdr:to>
        <xdr:sp macro="" textlink="">
          <xdr:nvSpPr>
            <xdr:cNvPr id="11269" name="Check Box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5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10</xdr:row>
          <xdr:rowOff>9525</xdr:rowOff>
        </xdr:from>
        <xdr:to>
          <xdr:col>14</xdr:col>
          <xdr:colOff>314325</xdr:colOff>
          <xdr:row>10</xdr:row>
          <xdr:rowOff>438150</xdr:rowOff>
        </xdr:to>
        <xdr:sp macro="" textlink="">
          <xdr:nvSpPr>
            <xdr:cNvPr id="11270" name="Check Box 6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00000000-0008-0000-0500-00000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11</xdr:row>
          <xdr:rowOff>9525</xdr:rowOff>
        </xdr:from>
        <xdr:to>
          <xdr:col>14</xdr:col>
          <xdr:colOff>314325</xdr:colOff>
          <xdr:row>11</xdr:row>
          <xdr:rowOff>438150</xdr:rowOff>
        </xdr:to>
        <xdr:sp macro="" textlink="">
          <xdr:nvSpPr>
            <xdr:cNvPr id="11271" name="Check Box 7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5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12</xdr:row>
          <xdr:rowOff>9525</xdr:rowOff>
        </xdr:from>
        <xdr:to>
          <xdr:col>14</xdr:col>
          <xdr:colOff>314325</xdr:colOff>
          <xdr:row>12</xdr:row>
          <xdr:rowOff>438150</xdr:rowOff>
        </xdr:to>
        <xdr:sp macro="" textlink="">
          <xdr:nvSpPr>
            <xdr:cNvPr id="11272" name="Check Box 8" hidden="1">
              <a:extLst>
                <a:ext uri="{63B3BB69-23CF-44E3-9099-C40C66FF867C}">
                  <a14:compatExt spid="_x0000_s11272"/>
                </a:ext>
                <a:ext uri="{FF2B5EF4-FFF2-40B4-BE49-F238E27FC236}">
                  <a16:creationId xmlns:a16="http://schemas.microsoft.com/office/drawing/2014/main" id="{00000000-0008-0000-0500-00000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13</xdr:row>
          <xdr:rowOff>9525</xdr:rowOff>
        </xdr:from>
        <xdr:to>
          <xdr:col>14</xdr:col>
          <xdr:colOff>314325</xdr:colOff>
          <xdr:row>13</xdr:row>
          <xdr:rowOff>438150</xdr:rowOff>
        </xdr:to>
        <xdr:sp macro="" textlink="">
          <xdr:nvSpPr>
            <xdr:cNvPr id="11273" name="Check Box 9" hidden="1">
              <a:extLst>
                <a:ext uri="{63B3BB69-23CF-44E3-9099-C40C66FF867C}">
                  <a14:compatExt spid="_x0000_s11273"/>
                </a:ext>
                <a:ext uri="{FF2B5EF4-FFF2-40B4-BE49-F238E27FC236}">
                  <a16:creationId xmlns:a16="http://schemas.microsoft.com/office/drawing/2014/main" id="{00000000-0008-0000-0500-00000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15</xdr:row>
          <xdr:rowOff>9525</xdr:rowOff>
        </xdr:from>
        <xdr:to>
          <xdr:col>14</xdr:col>
          <xdr:colOff>314325</xdr:colOff>
          <xdr:row>15</xdr:row>
          <xdr:rowOff>438150</xdr:rowOff>
        </xdr:to>
        <xdr:sp macro="" textlink="">
          <xdr:nvSpPr>
            <xdr:cNvPr id="11274" name="Check Box 10" hidden="1">
              <a:extLst>
                <a:ext uri="{63B3BB69-23CF-44E3-9099-C40C66FF867C}">
                  <a14:compatExt spid="_x0000_s11274"/>
                </a:ext>
                <a:ext uri="{FF2B5EF4-FFF2-40B4-BE49-F238E27FC236}">
                  <a16:creationId xmlns:a16="http://schemas.microsoft.com/office/drawing/2014/main" id="{00000000-0008-0000-0500-00000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16</xdr:row>
          <xdr:rowOff>9525</xdr:rowOff>
        </xdr:from>
        <xdr:to>
          <xdr:col>14</xdr:col>
          <xdr:colOff>314325</xdr:colOff>
          <xdr:row>16</xdr:row>
          <xdr:rowOff>438150</xdr:rowOff>
        </xdr:to>
        <xdr:sp macro="" textlink="">
          <xdr:nvSpPr>
            <xdr:cNvPr id="11275" name="Check Box 11" hidden="1">
              <a:extLst>
                <a:ext uri="{63B3BB69-23CF-44E3-9099-C40C66FF867C}">
                  <a14:compatExt spid="_x0000_s11275"/>
                </a:ext>
                <a:ext uri="{FF2B5EF4-FFF2-40B4-BE49-F238E27FC236}">
                  <a16:creationId xmlns:a16="http://schemas.microsoft.com/office/drawing/2014/main" id="{00000000-0008-0000-0500-00000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17</xdr:row>
          <xdr:rowOff>9525</xdr:rowOff>
        </xdr:from>
        <xdr:to>
          <xdr:col>14</xdr:col>
          <xdr:colOff>314325</xdr:colOff>
          <xdr:row>17</xdr:row>
          <xdr:rowOff>438150</xdr:rowOff>
        </xdr:to>
        <xdr:sp macro="" textlink="">
          <xdr:nvSpPr>
            <xdr:cNvPr id="11276" name="Check Box 12" hidden="1">
              <a:extLst>
                <a:ext uri="{63B3BB69-23CF-44E3-9099-C40C66FF867C}">
                  <a14:compatExt spid="_x0000_s11276"/>
                </a:ext>
                <a:ext uri="{FF2B5EF4-FFF2-40B4-BE49-F238E27FC236}">
                  <a16:creationId xmlns:a16="http://schemas.microsoft.com/office/drawing/2014/main" id="{00000000-0008-0000-0500-00000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18</xdr:row>
          <xdr:rowOff>9525</xdr:rowOff>
        </xdr:from>
        <xdr:to>
          <xdr:col>14</xdr:col>
          <xdr:colOff>314325</xdr:colOff>
          <xdr:row>18</xdr:row>
          <xdr:rowOff>438150</xdr:rowOff>
        </xdr:to>
        <xdr:sp macro="" textlink="">
          <xdr:nvSpPr>
            <xdr:cNvPr id="11277" name="Check Box 13" hidden="1">
              <a:extLst>
                <a:ext uri="{63B3BB69-23CF-44E3-9099-C40C66FF867C}">
                  <a14:compatExt spid="_x0000_s11277"/>
                </a:ext>
                <a:ext uri="{FF2B5EF4-FFF2-40B4-BE49-F238E27FC236}">
                  <a16:creationId xmlns:a16="http://schemas.microsoft.com/office/drawing/2014/main" id="{00000000-0008-0000-0500-00000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19</xdr:row>
          <xdr:rowOff>9525</xdr:rowOff>
        </xdr:from>
        <xdr:to>
          <xdr:col>14</xdr:col>
          <xdr:colOff>314325</xdr:colOff>
          <xdr:row>19</xdr:row>
          <xdr:rowOff>438150</xdr:rowOff>
        </xdr:to>
        <xdr:sp macro="" textlink="">
          <xdr:nvSpPr>
            <xdr:cNvPr id="11278" name="Check Box 14" hidden="1">
              <a:extLst>
                <a:ext uri="{63B3BB69-23CF-44E3-9099-C40C66FF867C}">
                  <a14:compatExt spid="_x0000_s11278"/>
                </a:ext>
                <a:ext uri="{FF2B5EF4-FFF2-40B4-BE49-F238E27FC236}">
                  <a16:creationId xmlns:a16="http://schemas.microsoft.com/office/drawing/2014/main" id="{00000000-0008-0000-0500-00000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20</xdr:row>
          <xdr:rowOff>9525</xdr:rowOff>
        </xdr:from>
        <xdr:to>
          <xdr:col>14</xdr:col>
          <xdr:colOff>314325</xdr:colOff>
          <xdr:row>20</xdr:row>
          <xdr:rowOff>438150</xdr:rowOff>
        </xdr:to>
        <xdr:sp macro="" textlink="">
          <xdr:nvSpPr>
            <xdr:cNvPr id="11279" name="Check Box 15" hidden="1">
              <a:extLst>
                <a:ext uri="{63B3BB69-23CF-44E3-9099-C40C66FF867C}">
                  <a14:compatExt spid="_x0000_s11279"/>
                </a:ext>
                <a:ext uri="{FF2B5EF4-FFF2-40B4-BE49-F238E27FC236}">
                  <a16:creationId xmlns:a16="http://schemas.microsoft.com/office/drawing/2014/main" id="{00000000-0008-0000-0500-00000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21</xdr:row>
          <xdr:rowOff>9525</xdr:rowOff>
        </xdr:from>
        <xdr:to>
          <xdr:col>14</xdr:col>
          <xdr:colOff>314325</xdr:colOff>
          <xdr:row>21</xdr:row>
          <xdr:rowOff>438150</xdr:rowOff>
        </xdr:to>
        <xdr:sp macro="" textlink="">
          <xdr:nvSpPr>
            <xdr:cNvPr id="11280" name="Check Box 16" hidden="1">
              <a:extLst>
                <a:ext uri="{63B3BB69-23CF-44E3-9099-C40C66FF867C}">
                  <a14:compatExt spid="_x0000_s11280"/>
                </a:ext>
                <a:ext uri="{FF2B5EF4-FFF2-40B4-BE49-F238E27FC236}">
                  <a16:creationId xmlns:a16="http://schemas.microsoft.com/office/drawing/2014/main" id="{00000000-0008-0000-0500-00001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22</xdr:row>
          <xdr:rowOff>9525</xdr:rowOff>
        </xdr:from>
        <xdr:to>
          <xdr:col>14</xdr:col>
          <xdr:colOff>314325</xdr:colOff>
          <xdr:row>22</xdr:row>
          <xdr:rowOff>438150</xdr:rowOff>
        </xdr:to>
        <xdr:sp macro="" textlink="">
          <xdr:nvSpPr>
            <xdr:cNvPr id="11281" name="Check Box 17" hidden="1">
              <a:extLst>
                <a:ext uri="{63B3BB69-23CF-44E3-9099-C40C66FF867C}">
                  <a14:compatExt spid="_x0000_s11281"/>
                </a:ext>
                <a:ext uri="{FF2B5EF4-FFF2-40B4-BE49-F238E27FC236}">
                  <a16:creationId xmlns:a16="http://schemas.microsoft.com/office/drawing/2014/main" id="{00000000-0008-0000-0500-00001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23</xdr:row>
          <xdr:rowOff>9525</xdr:rowOff>
        </xdr:from>
        <xdr:to>
          <xdr:col>14</xdr:col>
          <xdr:colOff>314325</xdr:colOff>
          <xdr:row>23</xdr:row>
          <xdr:rowOff>438150</xdr:rowOff>
        </xdr:to>
        <xdr:sp macro="" textlink="">
          <xdr:nvSpPr>
            <xdr:cNvPr id="11282" name="Check Box 18" hidden="1">
              <a:extLst>
                <a:ext uri="{63B3BB69-23CF-44E3-9099-C40C66FF867C}">
                  <a14:compatExt spid="_x0000_s11282"/>
                </a:ext>
                <a:ext uri="{FF2B5EF4-FFF2-40B4-BE49-F238E27FC236}">
                  <a16:creationId xmlns:a16="http://schemas.microsoft.com/office/drawing/2014/main" id="{00000000-0008-0000-0500-00001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24</xdr:row>
          <xdr:rowOff>9525</xdr:rowOff>
        </xdr:from>
        <xdr:to>
          <xdr:col>14</xdr:col>
          <xdr:colOff>314325</xdr:colOff>
          <xdr:row>24</xdr:row>
          <xdr:rowOff>438150</xdr:rowOff>
        </xdr:to>
        <xdr:sp macro="" textlink="">
          <xdr:nvSpPr>
            <xdr:cNvPr id="11283" name="Check Box 19" hidden="1">
              <a:extLst>
                <a:ext uri="{63B3BB69-23CF-44E3-9099-C40C66FF867C}">
                  <a14:compatExt spid="_x0000_s11283"/>
                </a:ext>
                <a:ext uri="{FF2B5EF4-FFF2-40B4-BE49-F238E27FC236}">
                  <a16:creationId xmlns:a16="http://schemas.microsoft.com/office/drawing/2014/main" id="{00000000-0008-0000-0500-00001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25</xdr:row>
          <xdr:rowOff>9525</xdr:rowOff>
        </xdr:from>
        <xdr:to>
          <xdr:col>14</xdr:col>
          <xdr:colOff>314325</xdr:colOff>
          <xdr:row>25</xdr:row>
          <xdr:rowOff>438150</xdr:rowOff>
        </xdr:to>
        <xdr:sp macro="" textlink="">
          <xdr:nvSpPr>
            <xdr:cNvPr id="11286" name="Check Box 22" hidden="1">
              <a:extLst>
                <a:ext uri="{63B3BB69-23CF-44E3-9099-C40C66FF867C}">
                  <a14:compatExt spid="_x0000_s11286"/>
                </a:ext>
                <a:ext uri="{FF2B5EF4-FFF2-40B4-BE49-F238E27FC236}">
                  <a16:creationId xmlns:a16="http://schemas.microsoft.com/office/drawing/2014/main" id="{00000000-0008-0000-0500-00001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26</xdr:row>
          <xdr:rowOff>9525</xdr:rowOff>
        </xdr:from>
        <xdr:to>
          <xdr:col>14</xdr:col>
          <xdr:colOff>314325</xdr:colOff>
          <xdr:row>26</xdr:row>
          <xdr:rowOff>438150</xdr:rowOff>
        </xdr:to>
        <xdr:sp macro="" textlink="">
          <xdr:nvSpPr>
            <xdr:cNvPr id="11287" name="Check Box 23" hidden="1">
              <a:extLst>
                <a:ext uri="{63B3BB69-23CF-44E3-9099-C40C66FF867C}">
                  <a14:compatExt spid="_x0000_s11287"/>
                </a:ext>
                <a:ext uri="{FF2B5EF4-FFF2-40B4-BE49-F238E27FC236}">
                  <a16:creationId xmlns:a16="http://schemas.microsoft.com/office/drawing/2014/main" id="{00000000-0008-0000-0500-00001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27</xdr:row>
          <xdr:rowOff>9525</xdr:rowOff>
        </xdr:from>
        <xdr:to>
          <xdr:col>14</xdr:col>
          <xdr:colOff>314325</xdr:colOff>
          <xdr:row>27</xdr:row>
          <xdr:rowOff>438150</xdr:rowOff>
        </xdr:to>
        <xdr:sp macro="" textlink="">
          <xdr:nvSpPr>
            <xdr:cNvPr id="11288" name="Check Box 24" hidden="1">
              <a:extLst>
                <a:ext uri="{63B3BB69-23CF-44E3-9099-C40C66FF867C}">
                  <a14:compatExt spid="_x0000_s11288"/>
                </a:ext>
                <a:ext uri="{FF2B5EF4-FFF2-40B4-BE49-F238E27FC236}">
                  <a16:creationId xmlns:a16="http://schemas.microsoft.com/office/drawing/2014/main" id="{00000000-0008-0000-0500-00001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28</xdr:row>
          <xdr:rowOff>9525</xdr:rowOff>
        </xdr:from>
        <xdr:to>
          <xdr:col>14</xdr:col>
          <xdr:colOff>314325</xdr:colOff>
          <xdr:row>28</xdr:row>
          <xdr:rowOff>438150</xdr:rowOff>
        </xdr:to>
        <xdr:sp macro="" textlink="">
          <xdr:nvSpPr>
            <xdr:cNvPr id="11289" name="Check Box 25" hidden="1">
              <a:extLst>
                <a:ext uri="{63B3BB69-23CF-44E3-9099-C40C66FF867C}">
                  <a14:compatExt spid="_x0000_s11289"/>
                </a:ext>
                <a:ext uri="{FF2B5EF4-FFF2-40B4-BE49-F238E27FC236}">
                  <a16:creationId xmlns:a16="http://schemas.microsoft.com/office/drawing/2014/main" id="{00000000-0008-0000-0500-00001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30</xdr:row>
          <xdr:rowOff>9525</xdr:rowOff>
        </xdr:from>
        <xdr:to>
          <xdr:col>14</xdr:col>
          <xdr:colOff>314325</xdr:colOff>
          <xdr:row>30</xdr:row>
          <xdr:rowOff>438150</xdr:rowOff>
        </xdr:to>
        <xdr:sp macro="" textlink="">
          <xdr:nvSpPr>
            <xdr:cNvPr id="11291" name="Check Box 27" hidden="1">
              <a:extLst>
                <a:ext uri="{63B3BB69-23CF-44E3-9099-C40C66FF867C}">
                  <a14:compatExt spid="_x0000_s11291"/>
                </a:ext>
                <a:ext uri="{FF2B5EF4-FFF2-40B4-BE49-F238E27FC236}">
                  <a16:creationId xmlns:a16="http://schemas.microsoft.com/office/drawing/2014/main" id="{00000000-0008-0000-0500-00001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32</xdr:row>
          <xdr:rowOff>9525</xdr:rowOff>
        </xdr:from>
        <xdr:to>
          <xdr:col>14</xdr:col>
          <xdr:colOff>314325</xdr:colOff>
          <xdr:row>32</xdr:row>
          <xdr:rowOff>438150</xdr:rowOff>
        </xdr:to>
        <xdr:sp macro="" textlink="">
          <xdr:nvSpPr>
            <xdr:cNvPr id="11293" name="Check Box 29" hidden="1">
              <a:extLst>
                <a:ext uri="{63B3BB69-23CF-44E3-9099-C40C66FF867C}">
                  <a14:compatExt spid="_x0000_s11293"/>
                </a:ext>
                <a:ext uri="{FF2B5EF4-FFF2-40B4-BE49-F238E27FC236}">
                  <a16:creationId xmlns:a16="http://schemas.microsoft.com/office/drawing/2014/main" id="{00000000-0008-0000-0500-00001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33</xdr:row>
          <xdr:rowOff>419100</xdr:rowOff>
        </xdr:from>
        <xdr:to>
          <xdr:col>14</xdr:col>
          <xdr:colOff>314325</xdr:colOff>
          <xdr:row>34</xdr:row>
          <xdr:rowOff>390525</xdr:rowOff>
        </xdr:to>
        <xdr:sp macro="" textlink="">
          <xdr:nvSpPr>
            <xdr:cNvPr id="11294" name="Check Box 30" hidden="1">
              <a:extLst>
                <a:ext uri="{63B3BB69-23CF-44E3-9099-C40C66FF867C}">
                  <a14:compatExt spid="_x0000_s11294"/>
                </a:ext>
                <a:ext uri="{FF2B5EF4-FFF2-40B4-BE49-F238E27FC236}">
                  <a16:creationId xmlns:a16="http://schemas.microsoft.com/office/drawing/2014/main" id="{00000000-0008-0000-0500-00001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0</xdr:colOff>
      <xdr:row>5</xdr:row>
      <xdr:rowOff>0</xdr:rowOff>
    </xdr:from>
    <xdr:to>
      <xdr:col>8</xdr:col>
      <xdr:colOff>9525</xdr:colOff>
      <xdr:row>5</xdr:row>
      <xdr:rowOff>439511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/>
      </xdr:nvSpPr>
      <xdr:spPr>
        <a:xfrm>
          <a:off x="4267200" y="2266950"/>
          <a:ext cx="514350" cy="439511"/>
        </a:xfrm>
        <a:prstGeom prst="rect">
          <a:avLst/>
        </a:pr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9</xdr:row>
      <xdr:rowOff>0</xdr:rowOff>
    </xdr:from>
    <xdr:to>
      <xdr:col>8</xdr:col>
      <xdr:colOff>9525</xdr:colOff>
      <xdr:row>9</xdr:row>
      <xdr:rowOff>438150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/>
      </xdr:nvSpPr>
      <xdr:spPr>
        <a:xfrm>
          <a:off x="4267200" y="40576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9525</xdr:colOff>
      <xdr:row>20</xdr:row>
      <xdr:rowOff>438150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/>
      </xdr:nvSpPr>
      <xdr:spPr>
        <a:xfrm>
          <a:off x="4267200" y="89820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8</xdr:col>
      <xdr:colOff>9525</xdr:colOff>
      <xdr:row>25</xdr:row>
      <xdr:rowOff>438150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/>
      </xdr:nvSpPr>
      <xdr:spPr>
        <a:xfrm>
          <a:off x="4267200" y="112204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9525</xdr:colOff>
      <xdr:row>26</xdr:row>
      <xdr:rowOff>438150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/>
      </xdr:nvSpPr>
      <xdr:spPr>
        <a:xfrm>
          <a:off x="4267200" y="116681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8</xdr:col>
      <xdr:colOff>9525</xdr:colOff>
      <xdr:row>27</xdr:row>
      <xdr:rowOff>438150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/>
      </xdr:nvSpPr>
      <xdr:spPr>
        <a:xfrm>
          <a:off x="4267200" y="121158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32</xdr:row>
      <xdr:rowOff>0</xdr:rowOff>
    </xdr:from>
    <xdr:to>
      <xdr:col>8</xdr:col>
      <xdr:colOff>9525</xdr:colOff>
      <xdr:row>32</xdr:row>
      <xdr:rowOff>438150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/>
      </xdr:nvSpPr>
      <xdr:spPr>
        <a:xfrm>
          <a:off x="4267200" y="143541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33</xdr:row>
      <xdr:rowOff>0</xdr:rowOff>
    </xdr:from>
    <xdr:to>
      <xdr:col>8</xdr:col>
      <xdr:colOff>9525</xdr:colOff>
      <xdr:row>33</xdr:row>
      <xdr:rowOff>438150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/>
      </xdr:nvSpPr>
      <xdr:spPr>
        <a:xfrm>
          <a:off x="4267200" y="148018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34</xdr:row>
      <xdr:rowOff>0</xdr:rowOff>
    </xdr:from>
    <xdr:to>
      <xdr:col>8</xdr:col>
      <xdr:colOff>9525</xdr:colOff>
      <xdr:row>34</xdr:row>
      <xdr:rowOff>438150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/>
      </xdr:nvSpPr>
      <xdr:spPr>
        <a:xfrm>
          <a:off x="4267200" y="152495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35</xdr:row>
      <xdr:rowOff>0</xdr:rowOff>
    </xdr:from>
    <xdr:to>
      <xdr:col>8</xdr:col>
      <xdr:colOff>9525</xdr:colOff>
      <xdr:row>35</xdr:row>
      <xdr:rowOff>438150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/>
      </xdr:nvSpPr>
      <xdr:spPr>
        <a:xfrm>
          <a:off x="4267200" y="156972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14</xdr:row>
          <xdr:rowOff>9525</xdr:rowOff>
        </xdr:from>
        <xdr:to>
          <xdr:col>14</xdr:col>
          <xdr:colOff>314325</xdr:colOff>
          <xdr:row>14</xdr:row>
          <xdr:rowOff>438150</xdr:rowOff>
        </xdr:to>
        <xdr:sp macro="" textlink="">
          <xdr:nvSpPr>
            <xdr:cNvPr id="11310" name="Check Box 46" hidden="1">
              <a:extLst>
                <a:ext uri="{63B3BB69-23CF-44E3-9099-C40C66FF867C}">
                  <a14:compatExt spid="_x0000_s11310"/>
                </a:ext>
                <a:ext uri="{FF2B5EF4-FFF2-40B4-BE49-F238E27FC236}">
                  <a16:creationId xmlns:a16="http://schemas.microsoft.com/office/drawing/2014/main" id="{00000000-0008-0000-0500-00002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0</xdr:colOff>
      <xdr:row>14</xdr:row>
      <xdr:rowOff>0</xdr:rowOff>
    </xdr:from>
    <xdr:to>
      <xdr:col>8</xdr:col>
      <xdr:colOff>9525</xdr:colOff>
      <xdr:row>14</xdr:row>
      <xdr:rowOff>438150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SpPr/>
      </xdr:nvSpPr>
      <xdr:spPr>
        <a:xfrm>
          <a:off x="4267200" y="62960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28</xdr:row>
      <xdr:rowOff>0</xdr:rowOff>
    </xdr:from>
    <xdr:to>
      <xdr:col>8</xdr:col>
      <xdr:colOff>9525</xdr:colOff>
      <xdr:row>28</xdr:row>
      <xdr:rowOff>438150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SpPr/>
      </xdr:nvSpPr>
      <xdr:spPr>
        <a:xfrm>
          <a:off x="4267200" y="125634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9525</xdr:colOff>
      <xdr:row>29</xdr:row>
      <xdr:rowOff>438150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SpPr/>
      </xdr:nvSpPr>
      <xdr:spPr>
        <a:xfrm>
          <a:off x="4259036" y="13049250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30</xdr:row>
      <xdr:rowOff>0</xdr:rowOff>
    </xdr:from>
    <xdr:to>
      <xdr:col>8</xdr:col>
      <xdr:colOff>9525</xdr:colOff>
      <xdr:row>30</xdr:row>
      <xdr:rowOff>438150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SpPr/>
      </xdr:nvSpPr>
      <xdr:spPr>
        <a:xfrm>
          <a:off x="4267200" y="134588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8</xdr:col>
      <xdr:colOff>9525</xdr:colOff>
      <xdr:row>31</xdr:row>
      <xdr:rowOff>438150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SpPr/>
      </xdr:nvSpPr>
      <xdr:spPr>
        <a:xfrm>
          <a:off x="4267200" y="139065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8</xdr:col>
      <xdr:colOff>9525</xdr:colOff>
      <xdr:row>21</xdr:row>
      <xdr:rowOff>438150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SpPr/>
      </xdr:nvSpPr>
      <xdr:spPr>
        <a:xfrm>
          <a:off x="4267200" y="942975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22</xdr:row>
      <xdr:rowOff>0</xdr:rowOff>
    </xdr:from>
    <xdr:to>
      <xdr:col>8</xdr:col>
      <xdr:colOff>9525</xdr:colOff>
      <xdr:row>22</xdr:row>
      <xdr:rowOff>438150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SpPr/>
      </xdr:nvSpPr>
      <xdr:spPr>
        <a:xfrm>
          <a:off x="4267200" y="987742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9525</xdr:colOff>
      <xdr:row>23</xdr:row>
      <xdr:rowOff>438150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SpPr/>
      </xdr:nvSpPr>
      <xdr:spPr>
        <a:xfrm>
          <a:off x="4267200" y="10325100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24</xdr:row>
      <xdr:rowOff>0</xdr:rowOff>
    </xdr:from>
    <xdr:to>
      <xdr:col>8</xdr:col>
      <xdr:colOff>9525</xdr:colOff>
      <xdr:row>24</xdr:row>
      <xdr:rowOff>438150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SpPr/>
      </xdr:nvSpPr>
      <xdr:spPr>
        <a:xfrm>
          <a:off x="4267200" y="10772775"/>
          <a:ext cx="514350" cy="438150"/>
        </a:xfrm>
        <a:prstGeom prst="rect">
          <a:avLst/>
        </a:prstGeom>
        <a:blipFill dpi="0" rotWithShape="1"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8</xdr:col>
      <xdr:colOff>15128</xdr:colOff>
      <xdr:row>15</xdr:row>
      <xdr:rowOff>438710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SpPr/>
      </xdr:nvSpPr>
      <xdr:spPr>
        <a:xfrm>
          <a:off x="4267200" y="6743700"/>
          <a:ext cx="519953" cy="438710"/>
        </a:xfrm>
        <a:prstGeom prst="rect">
          <a:avLst/>
        </a:prstGeom>
        <a:blipFill dpi="0" rotWithShape="1">
          <a:blip xmlns:r="http://schemas.openxmlformats.org/officeDocument/2006/relationships" r:embed="rId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16</xdr:row>
      <xdr:rowOff>0</xdr:rowOff>
    </xdr:from>
    <xdr:to>
      <xdr:col>8</xdr:col>
      <xdr:colOff>15128</xdr:colOff>
      <xdr:row>16</xdr:row>
      <xdr:rowOff>438710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SpPr/>
      </xdr:nvSpPr>
      <xdr:spPr>
        <a:xfrm>
          <a:off x="4267200" y="7191375"/>
          <a:ext cx="519953" cy="438710"/>
        </a:xfrm>
        <a:prstGeom prst="rect">
          <a:avLst/>
        </a:prstGeom>
        <a:blipFill dpi="0" rotWithShape="1">
          <a:blip xmlns:r="http://schemas.openxmlformats.org/officeDocument/2006/relationships" r:embed="rId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15128</xdr:colOff>
      <xdr:row>17</xdr:row>
      <xdr:rowOff>438710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SpPr/>
      </xdr:nvSpPr>
      <xdr:spPr>
        <a:xfrm>
          <a:off x="4267200" y="7639050"/>
          <a:ext cx="519953" cy="438710"/>
        </a:xfrm>
        <a:prstGeom prst="rect">
          <a:avLst/>
        </a:prstGeom>
        <a:blipFill dpi="0" rotWithShape="1">
          <a:blip xmlns:r="http://schemas.openxmlformats.org/officeDocument/2006/relationships" r:embed="rId2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18</xdr:row>
      <xdr:rowOff>0</xdr:rowOff>
    </xdr:from>
    <xdr:to>
      <xdr:col>8</xdr:col>
      <xdr:colOff>15128</xdr:colOff>
      <xdr:row>18</xdr:row>
      <xdr:rowOff>438710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SpPr/>
      </xdr:nvSpPr>
      <xdr:spPr>
        <a:xfrm>
          <a:off x="4267200" y="8086725"/>
          <a:ext cx="519953" cy="438710"/>
        </a:xfrm>
        <a:prstGeom prst="rect">
          <a:avLst/>
        </a:prstGeom>
        <a:blipFill dpi="0" rotWithShape="1">
          <a:blip xmlns:r="http://schemas.openxmlformats.org/officeDocument/2006/relationships" r:embed="rId2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15128</xdr:colOff>
      <xdr:row>19</xdr:row>
      <xdr:rowOff>438710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SpPr/>
      </xdr:nvSpPr>
      <xdr:spPr>
        <a:xfrm>
          <a:off x="4267200" y="8534400"/>
          <a:ext cx="519953" cy="438710"/>
        </a:xfrm>
        <a:prstGeom prst="rect">
          <a:avLst/>
        </a:prstGeom>
        <a:blipFill dpi="0" rotWithShape="1">
          <a:blip xmlns:r="http://schemas.openxmlformats.org/officeDocument/2006/relationships" r:embed="rId2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6</xdr:row>
      <xdr:rowOff>0</xdr:rowOff>
    </xdr:from>
    <xdr:to>
      <xdr:col>8</xdr:col>
      <xdr:colOff>15128</xdr:colOff>
      <xdr:row>6</xdr:row>
      <xdr:rowOff>438710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SpPr/>
      </xdr:nvSpPr>
      <xdr:spPr>
        <a:xfrm>
          <a:off x="4267200" y="2714625"/>
          <a:ext cx="519953" cy="438710"/>
        </a:xfrm>
        <a:prstGeom prst="rect">
          <a:avLst/>
        </a:prstGeom>
        <a:blipFill dpi="0" rotWithShape="1"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7</xdr:row>
      <xdr:rowOff>0</xdr:rowOff>
    </xdr:from>
    <xdr:to>
      <xdr:col>8</xdr:col>
      <xdr:colOff>15128</xdr:colOff>
      <xdr:row>7</xdr:row>
      <xdr:rowOff>438710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SpPr/>
      </xdr:nvSpPr>
      <xdr:spPr>
        <a:xfrm>
          <a:off x="4267200" y="3162300"/>
          <a:ext cx="519953" cy="438710"/>
        </a:xfrm>
        <a:prstGeom prst="rect">
          <a:avLst/>
        </a:prstGeom>
        <a:blipFill dpi="0" rotWithShape="1"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8</xdr:row>
      <xdr:rowOff>0</xdr:rowOff>
    </xdr:from>
    <xdr:to>
      <xdr:col>8</xdr:col>
      <xdr:colOff>15128</xdr:colOff>
      <xdr:row>8</xdr:row>
      <xdr:rowOff>438710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SpPr/>
      </xdr:nvSpPr>
      <xdr:spPr>
        <a:xfrm>
          <a:off x="4267200" y="3609975"/>
          <a:ext cx="519953" cy="438710"/>
        </a:xfrm>
        <a:prstGeom prst="rect">
          <a:avLst/>
        </a:prstGeom>
        <a:blipFill dpi="0" rotWithShape="1"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15128</xdr:colOff>
      <xdr:row>10</xdr:row>
      <xdr:rowOff>438710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SpPr/>
      </xdr:nvSpPr>
      <xdr:spPr>
        <a:xfrm>
          <a:off x="4267200" y="4505325"/>
          <a:ext cx="519953" cy="438710"/>
        </a:xfrm>
        <a:prstGeom prst="rect">
          <a:avLst/>
        </a:prstGeom>
        <a:blipFill dpi="0" rotWithShape="1">
          <a:blip xmlns:r="http://schemas.openxmlformats.org/officeDocument/2006/relationships" r:embed="rId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15128</xdr:colOff>
      <xdr:row>11</xdr:row>
      <xdr:rowOff>438710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SpPr/>
      </xdr:nvSpPr>
      <xdr:spPr>
        <a:xfrm>
          <a:off x="4267200" y="4953000"/>
          <a:ext cx="519953" cy="438710"/>
        </a:xfrm>
        <a:prstGeom prst="rect">
          <a:avLst/>
        </a:prstGeom>
        <a:blipFill dpi="0" rotWithShape="1">
          <a:blip xmlns:r="http://schemas.openxmlformats.org/officeDocument/2006/relationships" r:embed="rId2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12</xdr:row>
      <xdr:rowOff>0</xdr:rowOff>
    </xdr:from>
    <xdr:to>
      <xdr:col>8</xdr:col>
      <xdr:colOff>15128</xdr:colOff>
      <xdr:row>12</xdr:row>
      <xdr:rowOff>438710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SpPr/>
      </xdr:nvSpPr>
      <xdr:spPr>
        <a:xfrm>
          <a:off x="4267200" y="5400675"/>
          <a:ext cx="519953" cy="438710"/>
        </a:xfrm>
        <a:prstGeom prst="rect">
          <a:avLst/>
        </a:prstGeom>
        <a:blipFill dpi="0" rotWithShape="1">
          <a:blip xmlns:r="http://schemas.openxmlformats.org/officeDocument/2006/relationships" r:embed="rId3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15128</xdr:colOff>
      <xdr:row>13</xdr:row>
      <xdr:rowOff>438710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SpPr/>
      </xdr:nvSpPr>
      <xdr:spPr>
        <a:xfrm>
          <a:off x="4267200" y="5848350"/>
          <a:ext cx="519953" cy="438710"/>
        </a:xfrm>
        <a:prstGeom prst="rect">
          <a:avLst/>
        </a:prstGeom>
        <a:blipFill dpi="0" rotWithShape="1"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62</xdr:row>
      <xdr:rowOff>0</xdr:rowOff>
    </xdr:from>
    <xdr:to>
      <xdr:col>8</xdr:col>
      <xdr:colOff>9525</xdr:colOff>
      <xdr:row>64</xdr:row>
      <xdr:rowOff>19051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SpPr/>
      </xdr:nvSpPr>
      <xdr:spPr>
        <a:xfrm>
          <a:off x="4267200" y="31061025"/>
          <a:ext cx="514350" cy="438151"/>
        </a:xfrm>
        <a:prstGeom prst="rect">
          <a:avLst/>
        </a:prstGeom>
        <a:blipFill dpi="0" rotWithShape="1"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42</xdr:row>
      <xdr:rowOff>13608</xdr:rowOff>
    </xdr:from>
    <xdr:to>
      <xdr:col>8</xdr:col>
      <xdr:colOff>9525</xdr:colOff>
      <xdr:row>44</xdr:row>
      <xdr:rowOff>32657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SpPr/>
      </xdr:nvSpPr>
      <xdr:spPr>
        <a:xfrm>
          <a:off x="4267200" y="26864583"/>
          <a:ext cx="514350" cy="438149"/>
        </a:xfrm>
        <a:prstGeom prst="rect">
          <a:avLst/>
        </a:prstGeom>
        <a:blipFill dpi="0" rotWithShape="1"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52</xdr:row>
      <xdr:rowOff>27213</xdr:rowOff>
    </xdr:from>
    <xdr:to>
      <xdr:col>8</xdr:col>
      <xdr:colOff>9525</xdr:colOff>
      <xdr:row>54</xdr:row>
      <xdr:rowOff>46264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SpPr/>
      </xdr:nvSpPr>
      <xdr:spPr>
        <a:xfrm>
          <a:off x="4267200" y="28983213"/>
          <a:ext cx="514350" cy="438151"/>
        </a:xfrm>
        <a:prstGeom prst="rect">
          <a:avLst/>
        </a:prstGeom>
        <a:blipFill dpi="0" rotWithShape="1">
          <a:blip xmlns:r="http://schemas.openxmlformats.org/officeDocument/2006/relationships" r:embed="rId3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5</xdr:row>
      <xdr:rowOff>0</xdr:rowOff>
    </xdr:from>
    <xdr:to>
      <xdr:col>18</xdr:col>
      <xdr:colOff>512989</xdr:colOff>
      <xdr:row>5</xdr:row>
      <xdr:rowOff>438150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SpPr/>
      </xdr:nvSpPr>
      <xdr:spPr>
        <a:xfrm>
          <a:off x="15220950" y="2266950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3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8</xdr:row>
      <xdr:rowOff>0</xdr:rowOff>
    </xdr:from>
    <xdr:to>
      <xdr:col>18</xdr:col>
      <xdr:colOff>512988</xdr:colOff>
      <xdr:row>8</xdr:row>
      <xdr:rowOff>438150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SpPr/>
      </xdr:nvSpPr>
      <xdr:spPr>
        <a:xfrm>
          <a:off x="15220950" y="3609975"/>
          <a:ext cx="512988" cy="438150"/>
        </a:xfrm>
        <a:prstGeom prst="rect">
          <a:avLst/>
        </a:prstGeom>
        <a:blipFill dpi="0" rotWithShape="1">
          <a:blip xmlns:r="http://schemas.openxmlformats.org/officeDocument/2006/relationships" r:embed="rId3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14</xdr:row>
      <xdr:rowOff>0</xdr:rowOff>
    </xdr:from>
    <xdr:to>
      <xdr:col>18</xdr:col>
      <xdr:colOff>512989</xdr:colOff>
      <xdr:row>14</xdr:row>
      <xdr:rowOff>438150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SpPr/>
      </xdr:nvSpPr>
      <xdr:spPr>
        <a:xfrm>
          <a:off x="15220950" y="5400675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3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11</xdr:row>
      <xdr:rowOff>0</xdr:rowOff>
    </xdr:from>
    <xdr:to>
      <xdr:col>18</xdr:col>
      <xdr:colOff>512988</xdr:colOff>
      <xdr:row>11</xdr:row>
      <xdr:rowOff>438150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SpPr/>
      </xdr:nvSpPr>
      <xdr:spPr>
        <a:xfrm>
          <a:off x="15220950" y="4953000"/>
          <a:ext cx="512988" cy="438150"/>
        </a:xfrm>
        <a:prstGeom prst="rect">
          <a:avLst/>
        </a:prstGeom>
        <a:blipFill dpi="0" rotWithShape="1">
          <a:blip xmlns:r="http://schemas.openxmlformats.org/officeDocument/2006/relationships" r:embed="rId3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10</xdr:row>
      <xdr:rowOff>0</xdr:rowOff>
    </xdr:from>
    <xdr:to>
      <xdr:col>18</xdr:col>
      <xdr:colOff>512988</xdr:colOff>
      <xdr:row>10</xdr:row>
      <xdr:rowOff>438150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SpPr/>
      </xdr:nvSpPr>
      <xdr:spPr>
        <a:xfrm>
          <a:off x="15220950" y="4505325"/>
          <a:ext cx="512988" cy="438150"/>
        </a:xfrm>
        <a:prstGeom prst="rect">
          <a:avLst/>
        </a:prstGeom>
        <a:blipFill dpi="0" rotWithShape="1">
          <a:blip xmlns:r="http://schemas.openxmlformats.org/officeDocument/2006/relationships" r:embed="rId3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9</xdr:row>
      <xdr:rowOff>0</xdr:rowOff>
    </xdr:from>
    <xdr:to>
      <xdr:col>18</xdr:col>
      <xdr:colOff>512988</xdr:colOff>
      <xdr:row>9</xdr:row>
      <xdr:rowOff>438150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SpPr/>
      </xdr:nvSpPr>
      <xdr:spPr>
        <a:xfrm>
          <a:off x="15220950" y="4057650"/>
          <a:ext cx="512988" cy="438150"/>
        </a:xfrm>
        <a:prstGeom prst="rect">
          <a:avLst/>
        </a:prstGeom>
        <a:blipFill dpi="0" rotWithShape="1">
          <a:blip xmlns:r="http://schemas.openxmlformats.org/officeDocument/2006/relationships" r:embed="rId3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512989</xdr:colOff>
      <xdr:row>20</xdr:row>
      <xdr:rowOff>438150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SpPr/>
      </xdr:nvSpPr>
      <xdr:spPr>
        <a:xfrm>
          <a:off x="15220950" y="8534400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3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17</xdr:row>
      <xdr:rowOff>0</xdr:rowOff>
    </xdr:from>
    <xdr:to>
      <xdr:col>18</xdr:col>
      <xdr:colOff>512989</xdr:colOff>
      <xdr:row>17</xdr:row>
      <xdr:rowOff>438150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SpPr/>
      </xdr:nvSpPr>
      <xdr:spPr>
        <a:xfrm>
          <a:off x="15220950" y="6743700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4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18</xdr:row>
      <xdr:rowOff>0</xdr:rowOff>
    </xdr:from>
    <xdr:to>
      <xdr:col>18</xdr:col>
      <xdr:colOff>512989</xdr:colOff>
      <xdr:row>18</xdr:row>
      <xdr:rowOff>438150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SpPr/>
      </xdr:nvSpPr>
      <xdr:spPr>
        <a:xfrm>
          <a:off x="15220950" y="7191375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4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19</xdr:row>
      <xdr:rowOff>0</xdr:rowOff>
    </xdr:from>
    <xdr:to>
      <xdr:col>18</xdr:col>
      <xdr:colOff>512989</xdr:colOff>
      <xdr:row>19</xdr:row>
      <xdr:rowOff>438150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SpPr/>
      </xdr:nvSpPr>
      <xdr:spPr>
        <a:xfrm>
          <a:off x="15220950" y="7639050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4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</xdr:row>
      <xdr:rowOff>0</xdr:rowOff>
    </xdr:from>
    <xdr:to>
      <xdr:col>8</xdr:col>
      <xdr:colOff>9525</xdr:colOff>
      <xdr:row>4</xdr:row>
      <xdr:rowOff>439511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4259036" y="1823357"/>
          <a:ext cx="512989" cy="439511"/>
        </a:xfrm>
        <a:prstGeom prst="rect">
          <a:avLst/>
        </a:prstGeom>
        <a:blipFill dpi="0" rotWithShape="1">
          <a:blip xmlns:r="http://schemas.openxmlformats.org/officeDocument/2006/relationships" r:embed="rId4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8</xdr:col>
      <xdr:colOff>9525</xdr:colOff>
      <xdr:row>31</xdr:row>
      <xdr:rowOff>438150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SpPr/>
      </xdr:nvSpPr>
      <xdr:spPr>
        <a:xfrm>
          <a:off x="4259036" y="15294429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4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32</xdr:row>
      <xdr:rowOff>0</xdr:rowOff>
    </xdr:from>
    <xdr:to>
      <xdr:col>8</xdr:col>
      <xdr:colOff>9525</xdr:colOff>
      <xdr:row>32</xdr:row>
      <xdr:rowOff>438150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259036" y="15743464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4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33</xdr:row>
      <xdr:rowOff>0</xdr:rowOff>
    </xdr:from>
    <xdr:to>
      <xdr:col>8</xdr:col>
      <xdr:colOff>9525</xdr:colOff>
      <xdr:row>33</xdr:row>
      <xdr:rowOff>438150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259036" y="16192500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4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35</xdr:row>
      <xdr:rowOff>0</xdr:rowOff>
    </xdr:from>
    <xdr:to>
      <xdr:col>8</xdr:col>
      <xdr:colOff>9525</xdr:colOff>
      <xdr:row>35</xdr:row>
      <xdr:rowOff>438150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259036" y="17090571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4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34</xdr:row>
      <xdr:rowOff>0</xdr:rowOff>
    </xdr:from>
    <xdr:to>
      <xdr:col>8</xdr:col>
      <xdr:colOff>9525</xdr:colOff>
      <xdr:row>34</xdr:row>
      <xdr:rowOff>438150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259036" y="16641536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4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34</xdr:row>
      <xdr:rowOff>0</xdr:rowOff>
    </xdr:from>
    <xdr:to>
      <xdr:col>8</xdr:col>
      <xdr:colOff>9525</xdr:colOff>
      <xdr:row>34</xdr:row>
      <xdr:rowOff>438150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259036" y="16641536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4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35</xdr:row>
      <xdr:rowOff>0</xdr:rowOff>
    </xdr:from>
    <xdr:to>
      <xdr:col>8</xdr:col>
      <xdr:colOff>9525</xdr:colOff>
      <xdr:row>35</xdr:row>
      <xdr:rowOff>438150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259036" y="17090571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5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33</xdr:row>
      <xdr:rowOff>0</xdr:rowOff>
    </xdr:from>
    <xdr:to>
      <xdr:col>8</xdr:col>
      <xdr:colOff>9525</xdr:colOff>
      <xdr:row>33</xdr:row>
      <xdr:rowOff>438150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259036" y="16192500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5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7</xdr:row>
      <xdr:rowOff>0</xdr:rowOff>
    </xdr:from>
    <xdr:to>
      <xdr:col>18</xdr:col>
      <xdr:colOff>512990</xdr:colOff>
      <xdr:row>7</xdr:row>
      <xdr:rowOff>438150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SpPr/>
      </xdr:nvSpPr>
      <xdr:spPr>
        <a:xfrm>
          <a:off x="15212786" y="3170464"/>
          <a:ext cx="512990" cy="438150"/>
        </a:xfrm>
        <a:prstGeom prst="rect">
          <a:avLst/>
        </a:prstGeom>
        <a:blipFill dpi="0" rotWithShape="1">
          <a:blip xmlns:r="http://schemas.openxmlformats.org/officeDocument/2006/relationships" r:embed="rId5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512989</xdr:colOff>
      <xdr:row>6</xdr:row>
      <xdr:rowOff>438150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SpPr/>
      </xdr:nvSpPr>
      <xdr:spPr>
        <a:xfrm>
          <a:off x="11668125" y="2714625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5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13</xdr:row>
      <xdr:rowOff>0</xdr:rowOff>
    </xdr:from>
    <xdr:to>
      <xdr:col>18</xdr:col>
      <xdr:colOff>512988</xdr:colOff>
      <xdr:row>13</xdr:row>
      <xdr:rowOff>438150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11668125" y="4057650"/>
          <a:ext cx="512988" cy="438150"/>
        </a:xfrm>
        <a:prstGeom prst="rect">
          <a:avLst/>
        </a:prstGeom>
        <a:blipFill dpi="0" rotWithShape="1">
          <a:blip xmlns:r="http://schemas.openxmlformats.org/officeDocument/2006/relationships" r:embed="rId5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12</xdr:row>
      <xdr:rowOff>0</xdr:rowOff>
    </xdr:from>
    <xdr:to>
      <xdr:col>18</xdr:col>
      <xdr:colOff>512988</xdr:colOff>
      <xdr:row>12</xdr:row>
      <xdr:rowOff>438150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11668125" y="3609975"/>
          <a:ext cx="512988" cy="438150"/>
        </a:xfrm>
        <a:prstGeom prst="rect">
          <a:avLst/>
        </a:prstGeom>
        <a:blipFill dpi="0" rotWithShape="1">
          <a:blip xmlns:r="http://schemas.openxmlformats.org/officeDocument/2006/relationships" r:embed="rId5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16</xdr:row>
      <xdr:rowOff>0</xdr:rowOff>
    </xdr:from>
    <xdr:to>
      <xdr:col>18</xdr:col>
      <xdr:colOff>512989</xdr:colOff>
      <xdr:row>16</xdr:row>
      <xdr:rowOff>438150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SpPr/>
      </xdr:nvSpPr>
      <xdr:spPr>
        <a:xfrm>
          <a:off x="15212786" y="7211786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86</xdr:row>
      <xdr:rowOff>0</xdr:rowOff>
    </xdr:from>
    <xdr:to>
      <xdr:col>8</xdr:col>
      <xdr:colOff>9525</xdr:colOff>
      <xdr:row>88</xdr:row>
      <xdr:rowOff>19051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SpPr/>
      </xdr:nvSpPr>
      <xdr:spPr>
        <a:xfrm>
          <a:off x="4259036" y="21580929"/>
          <a:ext cx="512989" cy="427265"/>
        </a:xfrm>
        <a:prstGeom prst="rect">
          <a:avLst/>
        </a:prstGeom>
        <a:blipFill dpi="0" rotWithShape="1">
          <a:blip xmlns:r="http://schemas.openxmlformats.org/officeDocument/2006/relationships" r:embed="rId5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100</xdr:row>
      <xdr:rowOff>0</xdr:rowOff>
    </xdr:from>
    <xdr:to>
      <xdr:col>8</xdr:col>
      <xdr:colOff>9525</xdr:colOff>
      <xdr:row>102</xdr:row>
      <xdr:rowOff>19051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SpPr/>
      </xdr:nvSpPr>
      <xdr:spPr>
        <a:xfrm>
          <a:off x="4259036" y="21580929"/>
          <a:ext cx="512989" cy="427265"/>
        </a:xfrm>
        <a:prstGeom prst="rect">
          <a:avLst/>
        </a:prstGeom>
        <a:blipFill dpi="0" rotWithShape="1">
          <a:blip xmlns:r="http://schemas.openxmlformats.org/officeDocument/2006/relationships" r:embed="rId5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9525</xdr:colOff>
      <xdr:row>112</xdr:row>
      <xdr:rowOff>19051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SpPr/>
      </xdr:nvSpPr>
      <xdr:spPr>
        <a:xfrm>
          <a:off x="4259036" y="21580929"/>
          <a:ext cx="512989" cy="427265"/>
        </a:xfrm>
        <a:prstGeom prst="rect">
          <a:avLst/>
        </a:prstGeom>
        <a:blipFill dpi="0" rotWithShape="1">
          <a:blip xmlns:r="http://schemas.openxmlformats.org/officeDocument/2006/relationships" r:embed="rId5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140</xdr:row>
      <xdr:rowOff>0</xdr:rowOff>
    </xdr:from>
    <xdr:to>
      <xdr:col>8</xdr:col>
      <xdr:colOff>9525</xdr:colOff>
      <xdr:row>140</xdr:row>
      <xdr:rowOff>438150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00000000-0008-0000-0500-000090000000}"/>
            </a:ext>
          </a:extLst>
        </xdr:cNvPr>
        <xdr:cNvSpPr/>
      </xdr:nvSpPr>
      <xdr:spPr>
        <a:xfrm>
          <a:off x="4259036" y="37787036"/>
          <a:ext cx="512989" cy="438150"/>
        </a:xfrm>
        <a:prstGeom prst="rect">
          <a:avLst/>
        </a:prstGeom>
        <a:blipFill dpi="0" rotWithShape="1">
          <a:blip xmlns:r="http://schemas.openxmlformats.org/officeDocument/2006/relationships" r:embed="rId6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8</xdr:col>
      <xdr:colOff>9525</xdr:colOff>
      <xdr:row>78</xdr:row>
      <xdr:rowOff>19050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SpPr/>
      </xdr:nvSpPr>
      <xdr:spPr>
        <a:xfrm>
          <a:off x="721179" y="24506464"/>
          <a:ext cx="512989" cy="427265"/>
        </a:xfrm>
        <a:prstGeom prst="rect">
          <a:avLst/>
        </a:prstGeom>
        <a:blipFill dpi="0" rotWithShape="1">
          <a:blip xmlns:r="http://schemas.openxmlformats.org/officeDocument/2006/relationships" r:embed="rId3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93</xdr:row>
      <xdr:rowOff>0</xdr:rowOff>
    </xdr:from>
    <xdr:to>
      <xdr:col>8</xdr:col>
      <xdr:colOff>9525</xdr:colOff>
      <xdr:row>94</xdr:row>
      <xdr:rowOff>209551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SpPr/>
      </xdr:nvSpPr>
      <xdr:spPr>
        <a:xfrm>
          <a:off x="721179" y="28017107"/>
          <a:ext cx="512989" cy="427265"/>
        </a:xfrm>
        <a:prstGeom prst="rect">
          <a:avLst/>
        </a:prstGeom>
        <a:blipFill dpi="0" rotWithShape="1">
          <a:blip xmlns:r="http://schemas.openxmlformats.org/officeDocument/2006/relationships" r:embed="rId6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131</xdr:row>
      <xdr:rowOff>13607</xdr:rowOff>
    </xdr:from>
    <xdr:to>
      <xdr:col>8</xdr:col>
      <xdr:colOff>9525</xdr:colOff>
      <xdr:row>133</xdr:row>
      <xdr:rowOff>32657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SpPr/>
      </xdr:nvSpPr>
      <xdr:spPr>
        <a:xfrm>
          <a:off x="721179" y="35922857"/>
          <a:ext cx="512989" cy="427264"/>
        </a:xfrm>
        <a:prstGeom prst="rect">
          <a:avLst/>
        </a:prstGeom>
        <a:blipFill dpi="0" rotWithShape="1">
          <a:blip xmlns:r="http://schemas.openxmlformats.org/officeDocument/2006/relationships" r:embed="rId6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135</xdr:row>
      <xdr:rowOff>0</xdr:rowOff>
    </xdr:from>
    <xdr:to>
      <xdr:col>8</xdr:col>
      <xdr:colOff>9525</xdr:colOff>
      <xdr:row>137</xdr:row>
      <xdr:rowOff>19050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SpPr/>
      </xdr:nvSpPr>
      <xdr:spPr>
        <a:xfrm>
          <a:off x="721179" y="36739286"/>
          <a:ext cx="512989" cy="427264"/>
        </a:xfrm>
        <a:prstGeom prst="rect">
          <a:avLst/>
        </a:prstGeom>
        <a:blipFill dpi="0" rotWithShape="1">
          <a:blip xmlns:r="http://schemas.openxmlformats.org/officeDocument/2006/relationships" r:embed="rId6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137</xdr:row>
      <xdr:rowOff>217713</xdr:rowOff>
    </xdr:from>
    <xdr:to>
      <xdr:col>8</xdr:col>
      <xdr:colOff>13607</xdr:colOff>
      <xdr:row>140</xdr:row>
      <xdr:rowOff>8842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00000000-0008-0000-0500-00008F000000}"/>
            </a:ext>
          </a:extLst>
        </xdr:cNvPr>
        <xdr:cNvSpPr/>
      </xdr:nvSpPr>
      <xdr:spPr>
        <a:xfrm>
          <a:off x="721179" y="37365213"/>
          <a:ext cx="517071" cy="430665"/>
        </a:xfrm>
        <a:prstGeom prst="rect">
          <a:avLst/>
        </a:prstGeom>
        <a:blipFill dpi="0" rotWithShape="1">
          <a:blip xmlns:r="http://schemas.openxmlformats.org/officeDocument/2006/relationships" r:embed="rId6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373579</xdr:colOff>
      <xdr:row>0</xdr:row>
      <xdr:rowOff>111704</xdr:rowOff>
    </xdr:from>
    <xdr:to>
      <xdr:col>9</xdr:col>
      <xdr:colOff>252353</xdr:colOff>
      <xdr:row>0</xdr:row>
      <xdr:rowOff>714505</xdr:rowOff>
    </xdr:to>
    <xdr:sp macro="" textlink="">
      <xdr:nvSpPr>
        <xdr:cNvPr id="146" name="직사각형 145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0000000-0008-0000-0500-000092000000}"/>
            </a:ext>
          </a:extLst>
        </xdr:cNvPr>
        <xdr:cNvSpPr/>
      </xdr:nvSpPr>
      <xdr:spPr>
        <a:xfrm>
          <a:off x="1598222" y="111704"/>
          <a:ext cx="1348345" cy="60280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tx1"/>
              </a:solidFill>
            </a:rPr>
            <a:t>도적</a:t>
          </a:r>
        </a:p>
      </xdr:txBody>
    </xdr:sp>
    <xdr:clientData/>
  </xdr:twoCellAnchor>
  <xdr:twoCellAnchor>
    <xdr:from>
      <xdr:col>9</xdr:col>
      <xdr:colOff>242456</xdr:colOff>
      <xdr:row>0</xdr:row>
      <xdr:rowOff>111705</xdr:rowOff>
    </xdr:from>
    <xdr:to>
      <xdr:col>10</xdr:col>
      <xdr:colOff>225138</xdr:colOff>
      <xdr:row>0</xdr:row>
      <xdr:rowOff>714506</xdr:rowOff>
    </xdr:to>
    <xdr:sp macro="" textlink="">
      <xdr:nvSpPr>
        <xdr:cNvPr id="147" name="직사각형 146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2936670" y="111705"/>
          <a:ext cx="1343397" cy="60280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ysClr val="windowText" lastClr="000000"/>
              </a:solidFill>
            </a:rPr>
            <a:t>법사</a:t>
          </a:r>
        </a:p>
      </xdr:txBody>
    </xdr:sp>
    <xdr:clientData/>
  </xdr:twoCellAnchor>
  <xdr:twoCellAnchor>
    <xdr:from>
      <xdr:col>10</xdr:col>
      <xdr:colOff>215241</xdr:colOff>
      <xdr:row>0</xdr:row>
      <xdr:rowOff>111704</xdr:rowOff>
    </xdr:from>
    <xdr:to>
      <xdr:col>11</xdr:col>
      <xdr:colOff>267197</xdr:colOff>
      <xdr:row>0</xdr:row>
      <xdr:rowOff>714505</xdr:rowOff>
    </xdr:to>
    <xdr:sp macro="" textlink="">
      <xdr:nvSpPr>
        <xdr:cNvPr id="148" name="직사각형 147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0000000-0008-0000-0500-000094000000}"/>
            </a:ext>
          </a:extLst>
        </xdr:cNvPr>
        <xdr:cNvSpPr/>
      </xdr:nvSpPr>
      <xdr:spPr>
        <a:xfrm>
          <a:off x="4270170" y="111704"/>
          <a:ext cx="1358241" cy="602801"/>
        </a:xfrm>
        <a:prstGeom prst="rect">
          <a:avLst/>
        </a:prstGeom>
        <a:solidFill>
          <a:srgbClr val="D39AF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ysClr val="windowText" lastClr="000000"/>
              </a:solidFill>
            </a:rPr>
            <a:t>직자</a:t>
          </a:r>
        </a:p>
      </xdr:txBody>
    </xdr:sp>
    <xdr:clientData/>
  </xdr:twoCellAnchor>
  <xdr:twoCellAnchor>
    <xdr:from>
      <xdr:col>11</xdr:col>
      <xdr:colOff>270908</xdr:colOff>
      <xdr:row>0</xdr:row>
      <xdr:rowOff>111704</xdr:rowOff>
    </xdr:from>
    <xdr:to>
      <xdr:col>12</xdr:col>
      <xdr:colOff>565318</xdr:colOff>
      <xdr:row>0</xdr:row>
      <xdr:rowOff>714505</xdr:rowOff>
    </xdr:to>
    <xdr:sp macro="" textlink="">
      <xdr:nvSpPr>
        <xdr:cNvPr id="149" name="직사각형 148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00000000-0008-0000-0500-000095000000}"/>
            </a:ext>
          </a:extLst>
        </xdr:cNvPr>
        <xdr:cNvSpPr/>
      </xdr:nvSpPr>
      <xdr:spPr>
        <a:xfrm>
          <a:off x="5632122" y="111704"/>
          <a:ext cx="1355767" cy="60280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ysClr val="windowText" lastClr="000000"/>
              </a:solidFill>
            </a:rPr>
            <a:t>도가</a:t>
          </a:r>
        </a:p>
      </xdr:txBody>
    </xdr:sp>
    <xdr:clientData/>
  </xdr:twoCellAnchor>
  <xdr:twoCellAnchor>
    <xdr:from>
      <xdr:col>6</xdr:col>
      <xdr:colOff>0</xdr:colOff>
      <xdr:row>0</xdr:row>
      <xdr:rowOff>108856</xdr:rowOff>
    </xdr:from>
    <xdr:to>
      <xdr:col>8</xdr:col>
      <xdr:colOff>368631</xdr:colOff>
      <xdr:row>1</xdr:row>
      <xdr:rowOff>-1</xdr:rowOff>
    </xdr:to>
    <xdr:sp macro="" textlink="">
      <xdr:nvSpPr>
        <xdr:cNvPr id="150" name="직사각형 149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244929" y="108856"/>
          <a:ext cx="1348345" cy="612322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tx1"/>
              </a:solidFill>
            </a:rPr>
            <a:t>전사</a:t>
          </a:r>
        </a:p>
      </xdr:txBody>
    </xdr:sp>
    <xdr:clientData/>
  </xdr:twoCellAnchor>
  <xdr:twoCellAnchor>
    <xdr:from>
      <xdr:col>7</xdr:col>
      <xdr:colOff>0</xdr:colOff>
      <xdr:row>69</xdr:row>
      <xdr:rowOff>0</xdr:rowOff>
    </xdr:from>
    <xdr:to>
      <xdr:col>8</xdr:col>
      <xdr:colOff>9525</xdr:colOff>
      <xdr:row>70</xdr:row>
      <xdr:rowOff>209551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SpPr/>
      </xdr:nvSpPr>
      <xdr:spPr>
        <a:xfrm>
          <a:off x="721179" y="23036893"/>
          <a:ext cx="512989" cy="427265"/>
        </a:xfrm>
        <a:prstGeom prst="rect">
          <a:avLst/>
        </a:prstGeom>
        <a:blipFill dpi="0" rotWithShape="1">
          <a:blip xmlns:r="http://schemas.openxmlformats.org/officeDocument/2006/relationships" r:embed="rId7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127</xdr:row>
      <xdr:rowOff>0</xdr:rowOff>
    </xdr:from>
    <xdr:to>
      <xdr:col>8</xdr:col>
      <xdr:colOff>9525</xdr:colOff>
      <xdr:row>128</xdr:row>
      <xdr:rowOff>209550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SpPr/>
      </xdr:nvSpPr>
      <xdr:spPr>
        <a:xfrm>
          <a:off x="721179" y="35052000"/>
          <a:ext cx="512989" cy="427264"/>
        </a:xfrm>
        <a:prstGeom prst="rect">
          <a:avLst/>
        </a:prstGeom>
        <a:blipFill dpi="0" rotWithShape="1">
          <a:blip xmlns:r="http://schemas.openxmlformats.org/officeDocument/2006/relationships" r:embed="rId7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9.xml"/><Relationship Id="rId13" Type="http://schemas.openxmlformats.org/officeDocument/2006/relationships/ctrlProp" Target="../ctrlProps/ctrlProp34.xml"/><Relationship Id="rId18" Type="http://schemas.openxmlformats.org/officeDocument/2006/relationships/ctrlProp" Target="../ctrlProps/ctrlProp39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28.xml"/><Relationship Id="rId12" Type="http://schemas.openxmlformats.org/officeDocument/2006/relationships/ctrlProp" Target="../ctrlProps/ctrlProp33.xml"/><Relationship Id="rId17" Type="http://schemas.openxmlformats.org/officeDocument/2006/relationships/ctrlProp" Target="../ctrlProps/ctrlProp38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7.xml"/><Relationship Id="rId11" Type="http://schemas.openxmlformats.org/officeDocument/2006/relationships/ctrlProp" Target="../ctrlProps/ctrlProp32.xml"/><Relationship Id="rId5" Type="http://schemas.openxmlformats.org/officeDocument/2006/relationships/ctrlProp" Target="../ctrlProps/ctrlProp26.xml"/><Relationship Id="rId15" Type="http://schemas.openxmlformats.org/officeDocument/2006/relationships/ctrlProp" Target="../ctrlProps/ctrlProp36.xml"/><Relationship Id="rId10" Type="http://schemas.openxmlformats.org/officeDocument/2006/relationships/ctrlProp" Target="../ctrlProps/ctrlProp31.xml"/><Relationship Id="rId4" Type="http://schemas.openxmlformats.org/officeDocument/2006/relationships/ctrlProp" Target="../ctrlProps/ctrlProp25.xml"/><Relationship Id="rId9" Type="http://schemas.openxmlformats.org/officeDocument/2006/relationships/ctrlProp" Target="../ctrlProps/ctrlProp30.xml"/><Relationship Id="rId14" Type="http://schemas.openxmlformats.org/officeDocument/2006/relationships/ctrlProp" Target="../ctrlProps/ctrlProp3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4.xml"/><Relationship Id="rId13" Type="http://schemas.openxmlformats.org/officeDocument/2006/relationships/ctrlProp" Target="../ctrlProps/ctrlProp49.xml"/><Relationship Id="rId18" Type="http://schemas.openxmlformats.org/officeDocument/2006/relationships/ctrlProp" Target="../ctrlProps/ctrlProp54.xml"/><Relationship Id="rId26" Type="http://schemas.openxmlformats.org/officeDocument/2006/relationships/ctrlProp" Target="../ctrlProps/ctrlProp62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57.xml"/><Relationship Id="rId7" Type="http://schemas.openxmlformats.org/officeDocument/2006/relationships/ctrlProp" Target="../ctrlProps/ctrlProp43.xml"/><Relationship Id="rId12" Type="http://schemas.openxmlformats.org/officeDocument/2006/relationships/ctrlProp" Target="../ctrlProps/ctrlProp48.xml"/><Relationship Id="rId17" Type="http://schemas.openxmlformats.org/officeDocument/2006/relationships/ctrlProp" Target="../ctrlProps/ctrlProp53.xml"/><Relationship Id="rId25" Type="http://schemas.openxmlformats.org/officeDocument/2006/relationships/ctrlProp" Target="../ctrlProps/ctrlProp61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52.xml"/><Relationship Id="rId20" Type="http://schemas.openxmlformats.org/officeDocument/2006/relationships/ctrlProp" Target="../ctrlProps/ctrlProp56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42.xml"/><Relationship Id="rId11" Type="http://schemas.openxmlformats.org/officeDocument/2006/relationships/ctrlProp" Target="../ctrlProps/ctrlProp47.xml"/><Relationship Id="rId24" Type="http://schemas.openxmlformats.org/officeDocument/2006/relationships/ctrlProp" Target="../ctrlProps/ctrlProp60.xml"/><Relationship Id="rId5" Type="http://schemas.openxmlformats.org/officeDocument/2006/relationships/ctrlProp" Target="../ctrlProps/ctrlProp41.xml"/><Relationship Id="rId15" Type="http://schemas.openxmlformats.org/officeDocument/2006/relationships/ctrlProp" Target="../ctrlProps/ctrlProp51.xml"/><Relationship Id="rId23" Type="http://schemas.openxmlformats.org/officeDocument/2006/relationships/ctrlProp" Target="../ctrlProps/ctrlProp59.xml"/><Relationship Id="rId28" Type="http://schemas.openxmlformats.org/officeDocument/2006/relationships/ctrlProp" Target="../ctrlProps/ctrlProp64.xml"/><Relationship Id="rId10" Type="http://schemas.openxmlformats.org/officeDocument/2006/relationships/ctrlProp" Target="../ctrlProps/ctrlProp46.xml"/><Relationship Id="rId19" Type="http://schemas.openxmlformats.org/officeDocument/2006/relationships/ctrlProp" Target="../ctrlProps/ctrlProp55.xml"/><Relationship Id="rId4" Type="http://schemas.openxmlformats.org/officeDocument/2006/relationships/ctrlProp" Target="../ctrlProps/ctrlProp40.xml"/><Relationship Id="rId9" Type="http://schemas.openxmlformats.org/officeDocument/2006/relationships/ctrlProp" Target="../ctrlProps/ctrlProp45.xml"/><Relationship Id="rId14" Type="http://schemas.openxmlformats.org/officeDocument/2006/relationships/ctrlProp" Target="../ctrlProps/ctrlProp50.xml"/><Relationship Id="rId22" Type="http://schemas.openxmlformats.org/officeDocument/2006/relationships/ctrlProp" Target="../ctrlProps/ctrlProp58.xml"/><Relationship Id="rId27" Type="http://schemas.openxmlformats.org/officeDocument/2006/relationships/ctrlProp" Target="../ctrlProps/ctrlProp63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74.xml"/><Relationship Id="rId18" Type="http://schemas.openxmlformats.org/officeDocument/2006/relationships/ctrlProp" Target="../ctrlProps/ctrlProp79.xml"/><Relationship Id="rId26" Type="http://schemas.openxmlformats.org/officeDocument/2006/relationships/ctrlProp" Target="../ctrlProps/ctrlProp87.xml"/><Relationship Id="rId39" Type="http://schemas.openxmlformats.org/officeDocument/2006/relationships/ctrlProp" Target="../ctrlProps/ctrlProp100.xml"/><Relationship Id="rId21" Type="http://schemas.openxmlformats.org/officeDocument/2006/relationships/ctrlProp" Target="../ctrlProps/ctrlProp82.xml"/><Relationship Id="rId34" Type="http://schemas.openxmlformats.org/officeDocument/2006/relationships/ctrlProp" Target="../ctrlProps/ctrlProp95.xml"/><Relationship Id="rId42" Type="http://schemas.openxmlformats.org/officeDocument/2006/relationships/ctrlProp" Target="../ctrlProps/ctrlProp103.xml"/><Relationship Id="rId47" Type="http://schemas.openxmlformats.org/officeDocument/2006/relationships/ctrlProp" Target="../ctrlProps/ctrlProp108.xml"/><Relationship Id="rId7" Type="http://schemas.openxmlformats.org/officeDocument/2006/relationships/ctrlProp" Target="../ctrlProps/ctrlProp68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77.xml"/><Relationship Id="rId29" Type="http://schemas.openxmlformats.org/officeDocument/2006/relationships/ctrlProp" Target="../ctrlProps/ctrlProp90.xml"/><Relationship Id="rId11" Type="http://schemas.openxmlformats.org/officeDocument/2006/relationships/ctrlProp" Target="../ctrlProps/ctrlProp72.xml"/><Relationship Id="rId24" Type="http://schemas.openxmlformats.org/officeDocument/2006/relationships/ctrlProp" Target="../ctrlProps/ctrlProp85.xml"/><Relationship Id="rId32" Type="http://schemas.openxmlformats.org/officeDocument/2006/relationships/ctrlProp" Target="../ctrlProps/ctrlProp93.xml"/><Relationship Id="rId37" Type="http://schemas.openxmlformats.org/officeDocument/2006/relationships/ctrlProp" Target="../ctrlProps/ctrlProp98.xml"/><Relationship Id="rId40" Type="http://schemas.openxmlformats.org/officeDocument/2006/relationships/ctrlProp" Target="../ctrlProps/ctrlProp101.xml"/><Relationship Id="rId45" Type="http://schemas.openxmlformats.org/officeDocument/2006/relationships/ctrlProp" Target="../ctrlProps/ctrlProp106.xml"/><Relationship Id="rId5" Type="http://schemas.openxmlformats.org/officeDocument/2006/relationships/ctrlProp" Target="../ctrlProps/ctrlProp66.xml"/><Relationship Id="rId15" Type="http://schemas.openxmlformats.org/officeDocument/2006/relationships/ctrlProp" Target="../ctrlProps/ctrlProp76.xml"/><Relationship Id="rId23" Type="http://schemas.openxmlformats.org/officeDocument/2006/relationships/ctrlProp" Target="../ctrlProps/ctrlProp84.xml"/><Relationship Id="rId28" Type="http://schemas.openxmlformats.org/officeDocument/2006/relationships/ctrlProp" Target="../ctrlProps/ctrlProp89.xml"/><Relationship Id="rId36" Type="http://schemas.openxmlformats.org/officeDocument/2006/relationships/ctrlProp" Target="../ctrlProps/ctrlProp97.xml"/><Relationship Id="rId49" Type="http://schemas.openxmlformats.org/officeDocument/2006/relationships/ctrlProp" Target="../ctrlProps/ctrlProp110.xml"/><Relationship Id="rId10" Type="http://schemas.openxmlformats.org/officeDocument/2006/relationships/ctrlProp" Target="../ctrlProps/ctrlProp71.xml"/><Relationship Id="rId19" Type="http://schemas.openxmlformats.org/officeDocument/2006/relationships/ctrlProp" Target="../ctrlProps/ctrlProp80.xml"/><Relationship Id="rId31" Type="http://schemas.openxmlformats.org/officeDocument/2006/relationships/ctrlProp" Target="../ctrlProps/ctrlProp92.xml"/><Relationship Id="rId44" Type="http://schemas.openxmlformats.org/officeDocument/2006/relationships/ctrlProp" Target="../ctrlProps/ctrlProp105.xml"/><Relationship Id="rId4" Type="http://schemas.openxmlformats.org/officeDocument/2006/relationships/ctrlProp" Target="../ctrlProps/ctrlProp65.xml"/><Relationship Id="rId9" Type="http://schemas.openxmlformats.org/officeDocument/2006/relationships/ctrlProp" Target="../ctrlProps/ctrlProp70.xml"/><Relationship Id="rId14" Type="http://schemas.openxmlformats.org/officeDocument/2006/relationships/ctrlProp" Target="../ctrlProps/ctrlProp75.xml"/><Relationship Id="rId22" Type="http://schemas.openxmlformats.org/officeDocument/2006/relationships/ctrlProp" Target="../ctrlProps/ctrlProp83.xml"/><Relationship Id="rId27" Type="http://schemas.openxmlformats.org/officeDocument/2006/relationships/ctrlProp" Target="../ctrlProps/ctrlProp88.xml"/><Relationship Id="rId30" Type="http://schemas.openxmlformats.org/officeDocument/2006/relationships/ctrlProp" Target="../ctrlProps/ctrlProp91.xml"/><Relationship Id="rId35" Type="http://schemas.openxmlformats.org/officeDocument/2006/relationships/ctrlProp" Target="../ctrlProps/ctrlProp96.xml"/><Relationship Id="rId43" Type="http://schemas.openxmlformats.org/officeDocument/2006/relationships/ctrlProp" Target="../ctrlProps/ctrlProp104.xml"/><Relationship Id="rId48" Type="http://schemas.openxmlformats.org/officeDocument/2006/relationships/ctrlProp" Target="../ctrlProps/ctrlProp109.xml"/><Relationship Id="rId8" Type="http://schemas.openxmlformats.org/officeDocument/2006/relationships/ctrlProp" Target="../ctrlProps/ctrlProp69.xml"/><Relationship Id="rId3" Type="http://schemas.openxmlformats.org/officeDocument/2006/relationships/vmlDrawing" Target="../drawings/vmlDrawing4.vml"/><Relationship Id="rId12" Type="http://schemas.openxmlformats.org/officeDocument/2006/relationships/ctrlProp" Target="../ctrlProps/ctrlProp73.xml"/><Relationship Id="rId17" Type="http://schemas.openxmlformats.org/officeDocument/2006/relationships/ctrlProp" Target="../ctrlProps/ctrlProp78.xml"/><Relationship Id="rId25" Type="http://schemas.openxmlformats.org/officeDocument/2006/relationships/ctrlProp" Target="../ctrlProps/ctrlProp86.xml"/><Relationship Id="rId33" Type="http://schemas.openxmlformats.org/officeDocument/2006/relationships/ctrlProp" Target="../ctrlProps/ctrlProp94.xml"/><Relationship Id="rId38" Type="http://schemas.openxmlformats.org/officeDocument/2006/relationships/ctrlProp" Target="../ctrlProps/ctrlProp99.xml"/><Relationship Id="rId46" Type="http://schemas.openxmlformats.org/officeDocument/2006/relationships/ctrlProp" Target="../ctrlProps/ctrlProp107.xml"/><Relationship Id="rId20" Type="http://schemas.openxmlformats.org/officeDocument/2006/relationships/ctrlProp" Target="../ctrlProps/ctrlProp81.xml"/><Relationship Id="rId41" Type="http://schemas.openxmlformats.org/officeDocument/2006/relationships/ctrlProp" Target="../ctrlProps/ctrlProp102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67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20.xml"/><Relationship Id="rId18" Type="http://schemas.openxmlformats.org/officeDocument/2006/relationships/ctrlProp" Target="../ctrlProps/ctrlProp125.xml"/><Relationship Id="rId26" Type="http://schemas.openxmlformats.org/officeDocument/2006/relationships/ctrlProp" Target="../ctrlProps/ctrlProp133.xml"/><Relationship Id="rId39" Type="http://schemas.openxmlformats.org/officeDocument/2006/relationships/ctrlProp" Target="../ctrlProps/ctrlProp146.xml"/><Relationship Id="rId21" Type="http://schemas.openxmlformats.org/officeDocument/2006/relationships/ctrlProp" Target="../ctrlProps/ctrlProp128.xml"/><Relationship Id="rId34" Type="http://schemas.openxmlformats.org/officeDocument/2006/relationships/ctrlProp" Target="../ctrlProps/ctrlProp141.xml"/><Relationship Id="rId42" Type="http://schemas.openxmlformats.org/officeDocument/2006/relationships/ctrlProp" Target="../ctrlProps/ctrlProp149.xml"/><Relationship Id="rId47" Type="http://schemas.openxmlformats.org/officeDocument/2006/relationships/ctrlProp" Target="../ctrlProps/ctrlProp154.xml"/><Relationship Id="rId50" Type="http://schemas.openxmlformats.org/officeDocument/2006/relationships/ctrlProp" Target="../ctrlProps/ctrlProp157.xml"/><Relationship Id="rId7" Type="http://schemas.openxmlformats.org/officeDocument/2006/relationships/ctrlProp" Target="../ctrlProps/ctrlProp114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23.xml"/><Relationship Id="rId29" Type="http://schemas.openxmlformats.org/officeDocument/2006/relationships/ctrlProp" Target="../ctrlProps/ctrlProp136.xml"/><Relationship Id="rId11" Type="http://schemas.openxmlformats.org/officeDocument/2006/relationships/ctrlProp" Target="../ctrlProps/ctrlProp118.xml"/><Relationship Id="rId24" Type="http://schemas.openxmlformats.org/officeDocument/2006/relationships/ctrlProp" Target="../ctrlProps/ctrlProp131.xml"/><Relationship Id="rId32" Type="http://schemas.openxmlformats.org/officeDocument/2006/relationships/ctrlProp" Target="../ctrlProps/ctrlProp139.xml"/><Relationship Id="rId37" Type="http://schemas.openxmlformats.org/officeDocument/2006/relationships/ctrlProp" Target="../ctrlProps/ctrlProp144.xml"/><Relationship Id="rId40" Type="http://schemas.openxmlformats.org/officeDocument/2006/relationships/ctrlProp" Target="../ctrlProps/ctrlProp147.xml"/><Relationship Id="rId45" Type="http://schemas.openxmlformats.org/officeDocument/2006/relationships/ctrlProp" Target="../ctrlProps/ctrlProp152.xml"/><Relationship Id="rId5" Type="http://schemas.openxmlformats.org/officeDocument/2006/relationships/ctrlProp" Target="../ctrlProps/ctrlProp112.xml"/><Relationship Id="rId15" Type="http://schemas.openxmlformats.org/officeDocument/2006/relationships/ctrlProp" Target="../ctrlProps/ctrlProp122.xml"/><Relationship Id="rId23" Type="http://schemas.openxmlformats.org/officeDocument/2006/relationships/ctrlProp" Target="../ctrlProps/ctrlProp130.xml"/><Relationship Id="rId28" Type="http://schemas.openxmlformats.org/officeDocument/2006/relationships/ctrlProp" Target="../ctrlProps/ctrlProp135.xml"/><Relationship Id="rId36" Type="http://schemas.openxmlformats.org/officeDocument/2006/relationships/ctrlProp" Target="../ctrlProps/ctrlProp143.xml"/><Relationship Id="rId49" Type="http://schemas.openxmlformats.org/officeDocument/2006/relationships/ctrlProp" Target="../ctrlProps/ctrlProp156.xml"/><Relationship Id="rId10" Type="http://schemas.openxmlformats.org/officeDocument/2006/relationships/ctrlProp" Target="../ctrlProps/ctrlProp117.xml"/><Relationship Id="rId19" Type="http://schemas.openxmlformats.org/officeDocument/2006/relationships/ctrlProp" Target="../ctrlProps/ctrlProp126.xml"/><Relationship Id="rId31" Type="http://schemas.openxmlformats.org/officeDocument/2006/relationships/ctrlProp" Target="../ctrlProps/ctrlProp138.xml"/><Relationship Id="rId44" Type="http://schemas.openxmlformats.org/officeDocument/2006/relationships/ctrlProp" Target="../ctrlProps/ctrlProp151.xml"/><Relationship Id="rId4" Type="http://schemas.openxmlformats.org/officeDocument/2006/relationships/ctrlProp" Target="../ctrlProps/ctrlProp111.xml"/><Relationship Id="rId9" Type="http://schemas.openxmlformats.org/officeDocument/2006/relationships/ctrlProp" Target="../ctrlProps/ctrlProp116.xml"/><Relationship Id="rId14" Type="http://schemas.openxmlformats.org/officeDocument/2006/relationships/ctrlProp" Target="../ctrlProps/ctrlProp121.xml"/><Relationship Id="rId22" Type="http://schemas.openxmlformats.org/officeDocument/2006/relationships/ctrlProp" Target="../ctrlProps/ctrlProp129.xml"/><Relationship Id="rId27" Type="http://schemas.openxmlformats.org/officeDocument/2006/relationships/ctrlProp" Target="../ctrlProps/ctrlProp134.xml"/><Relationship Id="rId30" Type="http://schemas.openxmlformats.org/officeDocument/2006/relationships/ctrlProp" Target="../ctrlProps/ctrlProp137.xml"/><Relationship Id="rId35" Type="http://schemas.openxmlformats.org/officeDocument/2006/relationships/ctrlProp" Target="../ctrlProps/ctrlProp142.xml"/><Relationship Id="rId43" Type="http://schemas.openxmlformats.org/officeDocument/2006/relationships/ctrlProp" Target="../ctrlProps/ctrlProp150.xml"/><Relationship Id="rId48" Type="http://schemas.openxmlformats.org/officeDocument/2006/relationships/ctrlProp" Target="../ctrlProps/ctrlProp155.xml"/><Relationship Id="rId8" Type="http://schemas.openxmlformats.org/officeDocument/2006/relationships/ctrlProp" Target="../ctrlProps/ctrlProp115.xml"/><Relationship Id="rId51" Type="http://schemas.openxmlformats.org/officeDocument/2006/relationships/ctrlProp" Target="../ctrlProps/ctrlProp158.xml"/><Relationship Id="rId3" Type="http://schemas.openxmlformats.org/officeDocument/2006/relationships/vmlDrawing" Target="../drawings/vmlDrawing5.vml"/><Relationship Id="rId12" Type="http://schemas.openxmlformats.org/officeDocument/2006/relationships/ctrlProp" Target="../ctrlProps/ctrlProp119.xml"/><Relationship Id="rId17" Type="http://schemas.openxmlformats.org/officeDocument/2006/relationships/ctrlProp" Target="../ctrlProps/ctrlProp124.xml"/><Relationship Id="rId25" Type="http://schemas.openxmlformats.org/officeDocument/2006/relationships/ctrlProp" Target="../ctrlProps/ctrlProp132.xml"/><Relationship Id="rId33" Type="http://schemas.openxmlformats.org/officeDocument/2006/relationships/ctrlProp" Target="../ctrlProps/ctrlProp140.xml"/><Relationship Id="rId38" Type="http://schemas.openxmlformats.org/officeDocument/2006/relationships/ctrlProp" Target="../ctrlProps/ctrlProp145.xml"/><Relationship Id="rId46" Type="http://schemas.openxmlformats.org/officeDocument/2006/relationships/ctrlProp" Target="../ctrlProps/ctrlProp153.xml"/><Relationship Id="rId20" Type="http://schemas.openxmlformats.org/officeDocument/2006/relationships/ctrlProp" Target="../ctrlProps/ctrlProp127.xml"/><Relationship Id="rId41" Type="http://schemas.openxmlformats.org/officeDocument/2006/relationships/ctrlProp" Target="../ctrlProps/ctrlProp148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1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3.xml"/><Relationship Id="rId13" Type="http://schemas.openxmlformats.org/officeDocument/2006/relationships/ctrlProp" Target="../ctrlProps/ctrlProp168.xml"/><Relationship Id="rId18" Type="http://schemas.openxmlformats.org/officeDocument/2006/relationships/ctrlProp" Target="../ctrlProps/ctrlProp173.xml"/><Relationship Id="rId26" Type="http://schemas.openxmlformats.org/officeDocument/2006/relationships/ctrlProp" Target="../ctrlProps/ctrlProp181.xml"/><Relationship Id="rId3" Type="http://schemas.openxmlformats.org/officeDocument/2006/relationships/vmlDrawing" Target="../drawings/vmlDrawing6.vml"/><Relationship Id="rId21" Type="http://schemas.openxmlformats.org/officeDocument/2006/relationships/ctrlProp" Target="../ctrlProps/ctrlProp176.xml"/><Relationship Id="rId7" Type="http://schemas.openxmlformats.org/officeDocument/2006/relationships/ctrlProp" Target="../ctrlProps/ctrlProp162.xml"/><Relationship Id="rId12" Type="http://schemas.openxmlformats.org/officeDocument/2006/relationships/ctrlProp" Target="../ctrlProps/ctrlProp167.xml"/><Relationship Id="rId17" Type="http://schemas.openxmlformats.org/officeDocument/2006/relationships/ctrlProp" Target="../ctrlProps/ctrlProp172.xml"/><Relationship Id="rId25" Type="http://schemas.openxmlformats.org/officeDocument/2006/relationships/ctrlProp" Target="../ctrlProps/ctrlProp180.xml"/><Relationship Id="rId2" Type="http://schemas.openxmlformats.org/officeDocument/2006/relationships/drawing" Target="../drawings/drawing6.xml"/><Relationship Id="rId16" Type="http://schemas.openxmlformats.org/officeDocument/2006/relationships/ctrlProp" Target="../ctrlProps/ctrlProp171.xml"/><Relationship Id="rId20" Type="http://schemas.openxmlformats.org/officeDocument/2006/relationships/ctrlProp" Target="../ctrlProps/ctrlProp175.xml"/><Relationship Id="rId29" Type="http://schemas.openxmlformats.org/officeDocument/2006/relationships/ctrlProp" Target="../ctrlProps/ctrlProp184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161.xml"/><Relationship Id="rId11" Type="http://schemas.openxmlformats.org/officeDocument/2006/relationships/ctrlProp" Target="../ctrlProps/ctrlProp166.xml"/><Relationship Id="rId24" Type="http://schemas.openxmlformats.org/officeDocument/2006/relationships/ctrlProp" Target="../ctrlProps/ctrlProp179.xml"/><Relationship Id="rId5" Type="http://schemas.openxmlformats.org/officeDocument/2006/relationships/ctrlProp" Target="../ctrlProps/ctrlProp160.xml"/><Relationship Id="rId15" Type="http://schemas.openxmlformats.org/officeDocument/2006/relationships/ctrlProp" Target="../ctrlProps/ctrlProp170.xml"/><Relationship Id="rId23" Type="http://schemas.openxmlformats.org/officeDocument/2006/relationships/ctrlProp" Target="../ctrlProps/ctrlProp178.xml"/><Relationship Id="rId28" Type="http://schemas.openxmlformats.org/officeDocument/2006/relationships/ctrlProp" Target="../ctrlProps/ctrlProp183.xml"/><Relationship Id="rId10" Type="http://schemas.openxmlformats.org/officeDocument/2006/relationships/ctrlProp" Target="../ctrlProps/ctrlProp165.xml"/><Relationship Id="rId19" Type="http://schemas.openxmlformats.org/officeDocument/2006/relationships/ctrlProp" Target="../ctrlProps/ctrlProp174.xml"/><Relationship Id="rId4" Type="http://schemas.openxmlformats.org/officeDocument/2006/relationships/ctrlProp" Target="../ctrlProps/ctrlProp159.xml"/><Relationship Id="rId9" Type="http://schemas.openxmlformats.org/officeDocument/2006/relationships/ctrlProp" Target="../ctrlProps/ctrlProp164.xml"/><Relationship Id="rId14" Type="http://schemas.openxmlformats.org/officeDocument/2006/relationships/ctrlProp" Target="../ctrlProps/ctrlProp169.xml"/><Relationship Id="rId22" Type="http://schemas.openxmlformats.org/officeDocument/2006/relationships/ctrlProp" Target="../ctrlProps/ctrlProp177.xml"/><Relationship Id="rId27" Type="http://schemas.openxmlformats.org/officeDocument/2006/relationships/ctrlProp" Target="../ctrlProps/ctrlProp182.xml"/><Relationship Id="rId30" Type="http://schemas.openxmlformats.org/officeDocument/2006/relationships/ctrlProp" Target="../ctrlProps/ctrlProp18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0"/>
  <sheetViews>
    <sheetView showGridLines="0" topLeftCell="L1" zoomScale="40" zoomScaleNormal="40" workbookViewId="0">
      <pane ySplit="1" topLeftCell="A2" activePane="bottomLeft" state="frozen"/>
      <selection activeCell="F1" sqref="F1"/>
      <selection pane="bottomLeft" activeCell="Q10" sqref="Q10"/>
    </sheetView>
  </sheetViews>
  <sheetFormatPr defaultRowHeight="16.5" x14ac:dyDescent="0.3"/>
  <cols>
    <col min="1" max="1" width="9" hidden="1" customWidth="1"/>
    <col min="2" max="2" width="10.625" hidden="1" customWidth="1"/>
    <col min="3" max="5" width="9" hidden="1" customWidth="1"/>
    <col min="6" max="6" width="3.125" customWidth="1"/>
    <col min="7" max="7" width="6.25" style="1" customWidth="1"/>
    <col min="8" max="8" width="6.625" style="1" customWidth="1"/>
    <col min="9" max="9" width="19.25" style="1" customWidth="1"/>
    <col min="10" max="10" width="17.875" style="1" customWidth="1"/>
    <col min="11" max="11" width="17.125" style="1" customWidth="1"/>
    <col min="12" max="12" width="13.875" style="1" customWidth="1"/>
    <col min="13" max="13" width="25.5" style="1" customWidth="1"/>
    <col min="14" max="14" width="22.5" style="1" customWidth="1"/>
    <col min="15" max="15" width="4.5" customWidth="1"/>
    <col min="16" max="16" width="4.875" customWidth="1"/>
    <col min="19" max="19" width="26.75" bestFit="1" customWidth="1"/>
    <col min="20" max="21" width="9.25" bestFit="1" customWidth="1"/>
    <col min="22" max="22" width="19.25" bestFit="1" customWidth="1"/>
    <col min="23" max="23" width="20.625" bestFit="1" customWidth="1"/>
    <col min="24" max="24" width="14.5" bestFit="1" customWidth="1"/>
    <col min="26" max="30" width="19.125" customWidth="1"/>
  </cols>
  <sheetData>
    <row r="1" spans="1:30" ht="56.25" customHeight="1" x14ac:dyDescent="0.3"/>
    <row r="4" spans="1:30" ht="37.5" customHeight="1" x14ac:dyDescent="0.3">
      <c r="G4" s="176" t="s">
        <v>23</v>
      </c>
      <c r="H4" s="176"/>
      <c r="I4" s="176"/>
      <c r="J4" s="176"/>
      <c r="K4" s="176"/>
      <c r="L4" s="176"/>
      <c r="M4" s="176"/>
      <c r="N4" s="176"/>
      <c r="R4" s="177"/>
      <c r="S4" s="177"/>
      <c r="T4" s="177"/>
      <c r="U4" s="177"/>
      <c r="V4" s="177"/>
      <c r="W4" s="179"/>
      <c r="X4" s="179"/>
      <c r="Z4" s="177" t="s">
        <v>285</v>
      </c>
      <c r="AA4" s="177"/>
      <c r="AB4" s="177"/>
      <c r="AC4" s="177"/>
      <c r="AD4" s="177"/>
    </row>
    <row r="5" spans="1:30" x14ac:dyDescent="0.3">
      <c r="G5" s="56" t="s">
        <v>225</v>
      </c>
      <c r="H5" s="56" t="s">
        <v>226</v>
      </c>
      <c r="I5" s="56" t="s">
        <v>227</v>
      </c>
      <c r="J5" s="56" t="s">
        <v>236</v>
      </c>
      <c r="K5" s="180" t="s">
        <v>237</v>
      </c>
      <c r="L5" s="180"/>
      <c r="M5" s="180"/>
      <c r="N5" s="56" t="s">
        <v>238</v>
      </c>
      <c r="R5" s="177"/>
      <c r="S5" s="177"/>
      <c r="T5" s="177"/>
      <c r="U5" s="177"/>
      <c r="V5" s="177"/>
      <c r="W5" s="47"/>
      <c r="X5" s="47"/>
      <c r="Z5" s="177"/>
      <c r="AA5" s="177"/>
      <c r="AB5" s="177"/>
      <c r="AC5" s="177"/>
      <c r="AD5" s="177"/>
    </row>
    <row r="6" spans="1:30" ht="35.25" customHeight="1" x14ac:dyDescent="0.3">
      <c r="C6" s="55" t="s">
        <v>286</v>
      </c>
      <c r="D6" s="55" t="s">
        <v>287</v>
      </c>
      <c r="E6" s="55" t="s">
        <v>288</v>
      </c>
      <c r="G6" s="181" t="s">
        <v>217</v>
      </c>
      <c r="H6" s="57"/>
      <c r="I6" s="58" t="s">
        <v>22</v>
      </c>
      <c r="J6" s="182" t="s">
        <v>222</v>
      </c>
      <c r="K6" s="182"/>
      <c r="L6" s="182"/>
      <c r="M6" s="182"/>
      <c r="N6" s="54" t="s">
        <v>231</v>
      </c>
      <c r="O6" s="53"/>
      <c r="R6" s="178"/>
      <c r="S6" s="178"/>
      <c r="T6" s="178"/>
      <c r="U6" s="178"/>
      <c r="V6" s="178"/>
      <c r="W6" s="47"/>
      <c r="X6" s="47"/>
      <c r="Z6" s="178"/>
      <c r="AA6" s="178"/>
      <c r="AB6" s="178"/>
      <c r="AC6" s="178"/>
      <c r="AD6" s="178"/>
    </row>
    <row r="7" spans="1:30" ht="35.25" customHeight="1" x14ac:dyDescent="0.3">
      <c r="A7" t="b">
        <v>1</v>
      </c>
      <c r="B7">
        <f>IF(A7,J7,0)</f>
        <v>1000</v>
      </c>
      <c r="G7" s="181"/>
      <c r="H7" s="57"/>
      <c r="I7" s="58" t="s">
        <v>0</v>
      </c>
      <c r="J7" s="3">
        <v>1000</v>
      </c>
      <c r="K7" s="183"/>
      <c r="L7" s="183"/>
      <c r="M7" s="183"/>
      <c r="N7" s="184" t="s">
        <v>228</v>
      </c>
      <c r="O7" s="52"/>
      <c r="R7" s="40" t="s">
        <v>225</v>
      </c>
      <c r="S7" s="40" t="s">
        <v>237</v>
      </c>
      <c r="T7" s="185" t="s">
        <v>266</v>
      </c>
      <c r="U7" s="186"/>
      <c r="V7" s="40" t="s">
        <v>265</v>
      </c>
    </row>
    <row r="8" spans="1:30" ht="35.25" customHeight="1" x14ac:dyDescent="0.3">
      <c r="A8" t="b">
        <v>1</v>
      </c>
      <c r="B8">
        <f>IF(A8,J8,0)</f>
        <v>5000</v>
      </c>
      <c r="G8" s="181" t="s">
        <v>216</v>
      </c>
      <c r="H8" s="57"/>
      <c r="I8" s="58" t="s">
        <v>1</v>
      </c>
      <c r="J8" s="3">
        <v>5000</v>
      </c>
      <c r="K8" s="183"/>
      <c r="L8" s="183"/>
      <c r="M8" s="183"/>
      <c r="N8" s="184"/>
      <c r="O8" s="52"/>
      <c r="R8" s="187" t="s">
        <v>247</v>
      </c>
      <c r="S8" s="36" t="s">
        <v>249</v>
      </c>
      <c r="T8" s="188">
        <v>50000</v>
      </c>
      <c r="U8" s="189"/>
      <c r="V8" s="32">
        <f>$T$8*SUM($C$20:$C$25)</f>
        <v>1550000</v>
      </c>
    </row>
    <row r="9" spans="1:30" ht="35.25" customHeight="1" x14ac:dyDescent="0.3">
      <c r="A9" t="b">
        <v>1</v>
      </c>
      <c r="B9">
        <f>IF(A9,J9,0)</f>
        <v>5000</v>
      </c>
      <c r="G9" s="181"/>
      <c r="H9" s="57"/>
      <c r="I9" s="58" t="s">
        <v>2</v>
      </c>
      <c r="J9" s="3">
        <v>5000</v>
      </c>
      <c r="K9" s="183"/>
      <c r="L9" s="183"/>
      <c r="M9" s="183"/>
      <c r="N9" s="184"/>
      <c r="O9" s="52"/>
      <c r="Q9" s="46"/>
      <c r="R9" s="187"/>
      <c r="S9" s="37" t="s">
        <v>250</v>
      </c>
      <c r="T9" s="188">
        <v>50000</v>
      </c>
      <c r="U9" s="189"/>
      <c r="V9" s="32">
        <f>$T$9*SUM($D$20:$D$22,$D$25)</f>
        <v>1900000</v>
      </c>
    </row>
    <row r="10" spans="1:30" ht="35.25" customHeight="1" x14ac:dyDescent="0.3">
      <c r="A10" t="b">
        <v>1</v>
      </c>
      <c r="B10">
        <f>IF(A10,J10,0)</f>
        <v>5000</v>
      </c>
      <c r="G10" s="181"/>
      <c r="H10" s="57"/>
      <c r="I10" s="58" t="s">
        <v>3</v>
      </c>
      <c r="J10" s="3">
        <v>5000</v>
      </c>
      <c r="K10" s="183"/>
      <c r="L10" s="183"/>
      <c r="M10" s="183"/>
      <c r="N10" s="184"/>
      <c r="O10" s="52"/>
      <c r="R10" s="187"/>
      <c r="S10" s="38" t="s">
        <v>251</v>
      </c>
      <c r="T10" s="188">
        <v>50000</v>
      </c>
      <c r="U10" s="189"/>
      <c r="V10" s="32">
        <f>$T$10*SUM($D$23:$D$24)</f>
        <v>1000000</v>
      </c>
    </row>
    <row r="11" spans="1:30" ht="35.25" customHeight="1" x14ac:dyDescent="0.3">
      <c r="A11" t="b">
        <v>1</v>
      </c>
      <c r="B11">
        <f>IF(A11,J11,0)</f>
        <v>5000</v>
      </c>
      <c r="G11" s="181"/>
      <c r="H11" s="57"/>
      <c r="I11" s="58" t="s">
        <v>4</v>
      </c>
      <c r="J11" s="3">
        <v>5000</v>
      </c>
      <c r="K11" s="183"/>
      <c r="L11" s="183"/>
      <c r="M11" s="183"/>
      <c r="N11" s="184"/>
      <c r="O11" s="52"/>
      <c r="R11" s="187"/>
      <c r="S11" s="39" t="s">
        <v>236</v>
      </c>
      <c r="T11" s="190"/>
      <c r="U11" s="191"/>
      <c r="V11" s="35">
        <f>SUM($B$7:$B$25)</f>
        <v>853000</v>
      </c>
    </row>
    <row r="12" spans="1:30" ht="35.25" customHeight="1" x14ac:dyDescent="0.3">
      <c r="A12" t="b">
        <v>1</v>
      </c>
      <c r="B12">
        <f t="shared" ref="B12:B25" si="0">IF(A12,J12,0)</f>
        <v>5000</v>
      </c>
      <c r="G12" s="181"/>
      <c r="H12" s="57"/>
      <c r="I12" s="58" t="s">
        <v>5</v>
      </c>
      <c r="J12" s="3">
        <v>5000</v>
      </c>
      <c r="K12" s="183"/>
      <c r="L12" s="183"/>
      <c r="M12" s="183"/>
      <c r="N12" s="184"/>
      <c r="O12" s="52"/>
      <c r="R12" s="187"/>
      <c r="S12" s="39" t="s">
        <v>256</v>
      </c>
      <c r="T12" s="192"/>
      <c r="U12" s="193"/>
      <c r="V12" s="35">
        <f>$E$20*3000+SUM($E$21:$E$25)*8000</f>
        <v>102000</v>
      </c>
    </row>
    <row r="13" spans="1:30" ht="35.25" customHeight="1" x14ac:dyDescent="0.3">
      <c r="A13" t="b">
        <v>1</v>
      </c>
      <c r="B13">
        <f t="shared" si="0"/>
        <v>5000</v>
      </c>
      <c r="G13" s="181"/>
      <c r="H13" s="57"/>
      <c r="I13" s="58" t="s">
        <v>6</v>
      </c>
      <c r="J13" s="3">
        <v>5000</v>
      </c>
      <c r="K13" s="183"/>
      <c r="L13" s="183"/>
      <c r="M13" s="183"/>
      <c r="N13" s="184"/>
      <c r="O13" s="52"/>
      <c r="R13" s="194" t="s">
        <v>260</v>
      </c>
      <c r="S13" s="195"/>
      <c r="T13" s="195"/>
      <c r="U13" s="196"/>
      <c r="V13" s="41">
        <f>SUM($V$8:$V$12)</f>
        <v>5405000</v>
      </c>
    </row>
    <row r="14" spans="1:30" ht="35.25" customHeight="1" x14ac:dyDescent="0.3">
      <c r="A14" t="b">
        <v>1</v>
      </c>
      <c r="B14">
        <f t="shared" si="0"/>
        <v>12000</v>
      </c>
      <c r="G14" s="181" t="s">
        <v>218</v>
      </c>
      <c r="H14" s="57"/>
      <c r="I14" s="58" t="s">
        <v>7</v>
      </c>
      <c r="J14" s="3">
        <v>12000</v>
      </c>
      <c r="K14" s="183"/>
      <c r="L14" s="183"/>
      <c r="M14" s="183"/>
      <c r="N14" s="184"/>
      <c r="O14" s="52"/>
      <c r="R14" s="198" t="s">
        <v>193</v>
      </c>
      <c r="S14" s="33" t="s">
        <v>264</v>
      </c>
      <c r="T14" s="188">
        <v>1000000</v>
      </c>
      <c r="U14" s="189"/>
      <c r="V14" s="31">
        <f>$T$14*$D$31</f>
        <v>3000000</v>
      </c>
    </row>
    <row r="15" spans="1:30" ht="35.25" customHeight="1" x14ac:dyDescent="0.3">
      <c r="A15" t="b">
        <v>1</v>
      </c>
      <c r="B15">
        <f t="shared" si="0"/>
        <v>12000</v>
      </c>
      <c r="G15" s="181"/>
      <c r="H15" s="57"/>
      <c r="I15" s="58" t="s">
        <v>8</v>
      </c>
      <c r="J15" s="3">
        <v>12000</v>
      </c>
      <c r="K15" s="183"/>
      <c r="L15" s="183"/>
      <c r="M15" s="183"/>
      <c r="N15" s="184"/>
      <c r="O15" s="52"/>
      <c r="R15" s="198"/>
      <c r="S15" s="33" t="s">
        <v>263</v>
      </c>
      <c r="T15" s="188">
        <v>1000000</v>
      </c>
      <c r="U15" s="189"/>
      <c r="V15" s="31">
        <f>$T$15*SUM($C$31,$C$35)</f>
        <v>13000000</v>
      </c>
    </row>
    <row r="16" spans="1:30" ht="35.25" customHeight="1" x14ac:dyDescent="0.3">
      <c r="A16" t="b">
        <v>1</v>
      </c>
      <c r="B16">
        <f t="shared" si="0"/>
        <v>12000</v>
      </c>
      <c r="G16" s="181"/>
      <c r="H16" s="57"/>
      <c r="I16" s="58" t="s">
        <v>9</v>
      </c>
      <c r="J16" s="3">
        <v>12000</v>
      </c>
      <c r="K16" s="183"/>
      <c r="L16" s="183"/>
      <c r="M16" s="183"/>
      <c r="N16" s="184"/>
      <c r="O16" s="52"/>
      <c r="R16" s="198"/>
      <c r="S16" s="33" t="s">
        <v>262</v>
      </c>
      <c r="T16" s="188">
        <v>1000000</v>
      </c>
      <c r="U16" s="189"/>
      <c r="V16" s="31">
        <f>$T$16*$E$32</f>
        <v>1000000</v>
      </c>
    </row>
    <row r="17" spans="1:33" ht="35.25" customHeight="1" x14ac:dyDescent="0.3">
      <c r="A17" t="b">
        <v>1</v>
      </c>
      <c r="B17">
        <f t="shared" si="0"/>
        <v>12000</v>
      </c>
      <c r="G17" s="181"/>
      <c r="H17" s="57"/>
      <c r="I17" s="58" t="s">
        <v>15</v>
      </c>
      <c r="J17" s="3">
        <v>12000</v>
      </c>
      <c r="K17" s="183"/>
      <c r="L17" s="183"/>
      <c r="M17" s="183"/>
      <c r="N17" s="184"/>
      <c r="O17" s="52"/>
      <c r="R17" s="198"/>
      <c r="S17" s="33" t="s">
        <v>261</v>
      </c>
      <c r="T17" s="188">
        <v>3000000</v>
      </c>
      <c r="U17" s="189"/>
      <c r="V17" s="31">
        <f>T17*SUM($C$32,$D$35)</f>
        <v>66000000</v>
      </c>
    </row>
    <row r="18" spans="1:33" ht="35.25" customHeight="1" x14ac:dyDescent="0.3">
      <c r="A18" t="b">
        <v>1</v>
      </c>
      <c r="B18">
        <f t="shared" si="0"/>
        <v>12000</v>
      </c>
      <c r="G18" s="181"/>
      <c r="H18" s="57"/>
      <c r="I18" s="58" t="s">
        <v>16</v>
      </c>
      <c r="J18" s="3">
        <v>12000</v>
      </c>
      <c r="K18" s="183"/>
      <c r="L18" s="183"/>
      <c r="M18" s="183"/>
      <c r="N18" s="184"/>
      <c r="O18" s="52"/>
      <c r="R18" s="198"/>
      <c r="S18" s="34" t="s">
        <v>255</v>
      </c>
      <c r="T18" s="188">
        <v>10000000</v>
      </c>
      <c r="U18" s="189"/>
      <c r="V18" s="31">
        <f>$T$18*$C$34</f>
        <v>10000000</v>
      </c>
    </row>
    <row r="19" spans="1:33" ht="35.25" customHeight="1" x14ac:dyDescent="0.3">
      <c r="A19" t="b">
        <v>1</v>
      </c>
      <c r="B19">
        <f t="shared" si="0"/>
        <v>12000</v>
      </c>
      <c r="G19" s="181"/>
      <c r="H19" s="57"/>
      <c r="I19" s="58" t="s">
        <v>17</v>
      </c>
      <c r="J19" s="3">
        <v>12000</v>
      </c>
      <c r="K19" s="183"/>
      <c r="L19" s="183"/>
      <c r="M19" s="183"/>
      <c r="N19" s="184"/>
      <c r="O19" s="52"/>
      <c r="R19" s="198"/>
      <c r="S19" s="34" t="s">
        <v>248</v>
      </c>
      <c r="T19" s="188">
        <v>10000000</v>
      </c>
      <c r="U19" s="189"/>
      <c r="V19" s="31">
        <f>$T$19*$D$34</f>
        <v>10000000</v>
      </c>
    </row>
    <row r="20" spans="1:33" ht="35.25" customHeight="1" x14ac:dyDescent="0.3">
      <c r="A20" t="b">
        <v>1</v>
      </c>
      <c r="B20">
        <f t="shared" si="0"/>
        <v>50000</v>
      </c>
      <c r="C20">
        <f>IF(A20,3,0)</f>
        <v>3</v>
      </c>
      <c r="D20">
        <f>IF(A20,6,0)</f>
        <v>6</v>
      </c>
      <c r="E20">
        <f>IF(A20,2,0)</f>
        <v>2</v>
      </c>
      <c r="G20" s="181" t="s">
        <v>219</v>
      </c>
      <c r="H20" s="57"/>
      <c r="I20" s="58" t="s">
        <v>10</v>
      </c>
      <c r="J20" s="3">
        <v>50000</v>
      </c>
      <c r="K20" s="199" t="s">
        <v>289</v>
      </c>
      <c r="L20" s="199"/>
      <c r="M20" s="199"/>
      <c r="N20" s="184"/>
      <c r="O20" s="52"/>
      <c r="R20" s="198"/>
      <c r="S20" s="34" t="s">
        <v>257</v>
      </c>
      <c r="T20" s="188">
        <v>250000000</v>
      </c>
      <c r="U20" s="189"/>
      <c r="V20" s="31">
        <f>$T$20*$C$36</f>
        <v>250000000</v>
      </c>
    </row>
    <row r="21" spans="1:33" ht="35.25" customHeight="1" x14ac:dyDescent="0.3">
      <c r="A21" t="b">
        <v>1</v>
      </c>
      <c r="B21">
        <f t="shared" si="0"/>
        <v>50000</v>
      </c>
      <c r="C21">
        <f>IF(A21,5,0)</f>
        <v>5</v>
      </c>
      <c r="D21">
        <f>IF(A21,10,0)</f>
        <v>10</v>
      </c>
      <c r="E21">
        <f>IF(A21,2,0)</f>
        <v>2</v>
      </c>
      <c r="G21" s="181"/>
      <c r="H21" s="57"/>
      <c r="I21" s="58" t="s">
        <v>11</v>
      </c>
      <c r="J21" s="3">
        <v>50000</v>
      </c>
      <c r="K21" s="197" t="s">
        <v>254</v>
      </c>
      <c r="L21" s="197"/>
      <c r="M21" s="197"/>
      <c r="N21" s="184"/>
      <c r="O21" s="52"/>
      <c r="R21" s="198"/>
      <c r="S21" s="34" t="s">
        <v>235</v>
      </c>
      <c r="T21" s="200"/>
      <c r="U21" s="201"/>
      <c r="V21" s="31">
        <f>SUM($B$31:$B$36)</f>
        <v>61000000</v>
      </c>
      <c r="W21" t="s">
        <v>270</v>
      </c>
    </row>
    <row r="22" spans="1:33" ht="35.25" customHeight="1" x14ac:dyDescent="0.3">
      <c r="A22" t="b">
        <v>1</v>
      </c>
      <c r="B22">
        <f t="shared" si="0"/>
        <v>50000</v>
      </c>
      <c r="C22">
        <f>IF(A22,5,0)</f>
        <v>5</v>
      </c>
      <c r="D22">
        <f>IF(A22,10,0)</f>
        <v>10</v>
      </c>
      <c r="E22">
        <f>IF(A22,2,0)</f>
        <v>2</v>
      </c>
      <c r="G22" s="181"/>
      <c r="H22" s="57"/>
      <c r="I22" s="58" t="s">
        <v>12</v>
      </c>
      <c r="J22" s="3">
        <v>50000</v>
      </c>
      <c r="K22" s="197" t="s">
        <v>253</v>
      </c>
      <c r="L22" s="197"/>
      <c r="M22" s="197"/>
      <c r="N22" s="184"/>
      <c r="O22" s="52"/>
      <c r="R22" s="194" t="s">
        <v>260</v>
      </c>
      <c r="S22" s="195"/>
      <c r="T22" s="195"/>
      <c r="U22" s="196"/>
      <c r="V22" s="42">
        <f>SUM(V14:V21)</f>
        <v>414000000</v>
      </c>
    </row>
    <row r="23" spans="1:33" ht="35.25" customHeight="1" x14ac:dyDescent="0.3">
      <c r="A23" t="b">
        <v>1</v>
      </c>
      <c r="B23">
        <f t="shared" si="0"/>
        <v>50000</v>
      </c>
      <c r="C23">
        <f>IF(A23,5,0)</f>
        <v>5</v>
      </c>
      <c r="D23">
        <f>IF(A23,10,0)</f>
        <v>10</v>
      </c>
      <c r="E23">
        <f>IF(A23,2,0)</f>
        <v>2</v>
      </c>
      <c r="G23" s="181"/>
      <c r="H23" s="57"/>
      <c r="I23" s="58" t="s">
        <v>18</v>
      </c>
      <c r="J23" s="3">
        <v>50000</v>
      </c>
      <c r="K23" s="197" t="s">
        <v>258</v>
      </c>
      <c r="L23" s="197"/>
      <c r="M23" s="197"/>
      <c r="N23" s="184"/>
      <c r="O23" s="52"/>
    </row>
    <row r="24" spans="1:33" ht="35.25" customHeight="1" x14ac:dyDescent="0.3">
      <c r="A24" t="b">
        <v>1</v>
      </c>
      <c r="B24">
        <f t="shared" si="0"/>
        <v>50000</v>
      </c>
      <c r="C24">
        <f>IF(A24,5,0)</f>
        <v>5</v>
      </c>
      <c r="D24">
        <f>IF(A24,10,0)</f>
        <v>10</v>
      </c>
      <c r="E24">
        <f>IF(A24,2,0)</f>
        <v>2</v>
      </c>
      <c r="G24" s="181"/>
      <c r="H24" s="57"/>
      <c r="I24" s="58" t="s">
        <v>19</v>
      </c>
      <c r="J24" s="3">
        <v>50000</v>
      </c>
      <c r="K24" s="197" t="s">
        <v>259</v>
      </c>
      <c r="L24" s="197"/>
      <c r="M24" s="197"/>
      <c r="N24" s="184"/>
      <c r="O24" s="52"/>
      <c r="R24" s="54" t="s">
        <v>268</v>
      </c>
      <c r="S24" s="54" t="s">
        <v>267</v>
      </c>
      <c r="T24" s="51" t="s">
        <v>271</v>
      </c>
      <c r="U24" s="51" t="s">
        <v>272</v>
      </c>
      <c r="V24" s="54" t="s">
        <v>236</v>
      </c>
      <c r="W24" s="54" t="s">
        <v>239</v>
      </c>
      <c r="X24" s="54" t="s">
        <v>240</v>
      </c>
      <c r="AA24" s="54" t="s">
        <v>268</v>
      </c>
      <c r="AB24" s="54" t="s">
        <v>267</v>
      </c>
      <c r="AC24" s="51" t="s">
        <v>271</v>
      </c>
      <c r="AD24" s="51" t="s">
        <v>272</v>
      </c>
      <c r="AE24" s="54" t="s">
        <v>236</v>
      </c>
      <c r="AF24" s="54" t="s">
        <v>239</v>
      </c>
      <c r="AG24" s="54" t="s">
        <v>240</v>
      </c>
    </row>
    <row r="25" spans="1:33" ht="35.25" customHeight="1" x14ac:dyDescent="0.3">
      <c r="A25" t="b">
        <v>1</v>
      </c>
      <c r="B25">
        <f t="shared" si="0"/>
        <v>500000</v>
      </c>
      <c r="C25">
        <f>IF(A25,8,0)</f>
        <v>8</v>
      </c>
      <c r="D25">
        <f>IF(A25,12,0)</f>
        <v>12</v>
      </c>
      <c r="E25">
        <f>IF(A25,4,0)</f>
        <v>4</v>
      </c>
      <c r="G25" s="181" t="s">
        <v>220</v>
      </c>
      <c r="H25" s="57"/>
      <c r="I25" s="58" t="s">
        <v>13</v>
      </c>
      <c r="J25" s="3">
        <v>500000</v>
      </c>
      <c r="K25" s="197" t="s">
        <v>252</v>
      </c>
      <c r="L25" s="197"/>
      <c r="M25" s="197"/>
      <c r="N25" s="184"/>
      <c r="O25" s="52"/>
      <c r="R25" s="198" t="s">
        <v>268</v>
      </c>
      <c r="S25" s="44" t="s">
        <v>290</v>
      </c>
      <c r="T25" s="48">
        <v>1</v>
      </c>
      <c r="U25" s="48">
        <v>3</v>
      </c>
      <c r="V25" s="45">
        <f>SUMIFS($J$99:$J$101,$A$99:$A$101,"&lt;="&amp;$U$25,$A$99:$A$101,"&gt;="&amp;$T$25)</f>
        <v>4500000</v>
      </c>
      <c r="W25" s="45">
        <f>SUMIFS($K$99:$K$101,$A$99:$A$101,"&lt;="&amp;$U$25,$A$99:$A$101,"&gt;="&amp;$T$25)</f>
        <v>60000000</v>
      </c>
      <c r="X25" s="45">
        <f>SUMIFS($L$99:$L$101,$A$99:$A$101,"&lt;="&amp;$U$25,$A$99:$A$101,"&gt;="&amp;$T$25)</f>
        <v>3000</v>
      </c>
      <c r="AA25" s="198" t="s">
        <v>268</v>
      </c>
      <c r="AB25" s="44" t="s">
        <v>290</v>
      </c>
      <c r="AC25" s="48">
        <v>1</v>
      </c>
      <c r="AD25" s="48">
        <v>3</v>
      </c>
      <c r="AE25" s="45">
        <f>SUMIFS($J$99:$J$101,$A$99:$A$101,"&lt;="&amp;$U$25,$A$99:$A$101,"&gt;="&amp;$T$25)</f>
        <v>4500000</v>
      </c>
      <c r="AF25" s="45">
        <f>SUMIFS($K$99:$K$101,$A$99:$A$101,"&lt;="&amp;$U$25,$A$99:$A$101,"&gt;="&amp;$T$25)</f>
        <v>60000000</v>
      </c>
      <c r="AG25" s="45">
        <f>SUMIFS($L$99:$L$101,$A$99:$A$101,"&lt;="&amp;$U$25,$A$99:$A$101,"&gt;="&amp;$T$25)</f>
        <v>3000</v>
      </c>
    </row>
    <row r="26" spans="1:33" ht="35.25" customHeight="1" x14ac:dyDescent="0.3">
      <c r="G26" s="181"/>
      <c r="H26" s="57"/>
      <c r="I26" s="58" t="s">
        <v>14</v>
      </c>
      <c r="J26" s="182" t="s">
        <v>221</v>
      </c>
      <c r="K26" s="182"/>
      <c r="L26" s="182"/>
      <c r="M26" s="182"/>
      <c r="N26" s="60" t="s">
        <v>232</v>
      </c>
      <c r="O26" s="52"/>
      <c r="R26" s="198"/>
      <c r="S26" s="44" t="s">
        <v>274</v>
      </c>
      <c r="T26" s="48">
        <v>1</v>
      </c>
      <c r="U26" s="48">
        <v>3</v>
      </c>
      <c r="V26" s="45">
        <f>SUMIFS($J$102:$J$104,$A$102:$A$104,"&lt;="&amp;$U$26,$A$102:$A$104,"&gt;="&amp;$T$26)</f>
        <v>4500000</v>
      </c>
      <c r="W26" s="45">
        <f>SUMIFS($K$102:$K$104,$A$102:$A$104,"&lt;="&amp;$U$26,$A$102:$A$104,"&gt;="&amp;$T$26)</f>
        <v>90000000</v>
      </c>
      <c r="X26" s="45">
        <f>SUMIFS($L$102:$L$104,$A$102:$A$104,"&lt;="&amp;$U$26,$A$102:$A$104,"&gt;="&amp;$T$26)</f>
        <v>7500</v>
      </c>
      <c r="AA26" s="198"/>
      <c r="AB26" s="44" t="s">
        <v>274</v>
      </c>
      <c r="AC26" s="48">
        <v>1</v>
      </c>
      <c r="AD26" s="48">
        <v>3</v>
      </c>
      <c r="AE26" s="45">
        <f>SUMIFS($J$102:$J$104,$A$102:$A$104,"&lt;="&amp;$U$26,$A$102:$A$104,"&gt;="&amp;$T$26)</f>
        <v>4500000</v>
      </c>
      <c r="AF26" s="45">
        <f>SUMIFS($K$102:$K$104,$A$102:$A$104,"&lt;="&amp;$U$26,$A$102:$A$104,"&gt;="&amp;$T$26)</f>
        <v>90000000</v>
      </c>
      <c r="AG26" s="45">
        <f>SUMIFS($L$102:$L$104,$A$102:$A$104,"&lt;="&amp;$U$26,$A$102:$A$104,"&gt;="&amp;$T$26)</f>
        <v>7500</v>
      </c>
    </row>
    <row r="27" spans="1:33" ht="35.25" customHeight="1" x14ac:dyDescent="0.3">
      <c r="G27" s="198" t="s">
        <v>193</v>
      </c>
      <c r="H27" s="57"/>
      <c r="I27" s="58" t="s">
        <v>20</v>
      </c>
      <c r="J27" s="182" t="s">
        <v>24</v>
      </c>
      <c r="K27" s="182"/>
      <c r="L27" s="182"/>
      <c r="M27" s="182"/>
      <c r="N27" s="182" t="s">
        <v>230</v>
      </c>
      <c r="O27" s="52"/>
      <c r="R27" s="198"/>
      <c r="S27" s="44" t="s">
        <v>275</v>
      </c>
      <c r="T27" s="48">
        <v>1</v>
      </c>
      <c r="U27" s="48">
        <v>3</v>
      </c>
      <c r="V27" s="45">
        <f>SUMIFS($J$105:$J$107,$A$105:$A$107,"&lt;="&amp;$U$27,$A$105:$A$107,"&gt;="&amp;$T$27)</f>
        <v>7500000</v>
      </c>
      <c r="W27" s="45">
        <f>SUMIFS($K$105:$K$107,$A$105:$A$107,"&lt;="&amp;$U$27,$A$105:$A$107,"&gt;="&amp;$T$27)</f>
        <v>225000000</v>
      </c>
      <c r="X27" s="45">
        <f>SUMIFS($L$105:$L$107,$A$105:$A$107,"&lt;="&amp;$U$27,$A$105:$A$107,"&gt;="&amp;$T$27)</f>
        <v>0</v>
      </c>
      <c r="AA27" s="198"/>
      <c r="AB27" s="44" t="s">
        <v>275</v>
      </c>
      <c r="AC27" s="48">
        <v>1</v>
      </c>
      <c r="AD27" s="48">
        <v>3</v>
      </c>
      <c r="AE27" s="45">
        <f>SUMIFS($J$105:$J$107,$A$105:$A$107,"&lt;="&amp;$U$27,$A$105:$A$107,"&gt;="&amp;$T$27)</f>
        <v>7500000</v>
      </c>
      <c r="AF27" s="45">
        <f>SUMIFS($K$105:$K$107,$A$105:$A$107,"&lt;="&amp;$U$27,$A$105:$A$107,"&gt;="&amp;$T$27)</f>
        <v>225000000</v>
      </c>
      <c r="AG27" s="45">
        <f>SUMIFS($L$105:$L$107,$A$105:$A$107,"&lt;="&amp;$U$27,$A$105:$A$107,"&gt;="&amp;$T$27)</f>
        <v>0</v>
      </c>
    </row>
    <row r="28" spans="1:33" ht="35.25" customHeight="1" x14ac:dyDescent="0.3">
      <c r="G28" s="198"/>
      <c r="H28" s="57"/>
      <c r="I28" s="58" t="s">
        <v>21</v>
      </c>
      <c r="J28" s="182"/>
      <c r="K28" s="182"/>
      <c r="L28" s="182"/>
      <c r="M28" s="182"/>
      <c r="N28" s="182"/>
      <c r="O28" s="52"/>
      <c r="R28" s="198"/>
      <c r="S28" s="44" t="s">
        <v>276</v>
      </c>
      <c r="T28" s="48">
        <v>1</v>
      </c>
      <c r="U28" s="48">
        <v>4</v>
      </c>
      <c r="V28" s="45">
        <f>SUMIFS($J$108:$J$111,$A$108:$A$111,"&lt;="&amp;$U$28,$A$108:$A$111,"&gt;="&amp;$T$28)</f>
        <v>12000000</v>
      </c>
      <c r="W28" s="45">
        <f>SUMIFS($K$108:$K$111,$A$108:$A$111,"&lt;="&amp;$U$28,$A$108:$A$111,"&gt;="&amp;$T$28)</f>
        <v>155000000</v>
      </c>
      <c r="X28" s="45">
        <f>SUMIFS($L$108:$L$111,$A$108:$A$111,"&lt;="&amp;$U$28,$A$108:$A$111,"&gt;="&amp;$T$28)</f>
        <v>8000</v>
      </c>
      <c r="AA28" s="198"/>
      <c r="AB28" s="44" t="s">
        <v>276</v>
      </c>
      <c r="AC28" s="48">
        <v>1</v>
      </c>
      <c r="AD28" s="48">
        <v>4</v>
      </c>
      <c r="AE28" s="45">
        <f>SUMIFS($J$108:$J$111,$A$108:$A$111,"&lt;="&amp;$U$28,$A$108:$A$111,"&gt;="&amp;$T$28)</f>
        <v>12000000</v>
      </c>
      <c r="AF28" s="45">
        <f>SUMIFS($K$108:$K$111,$A$108:$A$111,"&lt;="&amp;$U$28,$A$108:$A$111,"&gt;="&amp;$T$28)</f>
        <v>155000000</v>
      </c>
      <c r="AG28" s="45">
        <f>SUMIFS($L$108:$L$111,$A$108:$A$111,"&lt;="&amp;$U$28,$A$108:$A$111,"&gt;="&amp;$T$28)</f>
        <v>8000</v>
      </c>
    </row>
    <row r="29" spans="1:33" ht="35.25" customHeight="1" x14ac:dyDescent="0.3">
      <c r="G29" s="198"/>
      <c r="H29" s="57"/>
      <c r="I29" s="58" t="s">
        <v>223</v>
      </c>
      <c r="J29" s="182" t="s">
        <v>233</v>
      </c>
      <c r="K29" s="182"/>
      <c r="L29" s="182"/>
      <c r="M29" s="182"/>
      <c r="N29" s="202" t="s">
        <v>234</v>
      </c>
      <c r="O29" s="52"/>
      <c r="R29" s="198"/>
      <c r="S29" s="44" t="s">
        <v>277</v>
      </c>
      <c r="T29" s="48">
        <v>1</v>
      </c>
      <c r="U29" s="48">
        <v>4</v>
      </c>
      <c r="V29" s="45">
        <f>SUMIFS($J$112:$J$115,$A$112:$A$115,"&lt;="&amp;$U$29,$A$112:$A$115,"&gt;="&amp;$T$29)</f>
        <v>12000000</v>
      </c>
      <c r="W29" s="45">
        <f>SUMIFS($K$112:$K$115,$A$112:$A$115,"&lt;="&amp;$U$29,$A$112:$A$115,"&gt;="&amp;$T$29)</f>
        <v>60000000</v>
      </c>
      <c r="X29" s="45">
        <f>SUMIFS($L$112:$L$115,$A$112:$A$115,"&lt;="&amp;$U$29,$A$112:$A$115,"&gt;="&amp;$T$29)</f>
        <v>3500</v>
      </c>
      <c r="AA29" s="198"/>
      <c r="AB29" s="44" t="s">
        <v>277</v>
      </c>
      <c r="AC29" s="48">
        <v>1</v>
      </c>
      <c r="AD29" s="48">
        <v>4</v>
      </c>
      <c r="AE29" s="45">
        <f>SUMIFS($J$112:$J$115,$A$112:$A$115,"&lt;="&amp;$U$29,$A$112:$A$115,"&gt;="&amp;$T$29)</f>
        <v>12000000</v>
      </c>
      <c r="AF29" s="45">
        <f>SUMIFS($K$112:$K$115,$A$112:$A$115,"&lt;="&amp;$U$29,$A$112:$A$115,"&gt;="&amp;$T$29)</f>
        <v>60000000</v>
      </c>
      <c r="AG29" s="45">
        <f>SUMIFS($L$112:$L$115,$A$112:$A$115,"&lt;="&amp;$U$29,$A$112:$A$115,"&gt;="&amp;$T$29)</f>
        <v>3500</v>
      </c>
    </row>
    <row r="30" spans="1:33" ht="35.25" customHeight="1" x14ac:dyDescent="0.3">
      <c r="G30" s="198"/>
      <c r="H30" s="57"/>
      <c r="I30" s="58" t="s">
        <v>224</v>
      </c>
      <c r="J30" s="203"/>
      <c r="K30" s="203"/>
      <c r="L30" s="203"/>
      <c r="M30" s="203"/>
      <c r="N30" s="202"/>
      <c r="O30" s="52"/>
      <c r="R30" s="198"/>
      <c r="S30" s="44" t="s">
        <v>278</v>
      </c>
      <c r="T30" s="48">
        <v>1</v>
      </c>
      <c r="U30" s="48">
        <v>4</v>
      </c>
      <c r="V30" s="45">
        <f>SUMIFS($J$116:$J$119,$A$116:$A$119,"&lt;="&amp;$U$30,$A$116:$A$119,"&gt;="&amp;$T$30)</f>
        <v>12000000</v>
      </c>
      <c r="W30" s="45">
        <f>SUMIFS($K$116:$K$119,$A$116:$A$119,"&lt;="&amp;$U$30,$A$116:$A$119,"&gt;="&amp;$T$30)</f>
        <v>140000000</v>
      </c>
      <c r="X30" s="45">
        <f>SUMIFS($L$116:$L$119,$A$116:$A$119,"&lt;="&amp;$U$30,$A$116:$A$119,"&gt;="&amp;$T$30)</f>
        <v>8000</v>
      </c>
      <c r="AA30" s="198"/>
      <c r="AB30" s="44" t="s">
        <v>278</v>
      </c>
      <c r="AC30" s="48">
        <v>1</v>
      </c>
      <c r="AD30" s="48">
        <v>4</v>
      </c>
      <c r="AE30" s="45">
        <f>SUMIFS($J$116:$J$119,$A$116:$A$119,"&lt;="&amp;$U$30,$A$116:$A$119,"&gt;="&amp;$T$30)</f>
        <v>12000000</v>
      </c>
      <c r="AF30" s="45">
        <f>SUMIFS($K$116:$K$119,$A$116:$A$119,"&lt;="&amp;$U$30,$A$116:$A$119,"&gt;="&amp;$T$30)</f>
        <v>140000000</v>
      </c>
      <c r="AG30" s="45">
        <f>SUMIFS($L$116:$L$119,$A$116:$A$119,"&lt;="&amp;$U$30,$A$116:$A$119,"&gt;="&amp;$T$30)</f>
        <v>8000</v>
      </c>
    </row>
    <row r="31" spans="1:33" ht="35.25" customHeight="1" x14ac:dyDescent="0.3">
      <c r="A31" t="b">
        <v>1</v>
      </c>
      <c r="B31">
        <f t="shared" ref="B31:B32" si="1">IF(A31,J31,0)</f>
        <v>1000000</v>
      </c>
      <c r="C31">
        <f>IF(A31,3,0)</f>
        <v>3</v>
      </c>
      <c r="D31">
        <f>IF(A31,3,0)</f>
        <v>3</v>
      </c>
      <c r="G31" s="198"/>
      <c r="H31" s="57"/>
      <c r="I31" s="58" t="s">
        <v>27</v>
      </c>
      <c r="J31" s="3">
        <v>1000000</v>
      </c>
      <c r="K31" s="197" t="s">
        <v>242</v>
      </c>
      <c r="L31" s="197"/>
      <c r="M31" s="197"/>
      <c r="N31" s="202"/>
      <c r="O31" s="52"/>
      <c r="R31" s="198"/>
      <c r="S31" s="44" t="s">
        <v>279</v>
      </c>
      <c r="T31" s="48">
        <v>1</v>
      </c>
      <c r="U31" s="48">
        <v>10</v>
      </c>
      <c r="V31" s="45">
        <f>SUMIFS($J$39:$J$48,$A$39:$A$48,"&lt;="&amp;$U$31,$A$39:$A$48,"&gt;="&amp;$T$31)</f>
        <v>5585000000</v>
      </c>
      <c r="W31" s="45">
        <f>SUMIFS($K$39:$K$48,$A$39:$A$48,"&lt;="&amp;$U$31,$A$39:$A$48,"&gt;="&amp;$T$31)</f>
        <v>22340000000</v>
      </c>
      <c r="X31" s="45">
        <f>SUMIFS($L$39:$L$48,$A$39:$A$48,"&lt;="&amp;$U$31,$A$39:$A$48,"&gt;="&amp;$T$31)</f>
        <v>12272700</v>
      </c>
      <c r="AA31" s="198"/>
      <c r="AB31" s="44" t="s">
        <v>279</v>
      </c>
      <c r="AC31" s="48">
        <v>1</v>
      </c>
      <c r="AD31" s="48">
        <v>10</v>
      </c>
      <c r="AE31" s="45">
        <f>SUMIFS($J$39:$J$48,$A$39:$A$48,"&lt;="&amp;$U$31,$A$39:$A$48,"&gt;="&amp;$T$31)</f>
        <v>5585000000</v>
      </c>
      <c r="AF31" s="45">
        <f>SUMIFS($K$39:$K$48,$A$39:$A$48,"&lt;="&amp;$U$31,$A$39:$A$48,"&gt;="&amp;$T$31)</f>
        <v>22340000000</v>
      </c>
      <c r="AG31" s="45">
        <f>SUMIFS($L$39:$L$48,$A$39:$A$48,"&lt;="&amp;$U$31,$A$39:$A$48,"&gt;="&amp;$T$31)</f>
        <v>12272700</v>
      </c>
    </row>
    <row r="32" spans="1:33" ht="35.25" customHeight="1" x14ac:dyDescent="0.3">
      <c r="A32" t="b">
        <v>1</v>
      </c>
      <c r="B32">
        <f t="shared" si="1"/>
        <v>0</v>
      </c>
      <c r="C32">
        <f>IF(A32,2,0)</f>
        <v>2</v>
      </c>
      <c r="D32">
        <f>IF(A32,2,0)</f>
        <v>2</v>
      </c>
      <c r="E32">
        <f>IF(A32,1,0)</f>
        <v>1</v>
      </c>
      <c r="G32" s="198"/>
      <c r="H32" s="57"/>
      <c r="I32" s="58" t="s">
        <v>25</v>
      </c>
      <c r="J32" s="184"/>
      <c r="K32" s="199" t="s">
        <v>243</v>
      </c>
      <c r="L32" s="199"/>
      <c r="M32" s="199"/>
      <c r="N32" s="202" t="s">
        <v>241</v>
      </c>
      <c r="O32" s="52"/>
      <c r="R32" s="198"/>
      <c r="S32" s="44" t="s">
        <v>280</v>
      </c>
      <c r="T32" s="48">
        <v>1</v>
      </c>
      <c r="U32" s="48">
        <v>10</v>
      </c>
      <c r="V32" s="45">
        <f>SUMIFS($J$49:$J$58,$A$49:$A$58,"&lt;="&amp;$U$32,$A$49:$A$58,"&gt;="&amp;$T$32)</f>
        <v>5585000000</v>
      </c>
      <c r="W32" s="45">
        <f>SUMIFS($K$49:$K$58,$A$49:$A$58,"&lt;="&amp;$U$32,$A$49:$A$58,"&gt;="&amp;$T$32)</f>
        <v>22340000000</v>
      </c>
      <c r="X32" s="45">
        <f>SUMIFS($L$49:$L$58,$A$49:$A$58,"&lt;="&amp;$U$32,$A$49:$A$58,"&gt;="&amp;$T$32)</f>
        <v>12272700</v>
      </c>
      <c r="AA32" s="198"/>
      <c r="AB32" s="44" t="s">
        <v>280</v>
      </c>
      <c r="AC32" s="48">
        <v>1</v>
      </c>
      <c r="AD32" s="48">
        <v>10</v>
      </c>
      <c r="AE32" s="45">
        <f>SUMIFS($J$49:$J$58,$A$49:$A$58,"&lt;="&amp;$U$32,$A$49:$A$58,"&gt;="&amp;$T$32)</f>
        <v>5585000000</v>
      </c>
      <c r="AF32" s="45">
        <f>SUMIFS($K$49:$K$58,$A$49:$A$58,"&lt;="&amp;$U$32,$A$49:$A$58,"&gt;="&amp;$T$32)</f>
        <v>22340000000</v>
      </c>
      <c r="AG32" s="45">
        <f>SUMIFS($L$49:$L$58,$A$49:$A$58,"&lt;="&amp;$U$32,$A$49:$A$58,"&gt;="&amp;$T$32)</f>
        <v>12272700</v>
      </c>
    </row>
    <row r="33" spans="1:33" ht="35.25" customHeight="1" x14ac:dyDescent="0.3">
      <c r="G33" s="198"/>
      <c r="H33" s="57"/>
      <c r="I33" s="58" t="s">
        <v>26</v>
      </c>
      <c r="J33" s="184"/>
      <c r="K33" s="199"/>
      <c r="L33" s="199"/>
      <c r="M33" s="199"/>
      <c r="N33" s="184"/>
      <c r="O33" s="52"/>
      <c r="R33" s="198"/>
      <c r="S33" s="44" t="s">
        <v>281</v>
      </c>
      <c r="T33" s="48">
        <v>1</v>
      </c>
      <c r="U33" s="48">
        <v>10</v>
      </c>
      <c r="V33" s="45">
        <f>SUMIFS($J$59:$J$68,$A$59:$A$68,"&lt;="&amp;$U$33,$A$59:$A$68,"&gt;="&amp;$T$33)</f>
        <v>5585000000</v>
      </c>
      <c r="W33" s="45">
        <f>SUMIFS($K$59:$K$68,$A$59:$A$68,"&lt;="&amp;$U$33,$A$59:$A$68,"&gt;="&amp;$T$33)</f>
        <v>22340000000</v>
      </c>
      <c r="X33" s="45">
        <f>SUMIFS($L$59:$L$68,$A$59:$A$68,"&lt;="&amp;$U$33,$A$59:$A$68,"&gt;="&amp;$T$33)</f>
        <v>12272700</v>
      </c>
      <c r="AA33" s="198"/>
      <c r="AB33" s="44" t="s">
        <v>281</v>
      </c>
      <c r="AC33" s="48">
        <v>1</v>
      </c>
      <c r="AD33" s="48">
        <v>10</v>
      </c>
      <c r="AE33" s="45">
        <f>SUMIFS($J$59:$J$68,$A$59:$A$68,"&lt;="&amp;$U$33,$A$59:$A$68,"&gt;="&amp;$T$33)</f>
        <v>5585000000</v>
      </c>
      <c r="AF33" s="45">
        <f>SUMIFS($K$59:$K$68,$A$59:$A$68,"&lt;="&amp;$U$33,$A$59:$A$68,"&gt;="&amp;$T$33)</f>
        <v>22340000000</v>
      </c>
      <c r="AG33" s="45">
        <f>SUMIFS($L$59:$L$68,$A$59:$A$68,"&lt;="&amp;$U$33,$A$59:$A$68,"&gt;="&amp;$T$33)</f>
        <v>12272700</v>
      </c>
    </row>
    <row r="34" spans="1:33" ht="35.25" customHeight="1" x14ac:dyDescent="0.3">
      <c r="A34" t="b">
        <v>1</v>
      </c>
      <c r="B34">
        <f t="shared" ref="B34:B36" si="2">IF(A34,J34,0)</f>
        <v>30000000</v>
      </c>
      <c r="C34">
        <f>IF(A34,1,0)</f>
        <v>1</v>
      </c>
      <c r="D34">
        <f>IF(A34,1,0)</f>
        <v>1</v>
      </c>
      <c r="G34" s="198"/>
      <c r="H34" s="57"/>
      <c r="I34" s="58" t="s">
        <v>30</v>
      </c>
      <c r="J34" s="3">
        <v>30000000</v>
      </c>
      <c r="K34" s="197" t="s">
        <v>244</v>
      </c>
      <c r="L34" s="197"/>
      <c r="M34" s="197"/>
      <c r="N34" s="202" t="s">
        <v>229</v>
      </c>
      <c r="O34" s="52"/>
      <c r="R34" s="198"/>
      <c r="S34" s="44" t="s">
        <v>282</v>
      </c>
      <c r="T34" s="48">
        <v>1</v>
      </c>
      <c r="U34" s="48">
        <v>10</v>
      </c>
      <c r="V34" s="45">
        <f>SUMIFS($J$69:$J$78,$A$69:$A$78,"&lt;="&amp;$U$34,$A$69:$A$78,"&gt;="&amp;$T$34)</f>
        <v>5585000000</v>
      </c>
      <c r="W34" s="45">
        <f>SUMIFS($K$69:$K$78,$A$69:$A$78,"&lt;="&amp;$U$34,$A$69:$A$78,"&gt;="&amp;$T$34)</f>
        <v>22340000000</v>
      </c>
      <c r="X34" s="45">
        <f>SUMIFS($L$69:$L$78,$A$69:$A$78,"&lt;="&amp;$U$34,$A$69:$A$78,"&gt;="&amp;$T$34)</f>
        <v>12272700</v>
      </c>
      <c r="AA34" s="198"/>
      <c r="AB34" s="44" t="s">
        <v>282</v>
      </c>
      <c r="AC34" s="48">
        <v>1</v>
      </c>
      <c r="AD34" s="48">
        <v>10</v>
      </c>
      <c r="AE34" s="45">
        <f>SUMIFS($J$69:$J$78,$A$69:$A$78,"&lt;="&amp;$U$34,$A$69:$A$78,"&gt;="&amp;$T$34)</f>
        <v>5585000000</v>
      </c>
      <c r="AF34" s="45">
        <f>SUMIFS($K$69:$K$78,$A$69:$A$78,"&lt;="&amp;$U$34,$A$69:$A$78,"&gt;="&amp;$T$34)</f>
        <v>22340000000</v>
      </c>
      <c r="AG34" s="45">
        <f>SUMIFS($L$69:$L$78,$A$69:$A$78,"&lt;="&amp;$U$34,$A$69:$A$78,"&gt;="&amp;$T$34)</f>
        <v>12272700</v>
      </c>
    </row>
    <row r="35" spans="1:33" ht="35.25" customHeight="1" x14ac:dyDescent="0.3">
      <c r="A35" t="b">
        <v>1</v>
      </c>
      <c r="B35">
        <f t="shared" si="2"/>
        <v>30000000</v>
      </c>
      <c r="C35">
        <f>IF(A35,10,0)</f>
        <v>10</v>
      </c>
      <c r="D35">
        <f>IF(A35,20,0)</f>
        <v>20</v>
      </c>
      <c r="G35" s="198"/>
      <c r="H35" s="57"/>
      <c r="I35" s="58" t="s">
        <v>28</v>
      </c>
      <c r="J35" s="3">
        <v>30000000</v>
      </c>
      <c r="K35" s="197" t="s">
        <v>245</v>
      </c>
      <c r="L35" s="197"/>
      <c r="M35" s="197"/>
      <c r="N35" s="202"/>
      <c r="O35" s="52"/>
      <c r="R35" s="198"/>
      <c r="S35" s="44" t="s">
        <v>283</v>
      </c>
      <c r="T35" s="48">
        <v>1</v>
      </c>
      <c r="U35" s="48">
        <v>10</v>
      </c>
      <c r="V35" s="45">
        <f>SUMIFS($J$89:$J$98,$A$89:$A$98,"&lt;="&amp;$U$35,$A$89:$A$98,"&gt;="&amp;$T$35)</f>
        <v>5585000000</v>
      </c>
      <c r="W35" s="45">
        <f>SUMIFS($K$89:$K$98,$A$89:$A$98,"&lt;="&amp;$U$35,$A$89:$A$98,"&gt;="&amp;$T$35)</f>
        <v>22340000000</v>
      </c>
      <c r="X35" s="45">
        <f>SUMIFS($L$89:$L$98,$A$89:$A$98,"&lt;="&amp;$U$35,$A$89:$A$98,"&gt;="&amp;$T$35)</f>
        <v>12272700</v>
      </c>
      <c r="AA35" s="198"/>
      <c r="AB35" s="44" t="s">
        <v>283</v>
      </c>
      <c r="AC35" s="48">
        <v>1</v>
      </c>
      <c r="AD35" s="48">
        <v>10</v>
      </c>
      <c r="AE35" s="45">
        <f>SUMIFS($J$89:$J$98,$A$89:$A$98,"&lt;="&amp;$U$35,$A$89:$A$98,"&gt;="&amp;$T$35)</f>
        <v>5585000000</v>
      </c>
      <c r="AF35" s="45">
        <f>SUMIFS($K$89:$K$98,$A$89:$A$98,"&lt;="&amp;$U$35,$A$89:$A$98,"&gt;="&amp;$T$35)</f>
        <v>22340000000</v>
      </c>
      <c r="AG35" s="45">
        <f>SUMIFS($L$89:$L$98,$A$89:$A$98,"&lt;="&amp;$U$35,$A$89:$A$98,"&gt;="&amp;$T$35)</f>
        <v>12272700</v>
      </c>
    </row>
    <row r="36" spans="1:33" ht="35.25" customHeight="1" x14ac:dyDescent="0.3">
      <c r="A36" t="b">
        <v>1</v>
      </c>
      <c r="B36">
        <f t="shared" si="2"/>
        <v>0</v>
      </c>
      <c r="C36">
        <f>IF(A36,1,0)</f>
        <v>1</v>
      </c>
      <c r="G36" s="198"/>
      <c r="H36" s="57"/>
      <c r="I36" s="58" t="s">
        <v>29</v>
      </c>
      <c r="J36" s="3"/>
      <c r="K36" s="197" t="s">
        <v>246</v>
      </c>
      <c r="L36" s="197"/>
      <c r="M36" s="197"/>
      <c r="N36" s="202"/>
      <c r="O36" s="52"/>
      <c r="R36" s="198"/>
      <c r="S36" s="44" t="s">
        <v>284</v>
      </c>
      <c r="T36" s="48">
        <v>1</v>
      </c>
      <c r="U36" s="48">
        <v>10</v>
      </c>
      <c r="V36" s="45">
        <f>SUMIFS($J$89:$J$98,$A$89:$A$98,"&lt;="&amp;$U$36,$A$89:$A$98,"&gt;="&amp;$T$36)</f>
        <v>5585000000</v>
      </c>
      <c r="W36" s="45">
        <f>SUMIFS($K$89:$K$98,$A$89:$A$98,"&lt;="&amp;$U$36,$A$89:$A$98,"&gt;="&amp;$T$36)</f>
        <v>22340000000</v>
      </c>
      <c r="X36" s="45">
        <f>SUMIFS($L$89:$L$98,$A$89:$A$98,"&lt;="&amp;$U$36,$A$89:$A$98,"&gt;="&amp;$T$36)</f>
        <v>12272700</v>
      </c>
      <c r="AA36" s="198"/>
      <c r="AB36" s="44" t="s">
        <v>284</v>
      </c>
      <c r="AC36" s="48">
        <v>1</v>
      </c>
      <c r="AD36" s="48">
        <v>10</v>
      </c>
      <c r="AE36" s="45">
        <f>SUMIFS($J$89:$J$98,$A$89:$A$98,"&lt;="&amp;$U$36,$A$89:$A$98,"&gt;="&amp;$T$36)</f>
        <v>5585000000</v>
      </c>
      <c r="AF36" s="45">
        <f>SUMIFS($K$89:$K$98,$A$89:$A$98,"&lt;="&amp;$U$36,$A$89:$A$98,"&gt;="&amp;$T$36)</f>
        <v>22340000000</v>
      </c>
      <c r="AG36" s="45">
        <f>SUMIFS($L$89:$L$98,$A$89:$A$98,"&lt;="&amp;$U$36,$A$89:$A$98,"&gt;="&amp;$T$36)</f>
        <v>12272700</v>
      </c>
    </row>
    <row r="37" spans="1:33" ht="12" customHeight="1" thickBot="1" x14ac:dyDescent="0.35">
      <c r="G37" s="6"/>
      <c r="H37" s="6"/>
      <c r="J37" s="2"/>
      <c r="K37" s="2"/>
      <c r="L37" s="2"/>
      <c r="M37" s="2"/>
      <c r="N37" s="2"/>
      <c r="R37" s="206" t="s">
        <v>269</v>
      </c>
      <c r="S37" s="207"/>
      <c r="T37" s="207"/>
      <c r="U37" s="208"/>
      <c r="V37" s="204">
        <f>SUM(V25:V36)</f>
        <v>33562500000</v>
      </c>
      <c r="W37" s="204">
        <f>SUM(W25:W36)</f>
        <v>134770000000</v>
      </c>
      <c r="X37" s="204">
        <f>SUM(X25:X36)</f>
        <v>73666200</v>
      </c>
      <c r="AA37" s="206" t="s">
        <v>269</v>
      </c>
      <c r="AB37" s="207"/>
      <c r="AC37" s="207"/>
      <c r="AD37" s="208"/>
      <c r="AE37" s="204">
        <f>SUM(AE25:AE36)</f>
        <v>33562500000</v>
      </c>
      <c r="AF37" s="204">
        <f>SUM(AF25:AF36)</f>
        <v>134770000000</v>
      </c>
      <c r="AG37" s="204">
        <f>SUM(AG25:AG36)</f>
        <v>73666200</v>
      </c>
    </row>
    <row r="38" spans="1:33" ht="24.75" customHeight="1" thickBot="1" x14ac:dyDescent="0.35">
      <c r="G38" s="19" t="s">
        <v>225</v>
      </c>
      <c r="H38" s="20" t="s">
        <v>226</v>
      </c>
      <c r="I38" s="20" t="s">
        <v>227</v>
      </c>
      <c r="J38" s="20" t="s">
        <v>236</v>
      </c>
      <c r="K38" s="20" t="s">
        <v>239</v>
      </c>
      <c r="L38" s="20" t="s">
        <v>240</v>
      </c>
      <c r="M38" s="49" t="s">
        <v>237</v>
      </c>
      <c r="N38"/>
      <c r="R38" s="209"/>
      <c r="S38" s="210"/>
      <c r="T38" s="210"/>
      <c r="U38" s="211"/>
      <c r="V38" s="205"/>
      <c r="W38" s="205"/>
      <c r="X38" s="205"/>
      <c r="AA38" s="209"/>
      <c r="AB38" s="210"/>
      <c r="AC38" s="210"/>
      <c r="AD38" s="211"/>
      <c r="AE38" s="205"/>
      <c r="AF38" s="205"/>
      <c r="AG38" s="205"/>
    </row>
    <row r="39" spans="1:33" x14ac:dyDescent="0.3">
      <c r="A39" s="43">
        <v>1</v>
      </c>
      <c r="B39" s="43"/>
      <c r="C39" s="43"/>
      <c r="D39" s="43"/>
      <c r="E39" s="43"/>
      <c r="G39" s="8" t="s">
        <v>215</v>
      </c>
      <c r="H39" s="214"/>
      <c r="I39" s="9" t="s">
        <v>86</v>
      </c>
      <c r="J39" s="10">
        <v>25000000</v>
      </c>
      <c r="K39" s="10">
        <v>100000000</v>
      </c>
      <c r="L39" s="10">
        <v>1700</v>
      </c>
      <c r="M39" s="15" t="s">
        <v>96</v>
      </c>
      <c r="N39"/>
      <c r="V39" s="50"/>
      <c r="W39" s="50"/>
      <c r="X39" s="50"/>
    </row>
    <row r="40" spans="1:33" x14ac:dyDescent="0.3">
      <c r="A40" s="43">
        <v>2</v>
      </c>
      <c r="B40" s="43"/>
      <c r="C40" s="43"/>
      <c r="D40" s="43"/>
      <c r="E40" s="43"/>
      <c r="G40" s="11" t="s">
        <v>194</v>
      </c>
      <c r="H40" s="184"/>
      <c r="I40" s="58" t="s">
        <v>87</v>
      </c>
      <c r="J40" s="3">
        <v>100000000</v>
      </c>
      <c r="K40" s="3">
        <v>400000000</v>
      </c>
      <c r="L40" s="3">
        <v>41000</v>
      </c>
      <c r="M40" s="21" t="s">
        <v>121</v>
      </c>
      <c r="N40"/>
    </row>
    <row r="41" spans="1:33" x14ac:dyDescent="0.3">
      <c r="A41" s="43">
        <v>3</v>
      </c>
      <c r="B41" s="43"/>
      <c r="C41" s="43"/>
      <c r="D41" s="43"/>
      <c r="E41" s="43"/>
      <c r="G41" s="11" t="s">
        <v>195</v>
      </c>
      <c r="H41" s="184"/>
      <c r="I41" s="58" t="s">
        <v>88</v>
      </c>
      <c r="J41" s="3">
        <v>315000000</v>
      </c>
      <c r="K41" s="3">
        <v>1260000000</v>
      </c>
      <c r="L41" s="3">
        <v>160000</v>
      </c>
      <c r="M41" s="21" t="s">
        <v>122</v>
      </c>
      <c r="N41"/>
    </row>
    <row r="42" spans="1:33" x14ac:dyDescent="0.3">
      <c r="A42" s="43">
        <v>4</v>
      </c>
      <c r="B42" s="43"/>
      <c r="C42" s="43"/>
      <c r="D42" s="43"/>
      <c r="E42" s="43"/>
      <c r="G42" s="11" t="s">
        <v>196</v>
      </c>
      <c r="H42" s="184"/>
      <c r="I42" s="58" t="s">
        <v>89</v>
      </c>
      <c r="J42" s="3">
        <v>420000000</v>
      </c>
      <c r="K42" s="3">
        <v>1680000000</v>
      </c>
      <c r="L42" s="3">
        <v>360000</v>
      </c>
      <c r="M42" s="21" t="s">
        <v>123</v>
      </c>
      <c r="N42"/>
    </row>
    <row r="43" spans="1:33" x14ac:dyDescent="0.3">
      <c r="A43" s="43">
        <v>5</v>
      </c>
      <c r="B43" s="43"/>
      <c r="C43" s="43"/>
      <c r="D43" s="43"/>
      <c r="E43" s="43"/>
      <c r="G43" s="11" t="s">
        <v>197</v>
      </c>
      <c r="H43" s="184"/>
      <c r="I43" s="58" t="s">
        <v>90</v>
      </c>
      <c r="J43" s="3">
        <v>525000000</v>
      </c>
      <c r="K43" s="3">
        <v>2100000000</v>
      </c>
      <c r="L43" s="3">
        <v>630000</v>
      </c>
      <c r="M43" s="21" t="s">
        <v>124</v>
      </c>
      <c r="N43"/>
    </row>
    <row r="44" spans="1:33" x14ac:dyDescent="0.3">
      <c r="A44" s="43">
        <v>6</v>
      </c>
      <c r="B44" s="43"/>
      <c r="C44" s="43"/>
      <c r="D44" s="43"/>
      <c r="E44" s="43"/>
      <c r="G44" s="11" t="s">
        <v>198</v>
      </c>
      <c r="H44" s="184"/>
      <c r="I44" s="58" t="s">
        <v>91</v>
      </c>
      <c r="J44" s="3">
        <v>630000000</v>
      </c>
      <c r="K44" s="3">
        <v>2520000000</v>
      </c>
      <c r="L44" s="3">
        <v>980000</v>
      </c>
      <c r="M44" s="21" t="s">
        <v>125</v>
      </c>
      <c r="N44"/>
    </row>
    <row r="45" spans="1:33" x14ac:dyDescent="0.3">
      <c r="A45" s="43">
        <v>7</v>
      </c>
      <c r="B45" s="43"/>
      <c r="C45" s="43"/>
      <c r="D45" s="43"/>
      <c r="E45" s="43"/>
      <c r="G45" s="11" t="s">
        <v>199</v>
      </c>
      <c r="H45" s="184"/>
      <c r="I45" s="58" t="s">
        <v>92</v>
      </c>
      <c r="J45" s="3">
        <v>735000000</v>
      </c>
      <c r="K45" s="3">
        <v>2940000000</v>
      </c>
      <c r="L45" s="3">
        <v>1400000</v>
      </c>
      <c r="M45" s="21" t="s">
        <v>126</v>
      </c>
      <c r="N45"/>
    </row>
    <row r="46" spans="1:33" x14ac:dyDescent="0.3">
      <c r="A46" s="43">
        <v>8</v>
      </c>
      <c r="B46" s="43"/>
      <c r="C46" s="43"/>
      <c r="D46" s="43"/>
      <c r="E46" s="43"/>
      <c r="G46" s="11" t="s">
        <v>200</v>
      </c>
      <c r="H46" s="184"/>
      <c r="I46" s="58" t="s">
        <v>93</v>
      </c>
      <c r="J46" s="3">
        <v>840000000</v>
      </c>
      <c r="K46" s="3">
        <v>3360000000</v>
      </c>
      <c r="L46" s="3">
        <v>2500000</v>
      </c>
      <c r="M46" s="21" t="s">
        <v>127</v>
      </c>
      <c r="N46"/>
    </row>
    <row r="47" spans="1:33" x14ac:dyDescent="0.3">
      <c r="A47" s="43">
        <v>9</v>
      </c>
      <c r="B47" s="43"/>
      <c r="C47" s="43"/>
      <c r="D47" s="43"/>
      <c r="E47" s="43"/>
      <c r="G47" s="11" t="s">
        <v>201</v>
      </c>
      <c r="H47" s="184"/>
      <c r="I47" s="58" t="s">
        <v>94</v>
      </c>
      <c r="J47" s="3">
        <v>945000000</v>
      </c>
      <c r="K47" s="3">
        <v>3780000000</v>
      </c>
      <c r="L47" s="3">
        <v>3100000</v>
      </c>
      <c r="M47" s="21" t="s">
        <v>128</v>
      </c>
      <c r="N47"/>
    </row>
    <row r="48" spans="1:33" ht="17.25" thickBot="1" x14ac:dyDescent="0.35">
      <c r="A48" s="43">
        <v>10</v>
      </c>
      <c r="B48" s="43"/>
      <c r="C48" s="43"/>
      <c r="D48" s="43"/>
      <c r="E48" s="43"/>
      <c r="G48" s="12" t="s">
        <v>202</v>
      </c>
      <c r="H48" s="213"/>
      <c r="I48" s="13" t="s">
        <v>95</v>
      </c>
      <c r="J48" s="14">
        <v>1050000000</v>
      </c>
      <c r="K48" s="14">
        <v>4200000000</v>
      </c>
      <c r="L48" s="14">
        <v>3100000</v>
      </c>
      <c r="M48" s="16" t="s">
        <v>129</v>
      </c>
      <c r="N48"/>
    </row>
    <row r="49" spans="1:14" x14ac:dyDescent="0.3">
      <c r="A49" s="43">
        <v>1</v>
      </c>
      <c r="B49" s="43"/>
      <c r="C49" s="43"/>
      <c r="D49" s="43"/>
      <c r="E49" s="43"/>
      <c r="G49" s="8" t="s">
        <v>215</v>
      </c>
      <c r="H49" s="214"/>
      <c r="I49" s="9" t="s">
        <v>76</v>
      </c>
      <c r="J49" s="10">
        <v>25000000</v>
      </c>
      <c r="K49" s="10">
        <v>100000000</v>
      </c>
      <c r="L49" s="10">
        <v>1700</v>
      </c>
      <c r="M49" s="15" t="s">
        <v>97</v>
      </c>
      <c r="N49"/>
    </row>
    <row r="50" spans="1:14" x14ac:dyDescent="0.3">
      <c r="A50" s="43">
        <v>2</v>
      </c>
      <c r="B50" s="43"/>
      <c r="C50" s="43"/>
      <c r="D50" s="43"/>
      <c r="E50" s="43"/>
      <c r="G50" s="11" t="s">
        <v>194</v>
      </c>
      <c r="H50" s="184"/>
      <c r="I50" s="58" t="s">
        <v>77</v>
      </c>
      <c r="J50" s="3">
        <v>100000000</v>
      </c>
      <c r="K50" s="3">
        <v>400000000</v>
      </c>
      <c r="L50" s="3">
        <v>41000</v>
      </c>
      <c r="M50" s="21" t="s">
        <v>98</v>
      </c>
      <c r="N50"/>
    </row>
    <row r="51" spans="1:14" x14ac:dyDescent="0.3">
      <c r="A51" s="43">
        <v>3</v>
      </c>
      <c r="B51" s="43"/>
      <c r="C51" s="43"/>
      <c r="D51" s="43"/>
      <c r="E51" s="43"/>
      <c r="G51" s="11" t="s">
        <v>195</v>
      </c>
      <c r="H51" s="184"/>
      <c r="I51" s="58" t="s">
        <v>78</v>
      </c>
      <c r="J51" s="3">
        <v>315000000</v>
      </c>
      <c r="K51" s="3">
        <v>1260000000</v>
      </c>
      <c r="L51" s="3">
        <v>160000</v>
      </c>
      <c r="M51" s="21" t="s">
        <v>99</v>
      </c>
      <c r="N51"/>
    </row>
    <row r="52" spans="1:14" x14ac:dyDescent="0.3">
      <c r="A52" s="43">
        <v>4</v>
      </c>
      <c r="B52" s="43"/>
      <c r="C52" s="43"/>
      <c r="D52" s="43"/>
      <c r="E52" s="43"/>
      <c r="G52" s="11" t="s">
        <v>196</v>
      </c>
      <c r="H52" s="184"/>
      <c r="I52" s="58" t="s">
        <v>79</v>
      </c>
      <c r="J52" s="3">
        <v>420000000</v>
      </c>
      <c r="K52" s="3">
        <v>1680000000</v>
      </c>
      <c r="L52" s="3">
        <v>360000</v>
      </c>
      <c r="M52" s="21" t="s">
        <v>100</v>
      </c>
      <c r="N52"/>
    </row>
    <row r="53" spans="1:14" x14ac:dyDescent="0.3">
      <c r="A53" s="43">
        <v>5</v>
      </c>
      <c r="B53" s="43"/>
      <c r="C53" s="43"/>
      <c r="D53" s="43"/>
      <c r="E53" s="43"/>
      <c r="G53" s="11" t="s">
        <v>197</v>
      </c>
      <c r="H53" s="184"/>
      <c r="I53" s="58" t="s">
        <v>80</v>
      </c>
      <c r="J53" s="3">
        <v>525000000</v>
      </c>
      <c r="K53" s="3">
        <v>2100000000</v>
      </c>
      <c r="L53" s="3">
        <v>630000</v>
      </c>
      <c r="M53" s="21" t="s">
        <v>101</v>
      </c>
      <c r="N53"/>
    </row>
    <row r="54" spans="1:14" x14ac:dyDescent="0.3">
      <c r="A54" s="43">
        <v>6</v>
      </c>
      <c r="B54" s="43"/>
      <c r="C54" s="43"/>
      <c r="D54" s="43"/>
      <c r="E54" s="43"/>
      <c r="G54" s="11" t="s">
        <v>198</v>
      </c>
      <c r="H54" s="184"/>
      <c r="I54" s="58" t="s">
        <v>81</v>
      </c>
      <c r="J54" s="3">
        <v>630000000</v>
      </c>
      <c r="K54" s="3">
        <v>2520000000</v>
      </c>
      <c r="L54" s="3">
        <v>980000</v>
      </c>
      <c r="M54" s="21" t="s">
        <v>102</v>
      </c>
      <c r="N54"/>
    </row>
    <row r="55" spans="1:14" x14ac:dyDescent="0.3">
      <c r="A55" s="43">
        <v>7</v>
      </c>
      <c r="B55" s="43"/>
      <c r="C55" s="43"/>
      <c r="D55" s="43"/>
      <c r="E55" s="43"/>
      <c r="G55" s="11" t="s">
        <v>199</v>
      </c>
      <c r="H55" s="184"/>
      <c r="I55" s="58" t="s">
        <v>82</v>
      </c>
      <c r="J55" s="3">
        <v>735000000</v>
      </c>
      <c r="K55" s="3">
        <v>2940000000</v>
      </c>
      <c r="L55" s="3">
        <v>1400000</v>
      </c>
      <c r="M55" s="21" t="s">
        <v>103</v>
      </c>
      <c r="N55"/>
    </row>
    <row r="56" spans="1:14" x14ac:dyDescent="0.3">
      <c r="A56" s="43">
        <v>8</v>
      </c>
      <c r="B56" s="43"/>
      <c r="C56" s="43"/>
      <c r="D56" s="43"/>
      <c r="E56" s="43"/>
      <c r="G56" s="11" t="s">
        <v>200</v>
      </c>
      <c r="H56" s="184"/>
      <c r="I56" s="58" t="s">
        <v>83</v>
      </c>
      <c r="J56" s="3">
        <v>840000000</v>
      </c>
      <c r="K56" s="3">
        <v>3360000000</v>
      </c>
      <c r="L56" s="3">
        <v>2500000</v>
      </c>
      <c r="M56" s="21" t="s">
        <v>104</v>
      </c>
      <c r="N56"/>
    </row>
    <row r="57" spans="1:14" x14ac:dyDescent="0.3">
      <c r="A57" s="43">
        <v>9</v>
      </c>
      <c r="B57" s="43"/>
      <c r="C57" s="43"/>
      <c r="D57" s="43"/>
      <c r="E57" s="43"/>
      <c r="G57" s="11" t="s">
        <v>201</v>
      </c>
      <c r="H57" s="184"/>
      <c r="I57" s="58" t="s">
        <v>84</v>
      </c>
      <c r="J57" s="3">
        <v>945000000</v>
      </c>
      <c r="K57" s="3">
        <v>3780000000</v>
      </c>
      <c r="L57" s="3">
        <v>3100000</v>
      </c>
      <c r="M57" s="21" t="s">
        <v>130</v>
      </c>
      <c r="N57"/>
    </row>
    <row r="58" spans="1:14" ht="17.25" thickBot="1" x14ac:dyDescent="0.35">
      <c r="A58" s="43">
        <v>10</v>
      </c>
      <c r="B58" s="43"/>
      <c r="C58" s="43"/>
      <c r="D58" s="43"/>
      <c r="E58" s="43"/>
      <c r="G58" s="12" t="s">
        <v>202</v>
      </c>
      <c r="H58" s="213"/>
      <c r="I58" s="13" t="s">
        <v>85</v>
      </c>
      <c r="J58" s="14">
        <v>1050000000</v>
      </c>
      <c r="K58" s="14">
        <v>4200000000</v>
      </c>
      <c r="L58" s="14">
        <v>3100000</v>
      </c>
      <c r="M58" s="16" t="s">
        <v>131</v>
      </c>
      <c r="N58"/>
    </row>
    <row r="59" spans="1:14" ht="16.5" customHeight="1" x14ac:dyDescent="0.3">
      <c r="A59" s="43">
        <v>1</v>
      </c>
      <c r="B59" s="43"/>
      <c r="C59" s="43"/>
      <c r="D59" s="43"/>
      <c r="E59" s="43"/>
      <c r="G59" s="8" t="s">
        <v>215</v>
      </c>
      <c r="H59" s="214"/>
      <c r="I59" s="9" t="s">
        <v>46</v>
      </c>
      <c r="J59" s="10">
        <v>25000000</v>
      </c>
      <c r="K59" s="10">
        <v>100000000</v>
      </c>
      <c r="L59" s="10">
        <v>1700</v>
      </c>
      <c r="M59" s="15" t="s">
        <v>132</v>
      </c>
      <c r="N59"/>
    </row>
    <row r="60" spans="1:14" x14ac:dyDescent="0.3">
      <c r="A60" s="43">
        <v>2</v>
      </c>
      <c r="B60" s="43"/>
      <c r="C60" s="43"/>
      <c r="D60" s="43"/>
      <c r="E60" s="43"/>
      <c r="G60" s="11" t="s">
        <v>194</v>
      </c>
      <c r="H60" s="184"/>
      <c r="I60" s="58" t="s">
        <v>47</v>
      </c>
      <c r="J60" s="3">
        <v>100000000</v>
      </c>
      <c r="K60" s="3">
        <v>400000000</v>
      </c>
      <c r="L60" s="3">
        <v>41000</v>
      </c>
      <c r="M60" s="21" t="s">
        <v>133</v>
      </c>
      <c r="N60"/>
    </row>
    <row r="61" spans="1:14" x14ac:dyDescent="0.3">
      <c r="A61" s="43">
        <v>3</v>
      </c>
      <c r="B61" s="43"/>
      <c r="C61" s="43"/>
      <c r="D61" s="43"/>
      <c r="E61" s="43"/>
      <c r="G61" s="11" t="s">
        <v>195</v>
      </c>
      <c r="H61" s="184"/>
      <c r="I61" s="58" t="s">
        <v>48</v>
      </c>
      <c r="J61" s="3">
        <v>315000000</v>
      </c>
      <c r="K61" s="3">
        <v>1260000000</v>
      </c>
      <c r="L61" s="3">
        <v>160000</v>
      </c>
      <c r="M61" s="21" t="s">
        <v>134</v>
      </c>
      <c r="N61"/>
    </row>
    <row r="62" spans="1:14" x14ac:dyDescent="0.3">
      <c r="A62" s="43">
        <v>4</v>
      </c>
      <c r="B62" s="43"/>
      <c r="C62" s="43"/>
      <c r="D62" s="43"/>
      <c r="E62" s="43"/>
      <c r="G62" s="11" t="s">
        <v>196</v>
      </c>
      <c r="H62" s="184"/>
      <c r="I62" s="58" t="s">
        <v>49</v>
      </c>
      <c r="J62" s="3">
        <v>420000000</v>
      </c>
      <c r="K62" s="3">
        <v>1680000000</v>
      </c>
      <c r="L62" s="3">
        <v>360000</v>
      </c>
      <c r="M62" s="21" t="s">
        <v>135</v>
      </c>
      <c r="N62"/>
    </row>
    <row r="63" spans="1:14" x14ac:dyDescent="0.3">
      <c r="A63" s="43">
        <v>5</v>
      </c>
      <c r="B63" s="43"/>
      <c r="C63" s="43"/>
      <c r="D63" s="43"/>
      <c r="E63" s="43"/>
      <c r="G63" s="11" t="s">
        <v>197</v>
      </c>
      <c r="H63" s="184"/>
      <c r="I63" s="58" t="s">
        <v>50</v>
      </c>
      <c r="J63" s="3">
        <v>525000000</v>
      </c>
      <c r="K63" s="3">
        <v>2100000000</v>
      </c>
      <c r="L63" s="3">
        <v>630000</v>
      </c>
      <c r="M63" s="21" t="s">
        <v>136</v>
      </c>
      <c r="N63"/>
    </row>
    <row r="64" spans="1:14" x14ac:dyDescent="0.3">
      <c r="A64" s="43">
        <v>6</v>
      </c>
      <c r="B64" s="43"/>
      <c r="C64" s="43"/>
      <c r="D64" s="43"/>
      <c r="E64" s="43"/>
      <c r="G64" s="11" t="s">
        <v>198</v>
      </c>
      <c r="H64" s="184"/>
      <c r="I64" s="58" t="s">
        <v>51</v>
      </c>
      <c r="J64" s="3">
        <v>630000000</v>
      </c>
      <c r="K64" s="3">
        <v>2520000000</v>
      </c>
      <c r="L64" s="3">
        <v>980000</v>
      </c>
      <c r="M64" s="21" t="s">
        <v>137</v>
      </c>
      <c r="N64"/>
    </row>
    <row r="65" spans="1:14" x14ac:dyDescent="0.3">
      <c r="A65" s="43">
        <v>7</v>
      </c>
      <c r="B65" s="43"/>
      <c r="C65" s="43"/>
      <c r="D65" s="43"/>
      <c r="E65" s="43"/>
      <c r="G65" s="11" t="s">
        <v>199</v>
      </c>
      <c r="H65" s="184"/>
      <c r="I65" s="58" t="s">
        <v>52</v>
      </c>
      <c r="J65" s="3">
        <v>735000000</v>
      </c>
      <c r="K65" s="3">
        <v>2940000000</v>
      </c>
      <c r="L65" s="3">
        <v>1400000</v>
      </c>
      <c r="M65" s="21" t="s">
        <v>138</v>
      </c>
      <c r="N65"/>
    </row>
    <row r="66" spans="1:14" x14ac:dyDescent="0.3">
      <c r="A66" s="43">
        <v>8</v>
      </c>
      <c r="B66" s="43"/>
      <c r="C66" s="43"/>
      <c r="D66" s="43"/>
      <c r="E66" s="43"/>
      <c r="G66" s="11" t="s">
        <v>200</v>
      </c>
      <c r="H66" s="184"/>
      <c r="I66" s="58" t="s">
        <v>53</v>
      </c>
      <c r="J66" s="3">
        <v>840000000</v>
      </c>
      <c r="K66" s="3">
        <v>3360000000</v>
      </c>
      <c r="L66" s="3">
        <v>2500000</v>
      </c>
      <c r="M66" s="21" t="s">
        <v>139</v>
      </c>
      <c r="N66"/>
    </row>
    <row r="67" spans="1:14" x14ac:dyDescent="0.3">
      <c r="A67" s="43">
        <v>9</v>
      </c>
      <c r="B67" s="43"/>
      <c r="C67" s="43"/>
      <c r="D67" s="43"/>
      <c r="E67" s="43"/>
      <c r="G67" s="11" t="s">
        <v>201</v>
      </c>
      <c r="H67" s="184"/>
      <c r="I67" s="58" t="s">
        <v>54</v>
      </c>
      <c r="J67" s="3">
        <v>945000000</v>
      </c>
      <c r="K67" s="3">
        <v>3780000000</v>
      </c>
      <c r="L67" s="3">
        <v>3100000</v>
      </c>
      <c r="M67" s="21" t="s">
        <v>140</v>
      </c>
      <c r="N67"/>
    </row>
    <row r="68" spans="1:14" ht="17.25" thickBot="1" x14ac:dyDescent="0.35">
      <c r="A68" s="43">
        <v>10</v>
      </c>
      <c r="B68" s="43"/>
      <c r="C68" s="43"/>
      <c r="D68" s="43"/>
      <c r="E68" s="43"/>
      <c r="G68" s="12" t="s">
        <v>202</v>
      </c>
      <c r="H68" s="213"/>
      <c r="I68" s="13" t="s">
        <v>55</v>
      </c>
      <c r="J68" s="14">
        <v>1050000000</v>
      </c>
      <c r="K68" s="14">
        <v>4200000000</v>
      </c>
      <c r="L68" s="14">
        <v>3100000</v>
      </c>
      <c r="M68" s="16" t="s">
        <v>141</v>
      </c>
      <c r="N68"/>
    </row>
    <row r="69" spans="1:14" ht="16.5" customHeight="1" x14ac:dyDescent="0.3">
      <c r="A69" s="43">
        <v>1</v>
      </c>
      <c r="B69" s="43"/>
      <c r="C69" s="43"/>
      <c r="D69" s="43"/>
      <c r="E69" s="43"/>
      <c r="G69" s="8" t="s">
        <v>215</v>
      </c>
      <c r="H69" s="214"/>
      <c r="I69" s="9" t="s">
        <v>36</v>
      </c>
      <c r="J69" s="10">
        <v>25000000</v>
      </c>
      <c r="K69" s="10">
        <v>100000000</v>
      </c>
      <c r="L69" s="10">
        <v>1700</v>
      </c>
      <c r="M69" s="15" t="s">
        <v>142</v>
      </c>
      <c r="N69"/>
    </row>
    <row r="70" spans="1:14" x14ac:dyDescent="0.3">
      <c r="A70" s="43">
        <v>2</v>
      </c>
      <c r="B70" s="43"/>
      <c r="C70" s="43"/>
      <c r="D70" s="43"/>
      <c r="E70" s="43"/>
      <c r="G70" s="11" t="s">
        <v>194</v>
      </c>
      <c r="H70" s="184"/>
      <c r="I70" s="58" t="s">
        <v>37</v>
      </c>
      <c r="J70" s="3">
        <v>100000000</v>
      </c>
      <c r="K70" s="3">
        <v>400000000</v>
      </c>
      <c r="L70" s="3">
        <v>41000</v>
      </c>
      <c r="M70" s="21" t="s">
        <v>143</v>
      </c>
      <c r="N70"/>
    </row>
    <row r="71" spans="1:14" x14ac:dyDescent="0.3">
      <c r="A71" s="43">
        <v>3</v>
      </c>
      <c r="B71" s="43"/>
      <c r="C71" s="43"/>
      <c r="D71" s="43"/>
      <c r="E71" s="43"/>
      <c r="G71" s="11" t="s">
        <v>195</v>
      </c>
      <c r="H71" s="184"/>
      <c r="I71" s="58" t="s">
        <v>38</v>
      </c>
      <c r="J71" s="3">
        <v>315000000</v>
      </c>
      <c r="K71" s="3">
        <v>1260000000</v>
      </c>
      <c r="L71" s="3">
        <v>160000</v>
      </c>
      <c r="M71" s="21" t="s">
        <v>144</v>
      </c>
      <c r="N71"/>
    </row>
    <row r="72" spans="1:14" x14ac:dyDescent="0.3">
      <c r="A72" s="43">
        <v>4</v>
      </c>
      <c r="B72" s="43"/>
      <c r="C72" s="43"/>
      <c r="D72" s="43"/>
      <c r="E72" s="43"/>
      <c r="G72" s="11" t="s">
        <v>196</v>
      </c>
      <c r="H72" s="184"/>
      <c r="I72" s="58" t="s">
        <v>39</v>
      </c>
      <c r="J72" s="3">
        <v>420000000</v>
      </c>
      <c r="K72" s="3">
        <v>1680000000</v>
      </c>
      <c r="L72" s="3">
        <v>360000</v>
      </c>
      <c r="M72" s="21" t="s">
        <v>145</v>
      </c>
      <c r="N72"/>
    </row>
    <row r="73" spans="1:14" x14ac:dyDescent="0.3">
      <c r="A73" s="43">
        <v>5</v>
      </c>
      <c r="B73" s="43"/>
      <c r="C73" s="43"/>
      <c r="D73" s="43"/>
      <c r="E73" s="43"/>
      <c r="G73" s="11" t="s">
        <v>197</v>
      </c>
      <c r="H73" s="184"/>
      <c r="I73" s="58" t="s">
        <v>40</v>
      </c>
      <c r="J73" s="3">
        <v>525000000</v>
      </c>
      <c r="K73" s="3">
        <v>2100000000</v>
      </c>
      <c r="L73" s="3">
        <v>630000</v>
      </c>
      <c r="M73" s="21" t="s">
        <v>146</v>
      </c>
      <c r="N73"/>
    </row>
    <row r="74" spans="1:14" x14ac:dyDescent="0.3">
      <c r="A74" s="43">
        <v>6</v>
      </c>
      <c r="B74" s="43"/>
      <c r="C74" s="43"/>
      <c r="D74" s="43"/>
      <c r="E74" s="43"/>
      <c r="G74" s="11" t="s">
        <v>198</v>
      </c>
      <c r="H74" s="184"/>
      <c r="I74" s="58" t="s">
        <v>41</v>
      </c>
      <c r="J74" s="3">
        <v>630000000</v>
      </c>
      <c r="K74" s="3">
        <v>2520000000</v>
      </c>
      <c r="L74" s="3">
        <v>980000</v>
      </c>
      <c r="M74" s="21" t="s">
        <v>147</v>
      </c>
      <c r="N74"/>
    </row>
    <row r="75" spans="1:14" x14ac:dyDescent="0.3">
      <c r="A75" s="43">
        <v>7</v>
      </c>
      <c r="B75" s="43"/>
      <c r="C75" s="43"/>
      <c r="D75" s="43"/>
      <c r="E75" s="43"/>
      <c r="G75" s="11" t="s">
        <v>199</v>
      </c>
      <c r="H75" s="184"/>
      <c r="I75" s="58" t="s">
        <v>42</v>
      </c>
      <c r="J75" s="3">
        <v>735000000</v>
      </c>
      <c r="K75" s="3">
        <v>2940000000</v>
      </c>
      <c r="L75" s="3">
        <v>1400000</v>
      </c>
      <c r="M75" s="21" t="s">
        <v>148</v>
      </c>
      <c r="N75"/>
    </row>
    <row r="76" spans="1:14" x14ac:dyDescent="0.3">
      <c r="A76" s="43">
        <v>8</v>
      </c>
      <c r="B76" s="43"/>
      <c r="C76" s="43"/>
      <c r="D76" s="43"/>
      <c r="E76" s="43"/>
      <c r="G76" s="11" t="s">
        <v>200</v>
      </c>
      <c r="H76" s="184"/>
      <c r="I76" s="58" t="s">
        <v>43</v>
      </c>
      <c r="J76" s="3">
        <v>840000000</v>
      </c>
      <c r="K76" s="3">
        <v>3360000000</v>
      </c>
      <c r="L76" s="3">
        <v>2500000</v>
      </c>
      <c r="M76" s="21" t="s">
        <v>149</v>
      </c>
      <c r="N76"/>
    </row>
    <row r="77" spans="1:14" x14ac:dyDescent="0.3">
      <c r="A77" s="43">
        <v>9</v>
      </c>
      <c r="B77" s="43"/>
      <c r="C77" s="43"/>
      <c r="D77" s="43"/>
      <c r="E77" s="43"/>
      <c r="G77" s="11" t="s">
        <v>201</v>
      </c>
      <c r="H77" s="184"/>
      <c r="I77" s="58" t="s">
        <v>44</v>
      </c>
      <c r="J77" s="3">
        <v>945000000</v>
      </c>
      <c r="K77" s="3">
        <v>3780000000</v>
      </c>
      <c r="L77" s="3">
        <v>3100000</v>
      </c>
      <c r="M77" s="21" t="s">
        <v>150</v>
      </c>
      <c r="N77"/>
    </row>
    <row r="78" spans="1:14" ht="17.25" thickBot="1" x14ac:dyDescent="0.35">
      <c r="A78" s="43">
        <v>10</v>
      </c>
      <c r="B78" s="43"/>
      <c r="C78" s="43"/>
      <c r="D78" s="43"/>
      <c r="E78" s="43"/>
      <c r="G78" s="12" t="s">
        <v>202</v>
      </c>
      <c r="H78" s="213"/>
      <c r="I78" s="13" t="s">
        <v>45</v>
      </c>
      <c r="J78" s="14">
        <v>1050000000</v>
      </c>
      <c r="K78" s="14">
        <v>4200000000</v>
      </c>
      <c r="L78" s="14">
        <v>3100000</v>
      </c>
      <c r="M78" s="16" t="s">
        <v>151</v>
      </c>
      <c r="N78"/>
    </row>
    <row r="79" spans="1:14" ht="16.5" customHeight="1" x14ac:dyDescent="0.3">
      <c r="A79" s="43">
        <v>1</v>
      </c>
      <c r="B79" s="43"/>
      <c r="C79" s="43"/>
      <c r="D79" s="43"/>
      <c r="E79" s="43"/>
      <c r="G79" s="8" t="s">
        <v>215</v>
      </c>
      <c r="H79" s="214"/>
      <c r="I79" s="9" t="s">
        <v>66</v>
      </c>
      <c r="J79" s="10">
        <v>25000000</v>
      </c>
      <c r="K79" s="10">
        <v>100000000</v>
      </c>
      <c r="L79" s="10">
        <v>1700</v>
      </c>
      <c r="M79" s="15" t="s">
        <v>152</v>
      </c>
      <c r="N79"/>
    </row>
    <row r="80" spans="1:14" x14ac:dyDescent="0.3">
      <c r="A80" s="43">
        <v>2</v>
      </c>
      <c r="B80" s="43"/>
      <c r="C80" s="43"/>
      <c r="D80" s="43"/>
      <c r="E80" s="43"/>
      <c r="G80" s="11" t="s">
        <v>194</v>
      </c>
      <c r="H80" s="184"/>
      <c r="I80" s="58" t="s">
        <v>67</v>
      </c>
      <c r="J80" s="3">
        <v>100000000</v>
      </c>
      <c r="K80" s="3">
        <v>400000000</v>
      </c>
      <c r="L80" s="3">
        <v>41000</v>
      </c>
      <c r="M80" s="21" t="s">
        <v>153</v>
      </c>
      <c r="N80"/>
    </row>
    <row r="81" spans="1:14" x14ac:dyDescent="0.3">
      <c r="A81" s="43">
        <v>3</v>
      </c>
      <c r="B81" s="43"/>
      <c r="C81" s="43"/>
      <c r="D81" s="43"/>
      <c r="E81" s="43"/>
      <c r="G81" s="11" t="s">
        <v>195</v>
      </c>
      <c r="H81" s="184"/>
      <c r="I81" s="58" t="s">
        <v>68</v>
      </c>
      <c r="J81" s="3">
        <v>315000000</v>
      </c>
      <c r="K81" s="3">
        <v>1260000000</v>
      </c>
      <c r="L81" s="3">
        <v>160000</v>
      </c>
      <c r="M81" s="21" t="s">
        <v>154</v>
      </c>
      <c r="N81"/>
    </row>
    <row r="82" spans="1:14" x14ac:dyDescent="0.3">
      <c r="A82" s="43">
        <v>4</v>
      </c>
      <c r="B82" s="43"/>
      <c r="C82" s="43"/>
      <c r="D82" s="43"/>
      <c r="E82" s="43"/>
      <c r="G82" s="11" t="s">
        <v>196</v>
      </c>
      <c r="H82" s="184"/>
      <c r="I82" s="58" t="s">
        <v>69</v>
      </c>
      <c r="J82" s="3">
        <v>420000000</v>
      </c>
      <c r="K82" s="3">
        <v>1680000000</v>
      </c>
      <c r="L82" s="3">
        <v>360000</v>
      </c>
      <c r="M82" s="21" t="s">
        <v>155</v>
      </c>
      <c r="N82"/>
    </row>
    <row r="83" spans="1:14" x14ac:dyDescent="0.3">
      <c r="A83" s="43">
        <v>5</v>
      </c>
      <c r="B83" s="43"/>
      <c r="C83" s="43"/>
      <c r="D83" s="43"/>
      <c r="E83" s="43"/>
      <c r="G83" s="11" t="s">
        <v>197</v>
      </c>
      <c r="H83" s="184"/>
      <c r="I83" s="58" t="s">
        <v>70</v>
      </c>
      <c r="J83" s="3">
        <v>525000000</v>
      </c>
      <c r="K83" s="3">
        <v>2100000000</v>
      </c>
      <c r="L83" s="3">
        <v>630000</v>
      </c>
      <c r="M83" s="21" t="s">
        <v>156</v>
      </c>
      <c r="N83"/>
    </row>
    <row r="84" spans="1:14" x14ac:dyDescent="0.3">
      <c r="A84" s="43">
        <v>6</v>
      </c>
      <c r="B84" s="43"/>
      <c r="C84" s="43"/>
      <c r="D84" s="43"/>
      <c r="E84" s="43"/>
      <c r="G84" s="11" t="s">
        <v>198</v>
      </c>
      <c r="H84" s="184"/>
      <c r="I84" s="58" t="s">
        <v>71</v>
      </c>
      <c r="J84" s="3">
        <v>630000000</v>
      </c>
      <c r="K84" s="3">
        <v>2520000000</v>
      </c>
      <c r="L84" s="3">
        <v>980000</v>
      </c>
      <c r="M84" s="21" t="s">
        <v>157</v>
      </c>
      <c r="N84"/>
    </row>
    <row r="85" spans="1:14" x14ac:dyDescent="0.3">
      <c r="A85" s="43">
        <v>7</v>
      </c>
      <c r="B85" s="43"/>
      <c r="C85" s="43"/>
      <c r="D85" s="43"/>
      <c r="E85" s="43"/>
      <c r="G85" s="11" t="s">
        <v>199</v>
      </c>
      <c r="H85" s="184"/>
      <c r="I85" s="58" t="s">
        <v>72</v>
      </c>
      <c r="J85" s="3">
        <v>735000000</v>
      </c>
      <c r="K85" s="3">
        <v>2940000000</v>
      </c>
      <c r="L85" s="3">
        <v>1400000</v>
      </c>
      <c r="M85" s="21" t="s">
        <v>158</v>
      </c>
      <c r="N85"/>
    </row>
    <row r="86" spans="1:14" x14ac:dyDescent="0.3">
      <c r="A86" s="43">
        <v>8</v>
      </c>
      <c r="B86" s="43"/>
      <c r="C86" s="43"/>
      <c r="D86" s="43"/>
      <c r="E86" s="43"/>
      <c r="G86" s="11" t="s">
        <v>200</v>
      </c>
      <c r="H86" s="184"/>
      <c r="I86" s="58" t="s">
        <v>73</v>
      </c>
      <c r="J86" s="3">
        <v>840000000</v>
      </c>
      <c r="K86" s="3">
        <v>3360000000</v>
      </c>
      <c r="L86" s="3">
        <v>2500000</v>
      </c>
      <c r="M86" s="21" t="s">
        <v>159</v>
      </c>
      <c r="N86"/>
    </row>
    <row r="87" spans="1:14" x14ac:dyDescent="0.3">
      <c r="A87" s="43">
        <v>9</v>
      </c>
      <c r="B87" s="43"/>
      <c r="C87" s="43"/>
      <c r="D87" s="43"/>
      <c r="E87" s="43"/>
      <c r="G87" s="11" t="s">
        <v>201</v>
      </c>
      <c r="H87" s="184"/>
      <c r="I87" s="58" t="s">
        <v>74</v>
      </c>
      <c r="J87" s="3">
        <v>945000000</v>
      </c>
      <c r="K87" s="3">
        <v>3780000000</v>
      </c>
      <c r="L87" s="3">
        <v>3100000</v>
      </c>
      <c r="M87" s="21" t="s">
        <v>160</v>
      </c>
      <c r="N87"/>
    </row>
    <row r="88" spans="1:14" ht="17.25" thickBot="1" x14ac:dyDescent="0.35">
      <c r="A88" s="43">
        <v>10</v>
      </c>
      <c r="B88" s="43"/>
      <c r="C88" s="43"/>
      <c r="D88" s="43"/>
      <c r="E88" s="43"/>
      <c r="G88" s="12" t="s">
        <v>202</v>
      </c>
      <c r="H88" s="213"/>
      <c r="I88" s="13" t="s">
        <v>75</v>
      </c>
      <c r="J88" s="14">
        <v>1050000000</v>
      </c>
      <c r="K88" s="14">
        <v>4200000000</v>
      </c>
      <c r="L88" s="14">
        <v>3100000</v>
      </c>
      <c r="M88" s="16" t="s">
        <v>161</v>
      </c>
      <c r="N88"/>
    </row>
    <row r="89" spans="1:14" ht="16.5" customHeight="1" x14ac:dyDescent="0.3">
      <c r="A89" s="43">
        <v>1</v>
      </c>
      <c r="B89" s="43"/>
      <c r="C89" s="43"/>
      <c r="D89" s="43"/>
      <c r="E89" s="43"/>
      <c r="G89" s="8" t="s">
        <v>215</v>
      </c>
      <c r="H89" s="214"/>
      <c r="I89" s="9" t="s">
        <v>56</v>
      </c>
      <c r="J89" s="10">
        <v>25000000</v>
      </c>
      <c r="K89" s="10">
        <v>100000000</v>
      </c>
      <c r="L89" s="10">
        <v>1700</v>
      </c>
      <c r="M89" s="15" t="s">
        <v>162</v>
      </c>
      <c r="N89"/>
    </row>
    <row r="90" spans="1:14" x14ac:dyDescent="0.3">
      <c r="A90" s="43">
        <v>2</v>
      </c>
      <c r="B90" s="43"/>
      <c r="C90" s="43"/>
      <c r="D90" s="43"/>
      <c r="E90" s="43"/>
      <c r="G90" s="11" t="s">
        <v>194</v>
      </c>
      <c r="H90" s="184"/>
      <c r="I90" s="58" t="s">
        <v>57</v>
      </c>
      <c r="J90" s="3">
        <v>100000000</v>
      </c>
      <c r="K90" s="3">
        <v>400000000</v>
      </c>
      <c r="L90" s="3">
        <v>41000</v>
      </c>
      <c r="M90" s="21" t="s">
        <v>163</v>
      </c>
      <c r="N90"/>
    </row>
    <row r="91" spans="1:14" x14ac:dyDescent="0.3">
      <c r="A91" s="43">
        <v>3</v>
      </c>
      <c r="B91" s="43"/>
      <c r="C91" s="43"/>
      <c r="D91" s="43"/>
      <c r="E91" s="43"/>
      <c r="G91" s="11" t="s">
        <v>195</v>
      </c>
      <c r="H91" s="184"/>
      <c r="I91" s="58" t="s">
        <v>58</v>
      </c>
      <c r="J91" s="3">
        <v>315000000</v>
      </c>
      <c r="K91" s="3">
        <v>1260000000</v>
      </c>
      <c r="L91" s="3">
        <v>160000</v>
      </c>
      <c r="M91" s="21" t="s">
        <v>164</v>
      </c>
      <c r="N91"/>
    </row>
    <row r="92" spans="1:14" x14ac:dyDescent="0.3">
      <c r="A92" s="43">
        <v>4</v>
      </c>
      <c r="B92" s="43"/>
      <c r="C92" s="43"/>
      <c r="D92" s="43"/>
      <c r="E92" s="43"/>
      <c r="G92" s="11" t="s">
        <v>196</v>
      </c>
      <c r="H92" s="184"/>
      <c r="I92" s="58" t="s">
        <v>59</v>
      </c>
      <c r="J92" s="3">
        <v>420000000</v>
      </c>
      <c r="K92" s="3">
        <v>1680000000</v>
      </c>
      <c r="L92" s="3">
        <v>360000</v>
      </c>
      <c r="M92" s="21" t="s">
        <v>165</v>
      </c>
      <c r="N92"/>
    </row>
    <row r="93" spans="1:14" x14ac:dyDescent="0.3">
      <c r="A93" s="43">
        <v>5</v>
      </c>
      <c r="B93" s="43"/>
      <c r="C93" s="43"/>
      <c r="D93" s="43"/>
      <c r="E93" s="43"/>
      <c r="G93" s="11" t="s">
        <v>197</v>
      </c>
      <c r="H93" s="184"/>
      <c r="I93" s="58" t="s">
        <v>60</v>
      </c>
      <c r="J93" s="3">
        <v>525000000</v>
      </c>
      <c r="K93" s="3">
        <v>2100000000</v>
      </c>
      <c r="L93" s="3">
        <v>630000</v>
      </c>
      <c r="M93" s="21" t="s">
        <v>166</v>
      </c>
      <c r="N93"/>
    </row>
    <row r="94" spans="1:14" x14ac:dyDescent="0.3">
      <c r="A94" s="43">
        <v>6</v>
      </c>
      <c r="B94" s="43"/>
      <c r="C94" s="43"/>
      <c r="D94" s="43"/>
      <c r="E94" s="43"/>
      <c r="G94" s="11" t="s">
        <v>198</v>
      </c>
      <c r="H94" s="184"/>
      <c r="I94" s="58" t="s">
        <v>61</v>
      </c>
      <c r="J94" s="3">
        <v>630000000</v>
      </c>
      <c r="K94" s="3">
        <v>2520000000</v>
      </c>
      <c r="L94" s="3">
        <v>980000</v>
      </c>
      <c r="M94" s="21" t="s">
        <v>167</v>
      </c>
      <c r="N94"/>
    </row>
    <row r="95" spans="1:14" x14ac:dyDescent="0.3">
      <c r="A95" s="43">
        <v>7</v>
      </c>
      <c r="B95" s="43"/>
      <c r="C95" s="43"/>
      <c r="D95" s="43"/>
      <c r="E95" s="43"/>
      <c r="G95" s="11" t="s">
        <v>199</v>
      </c>
      <c r="H95" s="184"/>
      <c r="I95" s="58" t="s">
        <v>62</v>
      </c>
      <c r="J95" s="3">
        <v>735000000</v>
      </c>
      <c r="K95" s="3">
        <v>2940000000</v>
      </c>
      <c r="L95" s="3">
        <v>1400000</v>
      </c>
      <c r="M95" s="21" t="s">
        <v>168</v>
      </c>
      <c r="N95"/>
    </row>
    <row r="96" spans="1:14" x14ac:dyDescent="0.3">
      <c r="A96" s="43">
        <v>8</v>
      </c>
      <c r="B96" s="43"/>
      <c r="C96" s="43"/>
      <c r="D96" s="43"/>
      <c r="E96" s="43"/>
      <c r="G96" s="11" t="s">
        <v>200</v>
      </c>
      <c r="H96" s="184"/>
      <c r="I96" s="58" t="s">
        <v>63</v>
      </c>
      <c r="J96" s="3">
        <v>840000000</v>
      </c>
      <c r="K96" s="3">
        <v>3360000000</v>
      </c>
      <c r="L96" s="3">
        <v>2500000</v>
      </c>
      <c r="M96" s="21" t="s">
        <v>169</v>
      </c>
      <c r="N96"/>
    </row>
    <row r="97" spans="1:14" x14ac:dyDescent="0.3">
      <c r="A97" s="43">
        <v>9</v>
      </c>
      <c r="B97" s="43"/>
      <c r="C97" s="43"/>
      <c r="D97" s="43"/>
      <c r="E97" s="43"/>
      <c r="G97" s="11" t="s">
        <v>201</v>
      </c>
      <c r="H97" s="184"/>
      <c r="I97" s="58" t="s">
        <v>64</v>
      </c>
      <c r="J97" s="3">
        <v>945000000</v>
      </c>
      <c r="K97" s="3">
        <v>3780000000</v>
      </c>
      <c r="L97" s="3">
        <v>3100000</v>
      </c>
      <c r="M97" s="21" t="s">
        <v>170</v>
      </c>
      <c r="N97"/>
    </row>
    <row r="98" spans="1:14" ht="17.25" thickBot="1" x14ac:dyDescent="0.35">
      <c r="A98" s="43">
        <v>10</v>
      </c>
      <c r="B98" s="43"/>
      <c r="C98" s="43"/>
      <c r="D98" s="43"/>
      <c r="E98" s="43"/>
      <c r="G98" s="12" t="s">
        <v>202</v>
      </c>
      <c r="H98" s="213"/>
      <c r="I98" s="13" t="s">
        <v>65</v>
      </c>
      <c r="J98" s="14">
        <v>1050000000</v>
      </c>
      <c r="K98" s="14">
        <v>4200000000</v>
      </c>
      <c r="L98" s="14">
        <v>3100000</v>
      </c>
      <c r="M98" s="16" t="s">
        <v>171</v>
      </c>
      <c r="N98"/>
    </row>
    <row r="99" spans="1:14" x14ac:dyDescent="0.3">
      <c r="A99" s="43">
        <v>1</v>
      </c>
      <c r="B99" s="43"/>
      <c r="C99" s="43"/>
      <c r="D99" s="43"/>
      <c r="E99" s="43"/>
      <c r="G99" s="8" t="s">
        <v>214</v>
      </c>
      <c r="H99" s="214"/>
      <c r="I99" s="9" t="s">
        <v>105</v>
      </c>
      <c r="J99" s="10">
        <v>1000000</v>
      </c>
      <c r="K99" s="25">
        <v>10000000</v>
      </c>
      <c r="L99" s="10">
        <v>500</v>
      </c>
      <c r="M99" s="15" t="s">
        <v>172</v>
      </c>
      <c r="N99"/>
    </row>
    <row r="100" spans="1:14" x14ac:dyDescent="0.3">
      <c r="A100" s="43">
        <v>2</v>
      </c>
      <c r="B100" s="43"/>
      <c r="C100" s="43"/>
      <c r="D100" s="43"/>
      <c r="E100" s="43"/>
      <c r="G100" s="11" t="s">
        <v>203</v>
      </c>
      <c r="H100" s="184"/>
      <c r="I100" s="58" t="s">
        <v>106</v>
      </c>
      <c r="J100" s="3">
        <v>1500000</v>
      </c>
      <c r="K100" s="17">
        <v>20000000</v>
      </c>
      <c r="L100" s="3">
        <v>1000</v>
      </c>
      <c r="M100" s="21" t="s">
        <v>173</v>
      </c>
      <c r="N100"/>
    </row>
    <row r="101" spans="1:14" ht="17.25" thickBot="1" x14ac:dyDescent="0.35">
      <c r="A101" s="43">
        <v>3</v>
      </c>
      <c r="B101" s="43"/>
      <c r="C101" s="43"/>
      <c r="D101" s="43"/>
      <c r="E101" s="43"/>
      <c r="G101" s="12" t="s">
        <v>204</v>
      </c>
      <c r="H101" s="213"/>
      <c r="I101" s="13" t="s">
        <v>35</v>
      </c>
      <c r="J101" s="14">
        <v>2000000</v>
      </c>
      <c r="K101" s="24">
        <v>30000000</v>
      </c>
      <c r="L101" s="14">
        <v>1500</v>
      </c>
      <c r="M101" s="16" t="s">
        <v>174</v>
      </c>
      <c r="N101"/>
    </row>
    <row r="102" spans="1:14" x14ac:dyDescent="0.3">
      <c r="A102" s="43">
        <v>1</v>
      </c>
      <c r="B102" s="43"/>
      <c r="C102" s="43"/>
      <c r="D102" s="43"/>
      <c r="E102" s="43"/>
      <c r="G102" s="22" t="s">
        <v>205</v>
      </c>
      <c r="H102" s="212"/>
      <c r="I102" s="5" t="s">
        <v>107</v>
      </c>
      <c r="J102" s="7">
        <v>1000000</v>
      </c>
      <c r="K102" s="18">
        <v>20000000</v>
      </c>
      <c r="L102" s="7"/>
      <c r="M102" s="23" t="s">
        <v>175</v>
      </c>
      <c r="N102"/>
    </row>
    <row r="103" spans="1:14" x14ac:dyDescent="0.3">
      <c r="A103" s="43">
        <v>2</v>
      </c>
      <c r="B103" s="43"/>
      <c r="C103" s="43"/>
      <c r="D103" s="43"/>
      <c r="E103" s="43"/>
      <c r="G103" s="11" t="s">
        <v>206</v>
      </c>
      <c r="H103" s="184"/>
      <c r="I103" s="58" t="s">
        <v>108</v>
      </c>
      <c r="J103" s="3">
        <v>1500000</v>
      </c>
      <c r="K103" s="17">
        <v>30000000</v>
      </c>
      <c r="L103" s="3">
        <v>2500</v>
      </c>
      <c r="M103" s="21" t="s">
        <v>176</v>
      </c>
      <c r="N103"/>
    </row>
    <row r="104" spans="1:14" ht="17.25" thickBot="1" x14ac:dyDescent="0.35">
      <c r="A104" s="43">
        <v>3</v>
      </c>
      <c r="B104" s="43"/>
      <c r="C104" s="43"/>
      <c r="D104" s="43"/>
      <c r="E104" s="43"/>
      <c r="G104" s="26" t="s">
        <v>207</v>
      </c>
      <c r="H104" s="215"/>
      <c r="I104" s="4" t="s">
        <v>109</v>
      </c>
      <c r="J104" s="27">
        <v>2000000</v>
      </c>
      <c r="K104" s="28">
        <v>40000000</v>
      </c>
      <c r="L104" s="27">
        <v>5000</v>
      </c>
      <c r="M104" s="29" t="s">
        <v>177</v>
      </c>
      <c r="N104"/>
    </row>
    <row r="105" spans="1:14" x14ac:dyDescent="0.3">
      <c r="A105" s="43">
        <v>1</v>
      </c>
      <c r="B105" s="43"/>
      <c r="C105" s="43"/>
      <c r="D105" s="43"/>
      <c r="E105" s="43"/>
      <c r="G105" s="8" t="s">
        <v>208</v>
      </c>
      <c r="H105" s="214"/>
      <c r="I105" s="9" t="s">
        <v>110</v>
      </c>
      <c r="J105" s="10">
        <v>2000000</v>
      </c>
      <c r="K105" s="25">
        <v>50000000</v>
      </c>
      <c r="L105" s="25"/>
      <c r="M105" s="15" t="s">
        <v>178</v>
      </c>
      <c r="N105"/>
    </row>
    <row r="106" spans="1:14" x14ac:dyDescent="0.3">
      <c r="A106" s="43">
        <v>2</v>
      </c>
      <c r="B106" s="43"/>
      <c r="C106" s="43"/>
      <c r="D106" s="43"/>
      <c r="E106" s="43"/>
      <c r="G106" s="11" t="s">
        <v>209</v>
      </c>
      <c r="H106" s="184"/>
      <c r="I106" s="58" t="s">
        <v>111</v>
      </c>
      <c r="J106" s="3">
        <v>2500000</v>
      </c>
      <c r="K106" s="17">
        <v>75000000</v>
      </c>
      <c r="L106" s="17"/>
      <c r="M106" s="21" t="s">
        <v>179</v>
      </c>
      <c r="N106"/>
    </row>
    <row r="107" spans="1:14" ht="17.25" thickBot="1" x14ac:dyDescent="0.35">
      <c r="A107" s="43">
        <v>3</v>
      </c>
      <c r="B107" s="43"/>
      <c r="C107" s="43"/>
      <c r="D107" s="43"/>
      <c r="E107" s="43"/>
      <c r="G107" s="12" t="s">
        <v>210</v>
      </c>
      <c r="H107" s="213"/>
      <c r="I107" s="13" t="s">
        <v>112</v>
      </c>
      <c r="J107" s="14">
        <v>3000000</v>
      </c>
      <c r="K107" s="24">
        <v>100000000</v>
      </c>
      <c r="L107" s="24"/>
      <c r="M107" s="16" t="s">
        <v>180</v>
      </c>
      <c r="N107"/>
    </row>
    <row r="108" spans="1:14" x14ac:dyDescent="0.3">
      <c r="A108" s="43">
        <v>1</v>
      </c>
      <c r="B108" s="43"/>
      <c r="C108" s="43"/>
      <c r="D108" s="43"/>
      <c r="E108" s="43"/>
      <c r="G108" s="22" t="s">
        <v>208</v>
      </c>
      <c r="H108" s="212"/>
      <c r="I108" s="5" t="s">
        <v>31</v>
      </c>
      <c r="J108" s="7">
        <v>2000000</v>
      </c>
      <c r="K108" s="18">
        <v>20000000</v>
      </c>
      <c r="L108" s="7"/>
      <c r="M108" s="23" t="s">
        <v>181</v>
      </c>
      <c r="N108"/>
    </row>
    <row r="109" spans="1:14" x14ac:dyDescent="0.3">
      <c r="A109" s="43">
        <v>2</v>
      </c>
      <c r="B109" s="43"/>
      <c r="C109" s="43"/>
      <c r="D109" s="43"/>
      <c r="E109" s="43"/>
      <c r="G109" s="11" t="s">
        <v>204</v>
      </c>
      <c r="H109" s="184"/>
      <c r="I109" s="58" t="s">
        <v>32</v>
      </c>
      <c r="J109" s="3">
        <v>2500000</v>
      </c>
      <c r="K109" s="17">
        <v>35000000</v>
      </c>
      <c r="L109" s="3"/>
      <c r="M109" s="21" t="s">
        <v>182</v>
      </c>
      <c r="N109"/>
    </row>
    <row r="110" spans="1:14" x14ac:dyDescent="0.3">
      <c r="A110" s="43">
        <v>3</v>
      </c>
      <c r="B110" s="43"/>
      <c r="C110" s="43"/>
      <c r="D110" s="43"/>
      <c r="E110" s="43"/>
      <c r="G110" s="11" t="s">
        <v>210</v>
      </c>
      <c r="H110" s="184"/>
      <c r="I110" s="58" t="s">
        <v>33</v>
      </c>
      <c r="J110" s="3">
        <v>3500000</v>
      </c>
      <c r="K110" s="17">
        <v>50000000</v>
      </c>
      <c r="L110" s="3">
        <v>3000</v>
      </c>
      <c r="M110" s="21" t="s">
        <v>183</v>
      </c>
      <c r="N110"/>
    </row>
    <row r="111" spans="1:14" ht="17.25" thickBot="1" x14ac:dyDescent="0.35">
      <c r="A111" s="43">
        <v>4</v>
      </c>
      <c r="B111" s="43"/>
      <c r="C111" s="43"/>
      <c r="D111" s="43"/>
      <c r="E111" s="43"/>
      <c r="G111" s="26" t="s">
        <v>211</v>
      </c>
      <c r="H111" s="215"/>
      <c r="I111" s="4" t="s">
        <v>34</v>
      </c>
      <c r="J111" s="27">
        <v>4000000</v>
      </c>
      <c r="K111" s="28">
        <v>50000000</v>
      </c>
      <c r="L111" s="27">
        <v>5000</v>
      </c>
      <c r="M111" s="29" t="s">
        <v>184</v>
      </c>
      <c r="N111"/>
    </row>
    <row r="112" spans="1:14" x14ac:dyDescent="0.3">
      <c r="A112" s="43">
        <v>1</v>
      </c>
      <c r="B112" s="43"/>
      <c r="C112" s="43"/>
      <c r="D112" s="43"/>
      <c r="E112" s="43"/>
      <c r="G112" s="8" t="s">
        <v>215</v>
      </c>
      <c r="H112" s="214"/>
      <c r="I112" s="9" t="s">
        <v>113</v>
      </c>
      <c r="J112" s="10">
        <v>1000000</v>
      </c>
      <c r="K112" s="25">
        <v>0</v>
      </c>
      <c r="L112" s="10"/>
      <c r="M112" s="15" t="s">
        <v>185</v>
      </c>
      <c r="N112"/>
    </row>
    <row r="113" spans="1:14" x14ac:dyDescent="0.3">
      <c r="A113" s="43">
        <v>2</v>
      </c>
      <c r="B113" s="43"/>
      <c r="C113" s="43"/>
      <c r="D113" s="43"/>
      <c r="E113" s="43"/>
      <c r="G113" s="11" t="s">
        <v>214</v>
      </c>
      <c r="H113" s="184"/>
      <c r="I113" s="58" t="s">
        <v>114</v>
      </c>
      <c r="J113" s="3">
        <v>3000000</v>
      </c>
      <c r="K113" s="17">
        <v>10000000</v>
      </c>
      <c r="L113" s="3"/>
      <c r="M113" s="21" t="s">
        <v>186</v>
      </c>
      <c r="N113"/>
    </row>
    <row r="114" spans="1:14" x14ac:dyDescent="0.3">
      <c r="A114" s="43">
        <v>3</v>
      </c>
      <c r="B114" s="43"/>
      <c r="C114" s="43"/>
      <c r="D114" s="43"/>
      <c r="E114" s="43"/>
      <c r="G114" s="11" t="s">
        <v>212</v>
      </c>
      <c r="H114" s="184"/>
      <c r="I114" s="58" t="s">
        <v>115</v>
      </c>
      <c r="J114" s="3">
        <v>3000000</v>
      </c>
      <c r="K114" s="17">
        <v>25000000</v>
      </c>
      <c r="L114" s="3">
        <v>1000</v>
      </c>
      <c r="M114" s="21" t="s">
        <v>187</v>
      </c>
      <c r="N114"/>
    </row>
    <row r="115" spans="1:14" ht="17.25" thickBot="1" x14ac:dyDescent="0.35">
      <c r="A115" s="43">
        <v>4</v>
      </c>
      <c r="B115" s="43"/>
      <c r="C115" s="43"/>
      <c r="D115" s="43"/>
      <c r="E115" s="43"/>
      <c r="G115" s="12" t="s">
        <v>195</v>
      </c>
      <c r="H115" s="213"/>
      <c r="I115" s="13" t="s">
        <v>116</v>
      </c>
      <c r="J115" s="14">
        <v>5000000</v>
      </c>
      <c r="K115" s="24">
        <v>25000000</v>
      </c>
      <c r="L115" s="14">
        <v>2500</v>
      </c>
      <c r="M115" s="16" t="s">
        <v>188</v>
      </c>
      <c r="N115"/>
    </row>
    <row r="116" spans="1:14" x14ac:dyDescent="0.3">
      <c r="A116" s="43">
        <v>1</v>
      </c>
      <c r="B116" s="43"/>
      <c r="C116" s="43"/>
      <c r="D116" s="43"/>
      <c r="E116" s="43"/>
      <c r="G116" s="22" t="s">
        <v>215</v>
      </c>
      <c r="H116" s="212"/>
      <c r="I116" s="5" t="s">
        <v>117</v>
      </c>
      <c r="J116" s="7">
        <v>1500000</v>
      </c>
      <c r="K116" s="18">
        <v>10000000</v>
      </c>
      <c r="L116" s="7"/>
      <c r="M116" s="23" t="s">
        <v>189</v>
      </c>
      <c r="N116"/>
    </row>
    <row r="117" spans="1:14" x14ac:dyDescent="0.3">
      <c r="A117" s="43">
        <v>2</v>
      </c>
      <c r="B117" s="43"/>
      <c r="C117" s="43"/>
      <c r="D117" s="43"/>
      <c r="E117" s="43"/>
      <c r="G117" s="11" t="s">
        <v>205</v>
      </c>
      <c r="H117" s="184"/>
      <c r="I117" s="58" t="s">
        <v>118</v>
      </c>
      <c r="J117" s="3">
        <v>3000000</v>
      </c>
      <c r="K117" s="17">
        <v>30000000</v>
      </c>
      <c r="L117" s="3"/>
      <c r="M117" s="21" t="s">
        <v>190</v>
      </c>
      <c r="N117"/>
    </row>
    <row r="118" spans="1:14" x14ac:dyDescent="0.3">
      <c r="A118" s="43">
        <v>3</v>
      </c>
      <c r="B118" s="43"/>
      <c r="C118" s="43"/>
      <c r="D118" s="43"/>
      <c r="E118" s="43"/>
      <c r="G118" s="11" t="s">
        <v>213</v>
      </c>
      <c r="H118" s="184"/>
      <c r="I118" s="58" t="s">
        <v>119</v>
      </c>
      <c r="J118" s="3">
        <v>3500000</v>
      </c>
      <c r="K118" s="17">
        <v>50000000</v>
      </c>
      <c r="L118" s="3">
        <v>3000</v>
      </c>
      <c r="M118" s="21" t="s">
        <v>191</v>
      </c>
      <c r="N118"/>
    </row>
    <row r="119" spans="1:14" ht="17.25" thickBot="1" x14ac:dyDescent="0.35">
      <c r="A119" s="43">
        <v>4</v>
      </c>
      <c r="B119" s="43"/>
      <c r="C119" s="43"/>
      <c r="D119" s="43"/>
      <c r="E119" s="43"/>
      <c r="G119" s="12" t="s">
        <v>196</v>
      </c>
      <c r="H119" s="213"/>
      <c r="I119" s="13" t="s">
        <v>120</v>
      </c>
      <c r="J119" s="14">
        <v>4000000</v>
      </c>
      <c r="K119" s="24">
        <v>50000000</v>
      </c>
      <c r="L119" s="14">
        <v>5000</v>
      </c>
      <c r="M119" s="16" t="s">
        <v>192</v>
      </c>
      <c r="N119"/>
    </row>
    <row r="120" spans="1:14" x14ac:dyDescent="0.3">
      <c r="J120" s="30"/>
    </row>
  </sheetData>
  <mergeCells count="74">
    <mergeCell ref="H116:H119"/>
    <mergeCell ref="H39:H48"/>
    <mergeCell ref="H49:H58"/>
    <mergeCell ref="H59:H68"/>
    <mergeCell ref="H69:H78"/>
    <mergeCell ref="H79:H88"/>
    <mergeCell ref="H89:H98"/>
    <mergeCell ref="H99:H101"/>
    <mergeCell ref="H102:H104"/>
    <mergeCell ref="H105:H107"/>
    <mergeCell ref="H108:H111"/>
    <mergeCell ref="H112:H115"/>
    <mergeCell ref="AG37:AG38"/>
    <mergeCell ref="K34:M34"/>
    <mergeCell ref="N34:N36"/>
    <mergeCell ref="K35:M35"/>
    <mergeCell ref="K36:M36"/>
    <mergeCell ref="R37:U38"/>
    <mergeCell ref="V37:V38"/>
    <mergeCell ref="W37:W38"/>
    <mergeCell ref="X37:X38"/>
    <mergeCell ref="AA37:AD38"/>
    <mergeCell ref="AE37:AE38"/>
    <mergeCell ref="AF37:AF38"/>
    <mergeCell ref="AA25:AA36"/>
    <mergeCell ref="J26:M26"/>
    <mergeCell ref="K22:M22"/>
    <mergeCell ref="R22:U22"/>
    <mergeCell ref="K24:M24"/>
    <mergeCell ref="G25:G26"/>
    <mergeCell ref="K25:M25"/>
    <mergeCell ref="R25:R36"/>
    <mergeCell ref="G27:G36"/>
    <mergeCell ref="J27:M28"/>
    <mergeCell ref="N27:N28"/>
    <mergeCell ref="J29:M29"/>
    <mergeCell ref="N29:N31"/>
    <mergeCell ref="J30:M30"/>
    <mergeCell ref="K31:M31"/>
    <mergeCell ref="J32:J33"/>
    <mergeCell ref="K32:M33"/>
    <mergeCell ref="N32:N33"/>
    <mergeCell ref="T12:U12"/>
    <mergeCell ref="R13:U13"/>
    <mergeCell ref="K23:M23"/>
    <mergeCell ref="G14:G19"/>
    <mergeCell ref="R14:R21"/>
    <mergeCell ref="T14:U14"/>
    <mergeCell ref="T15:U15"/>
    <mergeCell ref="T16:U16"/>
    <mergeCell ref="T17:U17"/>
    <mergeCell ref="T18:U18"/>
    <mergeCell ref="T19:U19"/>
    <mergeCell ref="G20:G24"/>
    <mergeCell ref="K20:M20"/>
    <mergeCell ref="T20:U20"/>
    <mergeCell ref="K21:M21"/>
    <mergeCell ref="T21:U21"/>
    <mergeCell ref="G4:N4"/>
    <mergeCell ref="R4:V6"/>
    <mergeCell ref="W4:X4"/>
    <mergeCell ref="Z4:AD6"/>
    <mergeCell ref="K5:M5"/>
    <mergeCell ref="G6:G7"/>
    <mergeCell ref="J6:M6"/>
    <mergeCell ref="K7:M19"/>
    <mergeCell ref="N7:N25"/>
    <mergeCell ref="T7:U7"/>
    <mergeCell ref="G8:G13"/>
    <mergeCell ref="R8:R12"/>
    <mergeCell ref="T8:U8"/>
    <mergeCell ref="T9:U9"/>
    <mergeCell ref="T10:U10"/>
    <mergeCell ref="T11:U11"/>
  </mergeCells>
  <phoneticPr fontId="2" type="noConversion"/>
  <pageMargins left="0.7" right="0.7" top="0.75" bottom="0.75" header="0.3" footer="0.3"/>
  <pageSetup paperSize="9" scale="3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print="0" autoFill="0" autoLine="0" autoPict="0">
                <anchor moveWithCells="1">
                  <from>
                    <xdr:col>14</xdr:col>
                    <xdr:colOff>57150</xdr:colOff>
                    <xdr:row>6</xdr:row>
                    <xdr:rowOff>19050</xdr:rowOff>
                  </from>
                  <to>
                    <xdr:col>14</xdr:col>
                    <xdr:colOff>314325</xdr:colOff>
                    <xdr:row>6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14</xdr:col>
                    <xdr:colOff>47625</xdr:colOff>
                    <xdr:row>7</xdr:row>
                    <xdr:rowOff>9525</xdr:rowOff>
                  </from>
                  <to>
                    <xdr:col>14</xdr:col>
                    <xdr:colOff>295275</xdr:colOff>
                    <xdr:row>7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14</xdr:col>
                    <xdr:colOff>47625</xdr:colOff>
                    <xdr:row>8</xdr:row>
                    <xdr:rowOff>9525</xdr:rowOff>
                  </from>
                  <to>
                    <xdr:col>14</xdr:col>
                    <xdr:colOff>295275</xdr:colOff>
                    <xdr:row>8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14</xdr:col>
                    <xdr:colOff>47625</xdr:colOff>
                    <xdr:row>9</xdr:row>
                    <xdr:rowOff>9525</xdr:rowOff>
                  </from>
                  <to>
                    <xdr:col>14</xdr:col>
                    <xdr:colOff>295275</xdr:colOff>
                    <xdr:row>9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14</xdr:col>
                    <xdr:colOff>47625</xdr:colOff>
                    <xdr:row>10</xdr:row>
                    <xdr:rowOff>9525</xdr:rowOff>
                  </from>
                  <to>
                    <xdr:col>14</xdr:col>
                    <xdr:colOff>295275</xdr:colOff>
                    <xdr:row>10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14</xdr:col>
                    <xdr:colOff>47625</xdr:colOff>
                    <xdr:row>11</xdr:row>
                    <xdr:rowOff>9525</xdr:rowOff>
                  </from>
                  <to>
                    <xdr:col>14</xdr:col>
                    <xdr:colOff>295275</xdr:colOff>
                    <xdr:row>11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14</xdr:col>
                    <xdr:colOff>47625</xdr:colOff>
                    <xdr:row>12</xdr:row>
                    <xdr:rowOff>9525</xdr:rowOff>
                  </from>
                  <to>
                    <xdr:col>14</xdr:col>
                    <xdr:colOff>295275</xdr:colOff>
                    <xdr:row>12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14</xdr:col>
                    <xdr:colOff>47625</xdr:colOff>
                    <xdr:row>13</xdr:row>
                    <xdr:rowOff>9525</xdr:rowOff>
                  </from>
                  <to>
                    <xdr:col>14</xdr:col>
                    <xdr:colOff>295275</xdr:colOff>
                    <xdr:row>13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14</xdr:col>
                    <xdr:colOff>47625</xdr:colOff>
                    <xdr:row>14</xdr:row>
                    <xdr:rowOff>9525</xdr:rowOff>
                  </from>
                  <to>
                    <xdr:col>14</xdr:col>
                    <xdr:colOff>295275</xdr:colOff>
                    <xdr:row>14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14</xdr:col>
                    <xdr:colOff>47625</xdr:colOff>
                    <xdr:row>15</xdr:row>
                    <xdr:rowOff>9525</xdr:rowOff>
                  </from>
                  <to>
                    <xdr:col>14</xdr:col>
                    <xdr:colOff>295275</xdr:colOff>
                    <xdr:row>15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14</xdr:col>
                    <xdr:colOff>47625</xdr:colOff>
                    <xdr:row>16</xdr:row>
                    <xdr:rowOff>9525</xdr:rowOff>
                  </from>
                  <to>
                    <xdr:col>14</xdr:col>
                    <xdr:colOff>295275</xdr:colOff>
                    <xdr:row>16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14</xdr:col>
                    <xdr:colOff>47625</xdr:colOff>
                    <xdr:row>17</xdr:row>
                    <xdr:rowOff>9525</xdr:rowOff>
                  </from>
                  <to>
                    <xdr:col>14</xdr:col>
                    <xdr:colOff>295275</xdr:colOff>
                    <xdr:row>17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14</xdr:col>
                    <xdr:colOff>47625</xdr:colOff>
                    <xdr:row>18</xdr:row>
                    <xdr:rowOff>9525</xdr:rowOff>
                  </from>
                  <to>
                    <xdr:col>14</xdr:col>
                    <xdr:colOff>295275</xdr:colOff>
                    <xdr:row>18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14</xdr:col>
                    <xdr:colOff>47625</xdr:colOff>
                    <xdr:row>19</xdr:row>
                    <xdr:rowOff>9525</xdr:rowOff>
                  </from>
                  <to>
                    <xdr:col>14</xdr:col>
                    <xdr:colOff>295275</xdr:colOff>
                    <xdr:row>19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14</xdr:col>
                    <xdr:colOff>47625</xdr:colOff>
                    <xdr:row>20</xdr:row>
                    <xdr:rowOff>9525</xdr:rowOff>
                  </from>
                  <to>
                    <xdr:col>14</xdr:col>
                    <xdr:colOff>295275</xdr:colOff>
                    <xdr:row>20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14</xdr:col>
                    <xdr:colOff>47625</xdr:colOff>
                    <xdr:row>21</xdr:row>
                    <xdr:rowOff>9525</xdr:rowOff>
                  </from>
                  <to>
                    <xdr:col>14</xdr:col>
                    <xdr:colOff>295275</xdr:colOff>
                    <xdr:row>21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14</xdr:col>
                    <xdr:colOff>47625</xdr:colOff>
                    <xdr:row>22</xdr:row>
                    <xdr:rowOff>9525</xdr:rowOff>
                  </from>
                  <to>
                    <xdr:col>14</xdr:col>
                    <xdr:colOff>295275</xdr:colOff>
                    <xdr:row>22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14</xdr:col>
                    <xdr:colOff>47625</xdr:colOff>
                    <xdr:row>23</xdr:row>
                    <xdr:rowOff>9525</xdr:rowOff>
                  </from>
                  <to>
                    <xdr:col>14</xdr:col>
                    <xdr:colOff>295275</xdr:colOff>
                    <xdr:row>23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14</xdr:col>
                    <xdr:colOff>47625</xdr:colOff>
                    <xdr:row>24</xdr:row>
                    <xdr:rowOff>9525</xdr:rowOff>
                  </from>
                  <to>
                    <xdr:col>14</xdr:col>
                    <xdr:colOff>295275</xdr:colOff>
                    <xdr:row>24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14</xdr:col>
                    <xdr:colOff>47625</xdr:colOff>
                    <xdr:row>30</xdr:row>
                    <xdr:rowOff>9525</xdr:rowOff>
                  </from>
                  <to>
                    <xdr:col>14</xdr:col>
                    <xdr:colOff>295275</xdr:colOff>
                    <xdr:row>30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14</xdr:col>
                    <xdr:colOff>47625</xdr:colOff>
                    <xdr:row>31</xdr:row>
                    <xdr:rowOff>209550</xdr:rowOff>
                  </from>
                  <to>
                    <xdr:col>14</xdr:col>
                    <xdr:colOff>295275</xdr:colOff>
                    <xdr:row>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14</xdr:col>
                    <xdr:colOff>47625</xdr:colOff>
                    <xdr:row>33</xdr:row>
                    <xdr:rowOff>9525</xdr:rowOff>
                  </from>
                  <to>
                    <xdr:col>14</xdr:col>
                    <xdr:colOff>295275</xdr:colOff>
                    <xdr:row>33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14</xdr:col>
                    <xdr:colOff>47625</xdr:colOff>
                    <xdr:row>34</xdr:row>
                    <xdr:rowOff>9525</xdr:rowOff>
                  </from>
                  <to>
                    <xdr:col>14</xdr:col>
                    <xdr:colOff>295275</xdr:colOff>
                    <xdr:row>34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14</xdr:col>
                    <xdr:colOff>47625</xdr:colOff>
                    <xdr:row>35</xdr:row>
                    <xdr:rowOff>9525</xdr:rowOff>
                  </from>
                  <to>
                    <xdr:col>14</xdr:col>
                    <xdr:colOff>295275</xdr:colOff>
                    <xdr:row>35</xdr:row>
                    <xdr:rowOff>438150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:AK74"/>
  <sheetViews>
    <sheetView showGridLines="0" zoomScale="70" zoomScaleNormal="70" workbookViewId="0">
      <pane ySplit="1" topLeftCell="A17" activePane="bottomLeft" state="frozen"/>
      <selection activeCell="F1" sqref="F1"/>
      <selection pane="bottomLeft"/>
    </sheetView>
  </sheetViews>
  <sheetFormatPr defaultRowHeight="16.5" x14ac:dyDescent="0.3"/>
  <cols>
    <col min="1" max="1" width="9" hidden="1" customWidth="1"/>
    <col min="2" max="2" width="10.625" hidden="1" customWidth="1"/>
    <col min="3" max="5" width="9" hidden="1" customWidth="1"/>
    <col min="6" max="6" width="3.125" customWidth="1"/>
    <col min="7" max="7" width="6.25" style="1" customWidth="1"/>
    <col min="8" max="8" width="6.625" style="1" customWidth="1"/>
    <col min="9" max="9" width="19.25" style="1" customWidth="1"/>
    <col min="10" max="10" width="17.875" style="1" customWidth="1"/>
    <col min="11" max="11" width="17.125" style="1" customWidth="1"/>
    <col min="12" max="12" width="13.875" style="1" customWidth="1"/>
    <col min="13" max="13" width="25.5" style="1" customWidth="1"/>
    <col min="14" max="14" width="22.5" style="1" customWidth="1"/>
    <col min="15" max="15" width="4.5" customWidth="1"/>
    <col min="16" max="17" width="4.875" customWidth="1"/>
    <col min="18" max="20" width="6.75" customWidth="1"/>
    <col min="21" max="21" width="25.625" customWidth="1"/>
    <col min="22" max="23" width="6.75" customWidth="1"/>
    <col min="24" max="24" width="19.625" bestFit="1" customWidth="1"/>
    <col min="25" max="25" width="6.75" customWidth="1"/>
    <col min="26" max="26" width="8.75" bestFit="1" customWidth="1"/>
    <col min="27" max="27" width="24.25" customWidth="1"/>
    <col min="28" max="29" width="10.25" bestFit="1" customWidth="1"/>
    <col min="30" max="30" width="20.125" bestFit="1" customWidth="1"/>
    <col min="31" max="31" width="21.5" bestFit="1" customWidth="1"/>
    <col min="32" max="32" width="15.375" bestFit="1" customWidth="1"/>
  </cols>
  <sheetData>
    <row r="1" spans="1:37" ht="56.25" customHeight="1" x14ac:dyDescent="0.3"/>
    <row r="2" spans="1:37" ht="30" customHeight="1" x14ac:dyDescent="0.3"/>
    <row r="3" spans="1:37" ht="37.5" customHeight="1" x14ac:dyDescent="0.3">
      <c r="G3" s="218" t="s">
        <v>299</v>
      </c>
      <c r="H3" s="219"/>
      <c r="I3" s="219"/>
      <c r="J3" s="219"/>
      <c r="K3" s="219"/>
      <c r="L3" s="219"/>
      <c r="M3" s="219"/>
      <c r="N3" s="219"/>
      <c r="O3" s="220"/>
      <c r="P3" s="61"/>
      <c r="R3" s="176" t="s">
        <v>293</v>
      </c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</row>
    <row r="4" spans="1:37" ht="22.5" customHeight="1" x14ac:dyDescent="0.3">
      <c r="G4" s="56" t="s">
        <v>225</v>
      </c>
      <c r="H4" s="56" t="s">
        <v>226</v>
      </c>
      <c r="I4" s="56" t="s">
        <v>227</v>
      </c>
      <c r="J4" s="56" t="s">
        <v>236</v>
      </c>
      <c r="K4" s="180" t="s">
        <v>237</v>
      </c>
      <c r="L4" s="180"/>
      <c r="M4" s="180"/>
      <c r="N4" s="56" t="s">
        <v>238</v>
      </c>
      <c r="O4" s="56" t="s">
        <v>291</v>
      </c>
      <c r="P4" s="61"/>
      <c r="R4" s="221" t="s">
        <v>294</v>
      </c>
      <c r="S4" s="221"/>
      <c r="T4" s="221"/>
      <c r="U4" s="221"/>
      <c r="V4" s="221"/>
      <c r="W4" s="221"/>
      <c r="X4" s="221"/>
      <c r="Z4" s="221" t="s">
        <v>295</v>
      </c>
      <c r="AA4" s="221"/>
      <c r="AB4" s="221"/>
      <c r="AC4" s="221"/>
      <c r="AD4" s="221"/>
      <c r="AE4" s="221"/>
      <c r="AF4" s="221"/>
    </row>
    <row r="5" spans="1:37" ht="35.25" customHeight="1" x14ac:dyDescent="0.3">
      <c r="C5" s="55" t="s">
        <v>286</v>
      </c>
      <c r="D5" s="55" t="s">
        <v>287</v>
      </c>
      <c r="E5" s="55" t="s">
        <v>288</v>
      </c>
      <c r="G5" s="222" t="s">
        <v>217</v>
      </c>
      <c r="H5" s="57"/>
      <c r="I5" s="58" t="s">
        <v>300</v>
      </c>
      <c r="J5" s="182" t="s">
        <v>222</v>
      </c>
      <c r="K5" s="182"/>
      <c r="L5" s="182"/>
      <c r="M5" s="182"/>
      <c r="N5" s="54" t="s">
        <v>301</v>
      </c>
      <c r="O5" s="88"/>
      <c r="P5" s="61"/>
      <c r="R5" s="64" t="s">
        <v>225</v>
      </c>
      <c r="S5" s="125" t="s">
        <v>226</v>
      </c>
      <c r="T5" s="64" t="s">
        <v>667</v>
      </c>
      <c r="U5" s="64" t="s">
        <v>237</v>
      </c>
      <c r="V5" s="223" t="s">
        <v>297</v>
      </c>
      <c r="W5" s="186"/>
      <c r="X5" s="64" t="s">
        <v>265</v>
      </c>
      <c r="Y5" s="47"/>
      <c r="Z5" s="64" t="s">
        <v>268</v>
      </c>
      <c r="AA5" s="64" t="s">
        <v>267</v>
      </c>
      <c r="AB5" s="65" t="s">
        <v>271</v>
      </c>
      <c r="AC5" s="65" t="s">
        <v>272</v>
      </c>
      <c r="AD5" s="64" t="s">
        <v>236</v>
      </c>
      <c r="AE5" s="64" t="s">
        <v>239</v>
      </c>
      <c r="AF5" s="64" t="s">
        <v>240</v>
      </c>
      <c r="AI5" s="47"/>
      <c r="AJ5" s="47"/>
      <c r="AK5" s="47"/>
    </row>
    <row r="6" spans="1:37" ht="35.25" customHeight="1" x14ac:dyDescent="0.3">
      <c r="A6" t="b">
        <v>1</v>
      </c>
      <c r="B6">
        <f>IF(A6,J6,0)</f>
        <v>1000</v>
      </c>
      <c r="G6" s="222"/>
      <c r="H6" s="57"/>
      <c r="I6" s="58" t="s">
        <v>302</v>
      </c>
      <c r="J6" s="3">
        <v>1000</v>
      </c>
      <c r="K6" s="240"/>
      <c r="L6" s="241"/>
      <c r="M6" s="242"/>
      <c r="N6" s="215" t="s">
        <v>228</v>
      </c>
      <c r="O6" s="88"/>
      <c r="P6" s="61"/>
      <c r="R6" s="224" t="s">
        <v>247</v>
      </c>
      <c r="S6" s="109"/>
      <c r="T6" s="126">
        <v>33</v>
      </c>
      <c r="U6" s="118" t="s">
        <v>416</v>
      </c>
      <c r="V6" s="188">
        <v>1</v>
      </c>
      <c r="W6" s="189"/>
      <c r="X6" s="59">
        <f>V6*SUM($C$13:$C$17)</f>
        <v>33</v>
      </c>
      <c r="Z6" s="227" t="s">
        <v>292</v>
      </c>
      <c r="AA6" s="122" t="s">
        <v>428</v>
      </c>
      <c r="AB6" s="48">
        <v>1</v>
      </c>
      <c r="AC6" s="48">
        <v>10</v>
      </c>
      <c r="AD6" s="3">
        <f>SUMIFS($J$30:$J$39,$A$30:$A$39,"&lt;="&amp;AC6,$A$30:$A$39,"&gt;="&amp;AB6)</f>
        <v>5585000000</v>
      </c>
      <c r="AE6" s="3">
        <f>SUMIFS($K$30:$K$39,$A$30:$A$39,"&lt;="&amp;AC6,$A$30:$A$39,"&gt;="&amp;AB6)</f>
        <v>22340000000</v>
      </c>
      <c r="AF6" s="3">
        <f>SUMIFS($L$30:$L$39,$A$30:$A$39,"&lt;="&amp;AC6,$A$30:$A$39,"&gt;="&amp;AB6)</f>
        <v>12272700</v>
      </c>
      <c r="AH6" s="47"/>
      <c r="AI6" s="47"/>
      <c r="AJ6" s="47"/>
      <c r="AK6" s="47"/>
    </row>
    <row r="7" spans="1:37" ht="35.25" customHeight="1" x14ac:dyDescent="0.3">
      <c r="A7" t="b">
        <v>1</v>
      </c>
      <c r="B7">
        <f>IF(A7,J7,0)</f>
        <v>5000</v>
      </c>
      <c r="G7" s="227" t="s">
        <v>216</v>
      </c>
      <c r="H7" s="57"/>
      <c r="I7" s="58" t="s">
        <v>7</v>
      </c>
      <c r="J7" s="3">
        <v>5000</v>
      </c>
      <c r="K7" s="243"/>
      <c r="L7" s="244"/>
      <c r="M7" s="245"/>
      <c r="N7" s="269"/>
      <c r="O7" s="88"/>
      <c r="P7" s="61"/>
      <c r="R7" s="225"/>
      <c r="S7" s="110"/>
      <c r="T7" s="126">
        <v>36</v>
      </c>
      <c r="U7" s="119" t="s">
        <v>417</v>
      </c>
      <c r="V7" s="188">
        <v>1</v>
      </c>
      <c r="W7" s="189"/>
      <c r="X7" s="59">
        <f>V7*SUM($D$13:$D$15,$D$17)</f>
        <v>36</v>
      </c>
      <c r="Z7" s="228"/>
      <c r="AA7" s="122" t="s">
        <v>429</v>
      </c>
      <c r="AB7" s="48">
        <v>1</v>
      </c>
      <c r="AC7" s="48">
        <v>10</v>
      </c>
      <c r="AD7" s="3">
        <f>SUMIFS($J$40:$J$49,$A$40:$A$49,"&lt;="&amp;AC7,$A$40:$A$49,"&gt;="&amp;AB7)</f>
        <v>5585000000</v>
      </c>
      <c r="AE7" s="3">
        <f>SUMIFS($K$40:$K$49,$A$40:$A$49,"&lt;="&amp;AC7,$A$40:$A$49,"&gt;="&amp;AB7)</f>
        <v>22340000000</v>
      </c>
      <c r="AF7" s="3">
        <f>SUMIFS($L$40:$L$49,$A$40:$A$49,"&lt;="&amp;AC7,$A$40:$A$49,"&gt;="&amp;AB7)</f>
        <v>12272700</v>
      </c>
    </row>
    <row r="8" spans="1:37" ht="35.25" customHeight="1" x14ac:dyDescent="0.3">
      <c r="A8" t="b">
        <v>1</v>
      </c>
      <c r="B8">
        <f>IF(A8,J8,0)</f>
        <v>5000</v>
      </c>
      <c r="G8" s="228"/>
      <c r="H8" s="57"/>
      <c r="I8" s="58" t="s">
        <v>303</v>
      </c>
      <c r="J8" s="3">
        <v>5000</v>
      </c>
      <c r="K8" s="243"/>
      <c r="L8" s="244"/>
      <c r="M8" s="245"/>
      <c r="N8" s="269"/>
      <c r="O8" s="88"/>
      <c r="P8" s="61"/>
      <c r="R8" s="225"/>
      <c r="S8" s="110"/>
      <c r="T8" s="126">
        <v>10</v>
      </c>
      <c r="U8" s="120" t="s">
        <v>419</v>
      </c>
      <c r="V8" s="188">
        <v>1</v>
      </c>
      <c r="W8" s="189"/>
      <c r="X8" s="59">
        <f>V8*SUM($D$16)</f>
        <v>10</v>
      </c>
      <c r="Z8" s="228"/>
      <c r="AA8" s="122" t="s">
        <v>430</v>
      </c>
      <c r="AB8" s="48">
        <v>1</v>
      </c>
      <c r="AC8" s="48">
        <v>10</v>
      </c>
      <c r="AD8" s="3">
        <f>SUMIFS($J$50:$J$59,$A$50:$A$59,"&lt;="&amp;AC8,$A$50:$A$59,"&gt;="&amp;AB8)</f>
        <v>5585000000</v>
      </c>
      <c r="AE8" s="3">
        <f>SUMIFS($K$50:$K$59,$A$50:$A$59,"&lt;="&amp;AC8,$A$50:$A$59,"&gt;="&amp;AB8)</f>
        <v>22340000000</v>
      </c>
      <c r="AF8" s="3">
        <f>SUMIFS($L$50:$L$59,$A$50:$A$59,"&lt;="&amp;AC8,$A$50:$A$59,"&gt;="&amp;AB8)</f>
        <v>12272700</v>
      </c>
    </row>
    <row r="9" spans="1:37" ht="35.25" customHeight="1" x14ac:dyDescent="0.3">
      <c r="A9" t="b">
        <v>1</v>
      </c>
      <c r="B9">
        <f>IF(A9,J9,0)</f>
        <v>5000</v>
      </c>
      <c r="G9" s="229"/>
      <c r="H9" s="57"/>
      <c r="I9" s="58" t="s">
        <v>304</v>
      </c>
      <c r="J9" s="3">
        <v>5000</v>
      </c>
      <c r="K9" s="243"/>
      <c r="L9" s="244"/>
      <c r="M9" s="245"/>
      <c r="N9" s="269"/>
      <c r="O9" s="88"/>
      <c r="P9" s="61"/>
      <c r="R9" s="225"/>
      <c r="S9" s="110"/>
      <c r="T9" s="126">
        <v>2</v>
      </c>
      <c r="U9" s="120" t="s">
        <v>421</v>
      </c>
      <c r="V9" s="188">
        <v>1</v>
      </c>
      <c r="W9" s="189"/>
      <c r="X9" s="59">
        <f>V9*$E$17</f>
        <v>2</v>
      </c>
      <c r="Z9" s="228"/>
      <c r="AA9" s="122" t="s">
        <v>431</v>
      </c>
      <c r="AB9" s="48">
        <v>1</v>
      </c>
      <c r="AC9" s="48">
        <v>10</v>
      </c>
      <c r="AD9" s="3">
        <f>SUMIFS($J$60:$J$69,$A$60:$A$69,"&lt;="&amp;AC9,$A$60:$A$69,"&gt;="&amp;AB9)</f>
        <v>5585000000</v>
      </c>
      <c r="AE9" s="3">
        <f>SUMIFS($K$60:$K$69,$A$60:$A$69,"&lt;="&amp;AC9,$A$60:$A$69,"&gt;="&amp;AB9)</f>
        <v>22340000000</v>
      </c>
      <c r="AF9" s="3">
        <f>SUMIFS($L$60:$L$69,$A$60:$A$69,"&lt;="&amp;AC9,$A$60:$A$69,"&gt;="&amp;AB9)</f>
        <v>12272700</v>
      </c>
    </row>
    <row r="10" spans="1:37" ht="35.25" customHeight="1" x14ac:dyDescent="0.3">
      <c r="A10" t="b">
        <v>1</v>
      </c>
      <c r="B10">
        <f>IF(A10,J10,0)</f>
        <v>12000</v>
      </c>
      <c r="G10" s="227" t="s">
        <v>218</v>
      </c>
      <c r="H10" s="57"/>
      <c r="I10" s="58" t="s">
        <v>21</v>
      </c>
      <c r="J10" s="3">
        <v>12000</v>
      </c>
      <c r="K10" s="243"/>
      <c r="L10" s="244"/>
      <c r="M10" s="245"/>
      <c r="N10" s="269"/>
      <c r="O10" s="88"/>
      <c r="P10" s="61"/>
      <c r="R10" s="225"/>
      <c r="S10" s="110"/>
      <c r="T10" s="126">
        <v>1</v>
      </c>
      <c r="U10" s="120" t="s">
        <v>420</v>
      </c>
      <c r="V10" s="188">
        <v>1</v>
      </c>
      <c r="W10" s="189"/>
      <c r="X10" s="59">
        <f>V10*$E$16</f>
        <v>1</v>
      </c>
      <c r="Z10" s="229"/>
      <c r="AA10" s="122" t="s">
        <v>432</v>
      </c>
      <c r="AB10" s="48">
        <v>1</v>
      </c>
      <c r="AC10" s="48">
        <v>4</v>
      </c>
      <c r="AD10" s="3">
        <f>SUMIFS($J$70:$J$73,$A$70:$A$73,"&lt;="&amp;AC10,$A$70:$A$73,"&gt;="&amp;AB10)</f>
        <v>12000000</v>
      </c>
      <c r="AE10" s="3">
        <f>SUMIFS($K$70:$K$73,$A$70:$A$73,"&lt;="&amp;AC10,$A$70:$A$73,"&gt;="&amp;AB10)</f>
        <v>60000000</v>
      </c>
      <c r="AF10" s="3">
        <f>SUMIFS($L$70:$L$73,$A$70:$A$73,"&lt;="&amp;AC10,$A$70:$A$73,"&gt;="&amp;AB10)</f>
        <v>3500</v>
      </c>
    </row>
    <row r="11" spans="1:37" ht="35.25" customHeight="1" x14ac:dyDescent="0.3">
      <c r="A11" t="b">
        <v>1</v>
      </c>
      <c r="B11">
        <f t="shared" ref="B11:B24" si="0">IF(A11,J11,0)</f>
        <v>12000</v>
      </c>
      <c r="G11" s="228"/>
      <c r="H11" s="57"/>
      <c r="I11" s="58" t="s">
        <v>305</v>
      </c>
      <c r="J11" s="3">
        <v>12000</v>
      </c>
      <c r="K11" s="243"/>
      <c r="L11" s="244"/>
      <c r="M11" s="245"/>
      <c r="N11" s="269"/>
      <c r="O11" s="88"/>
      <c r="P11" s="61"/>
      <c r="R11" s="225"/>
      <c r="S11" s="111"/>
      <c r="T11" s="126">
        <v>2</v>
      </c>
      <c r="U11" s="121" t="s">
        <v>668</v>
      </c>
      <c r="V11" s="190"/>
      <c r="W11" s="191"/>
      <c r="X11" s="62">
        <f>$E$13*3000</f>
        <v>6000</v>
      </c>
      <c r="Z11" s="230" t="s">
        <v>269</v>
      </c>
      <c r="AA11" s="231"/>
      <c r="AB11" s="231"/>
      <c r="AC11" s="232"/>
      <c r="AD11" s="204">
        <f>SUM(AD6:AD10)</f>
        <v>22352000000</v>
      </c>
      <c r="AE11" s="204">
        <f>SUM(AE6:AE10)</f>
        <v>89420000000</v>
      </c>
      <c r="AF11" s="204">
        <f>SUM(AF6:AF10)</f>
        <v>49094300</v>
      </c>
    </row>
    <row r="12" spans="1:37" ht="35.25" customHeight="1" x14ac:dyDescent="0.3">
      <c r="A12" t="b">
        <v>1</v>
      </c>
      <c r="B12">
        <f t="shared" si="0"/>
        <v>12000</v>
      </c>
      <c r="G12" s="229"/>
      <c r="H12" s="57"/>
      <c r="I12" s="58" t="s">
        <v>306</v>
      </c>
      <c r="J12" s="3">
        <v>12000</v>
      </c>
      <c r="K12" s="246"/>
      <c r="L12" s="247"/>
      <c r="M12" s="248"/>
      <c r="N12" s="269"/>
      <c r="O12" s="88"/>
      <c r="P12" s="61"/>
      <c r="R12" s="225"/>
      <c r="S12" s="111"/>
      <c r="T12" s="126">
        <v>4</v>
      </c>
      <c r="U12" s="121" t="s">
        <v>669</v>
      </c>
      <c r="V12" s="236"/>
      <c r="W12" s="237"/>
      <c r="X12" s="62">
        <f>SUM($E$14:$E$15)*8000</f>
        <v>32000</v>
      </c>
      <c r="Z12" s="233"/>
      <c r="AA12" s="234"/>
      <c r="AB12" s="234"/>
      <c r="AC12" s="235"/>
      <c r="AD12" s="205"/>
      <c r="AE12" s="205"/>
      <c r="AF12" s="205"/>
    </row>
    <row r="13" spans="1:37" ht="35.25" customHeight="1" x14ac:dyDescent="0.3">
      <c r="A13" t="b">
        <v>1</v>
      </c>
      <c r="B13">
        <f t="shared" si="0"/>
        <v>50000</v>
      </c>
      <c r="C13">
        <f>IF(A13,3,0)</f>
        <v>3</v>
      </c>
      <c r="D13">
        <f>IF(A13,6,0)</f>
        <v>6</v>
      </c>
      <c r="E13">
        <f t="shared" ref="E13:E15" si="1">IF(A13,2,0)</f>
        <v>2</v>
      </c>
      <c r="G13" s="227" t="s">
        <v>219</v>
      </c>
      <c r="H13" s="57"/>
      <c r="I13" s="58" t="s">
        <v>307</v>
      </c>
      <c r="J13" s="3">
        <v>50000</v>
      </c>
      <c r="K13" s="199" t="s">
        <v>671</v>
      </c>
      <c r="L13" s="199"/>
      <c r="M13" s="199"/>
      <c r="N13" s="269"/>
      <c r="O13" s="88"/>
      <c r="P13" s="61"/>
      <c r="R13" s="226"/>
      <c r="S13" s="110"/>
      <c r="T13" s="126"/>
      <c r="U13" s="121" t="s">
        <v>236</v>
      </c>
      <c r="V13" s="192"/>
      <c r="W13" s="193"/>
      <c r="X13" s="62">
        <f>SUM($B$6:$B$17)</f>
        <v>3202000</v>
      </c>
    </row>
    <row r="14" spans="1:37" ht="35.25" customHeight="1" x14ac:dyDescent="0.3">
      <c r="A14" t="b">
        <v>1</v>
      </c>
      <c r="B14">
        <f t="shared" si="0"/>
        <v>50000</v>
      </c>
      <c r="C14">
        <f t="shared" ref="C14:C15" si="2">IF(A14,5,0)</f>
        <v>5</v>
      </c>
      <c r="D14">
        <f t="shared" ref="D14:D17" si="3">IF(A14,10,0)</f>
        <v>10</v>
      </c>
      <c r="E14">
        <f t="shared" si="1"/>
        <v>2</v>
      </c>
      <c r="G14" s="228"/>
      <c r="H14" s="57"/>
      <c r="I14" s="58" t="s">
        <v>308</v>
      </c>
      <c r="J14" s="3">
        <v>50000</v>
      </c>
      <c r="K14" s="197" t="s">
        <v>670</v>
      </c>
      <c r="L14" s="197"/>
      <c r="M14" s="197"/>
      <c r="N14" s="269"/>
      <c r="O14" s="88"/>
      <c r="P14" s="61"/>
      <c r="R14" s="266" t="s">
        <v>260</v>
      </c>
      <c r="S14" s="267"/>
      <c r="T14" s="267"/>
      <c r="U14" s="267"/>
      <c r="V14" s="267"/>
      <c r="W14" s="268"/>
      <c r="X14" s="41">
        <f>SUM(X6:X13)</f>
        <v>3240082</v>
      </c>
    </row>
    <row r="15" spans="1:37" ht="35.25" customHeight="1" x14ac:dyDescent="0.3">
      <c r="A15" t="b">
        <v>1</v>
      </c>
      <c r="B15">
        <f t="shared" si="0"/>
        <v>50000</v>
      </c>
      <c r="C15">
        <f t="shared" si="2"/>
        <v>5</v>
      </c>
      <c r="D15">
        <f t="shared" si="3"/>
        <v>10</v>
      </c>
      <c r="E15">
        <f t="shared" si="1"/>
        <v>2</v>
      </c>
      <c r="G15" s="229"/>
      <c r="H15" s="57"/>
      <c r="I15" s="58" t="s">
        <v>309</v>
      </c>
      <c r="J15" s="3">
        <v>50000</v>
      </c>
      <c r="K15" s="197" t="s">
        <v>670</v>
      </c>
      <c r="L15" s="197"/>
      <c r="M15" s="197"/>
      <c r="N15" s="269"/>
      <c r="O15" s="88"/>
      <c r="P15" s="61"/>
      <c r="R15" s="227" t="s">
        <v>193</v>
      </c>
      <c r="S15" s="112"/>
      <c r="T15" s="126">
        <v>12</v>
      </c>
      <c r="U15" s="33" t="s">
        <v>422</v>
      </c>
      <c r="V15" s="188">
        <v>1</v>
      </c>
      <c r="W15" s="189"/>
      <c r="X15" s="63">
        <f>V15*SUM($C$22,$D$27)</f>
        <v>12</v>
      </c>
    </row>
    <row r="16" spans="1:37" ht="35.25" customHeight="1" x14ac:dyDescent="0.3">
      <c r="A16" t="b">
        <v>1</v>
      </c>
      <c r="B16">
        <f t="shared" si="0"/>
        <v>1500000</v>
      </c>
      <c r="C16">
        <f>IF(A16,10,0)</f>
        <v>10</v>
      </c>
      <c r="D16">
        <f t="shared" si="3"/>
        <v>10</v>
      </c>
      <c r="E16">
        <f>IF(A16,1,0)</f>
        <v>1</v>
      </c>
      <c r="G16" s="227" t="s">
        <v>220</v>
      </c>
      <c r="H16" s="57"/>
      <c r="I16" s="58" t="s">
        <v>312</v>
      </c>
      <c r="J16" s="3">
        <v>1500000</v>
      </c>
      <c r="K16" s="197" t="s">
        <v>673</v>
      </c>
      <c r="L16" s="197"/>
      <c r="M16" s="197"/>
      <c r="N16" s="269"/>
      <c r="O16" s="88"/>
      <c r="P16" s="61"/>
      <c r="R16" s="228"/>
      <c r="S16" s="113"/>
      <c r="T16" s="126">
        <v>2</v>
      </c>
      <c r="U16" s="33" t="s">
        <v>423</v>
      </c>
      <c r="V16" s="188">
        <v>1</v>
      </c>
      <c r="W16" s="189"/>
      <c r="X16" s="63">
        <f>V16*$D$22</f>
        <v>2</v>
      </c>
    </row>
    <row r="17" spans="1:32" ht="35.25" customHeight="1" x14ac:dyDescent="0.3">
      <c r="A17" t="b">
        <v>1</v>
      </c>
      <c r="B17">
        <f t="shared" si="0"/>
        <v>1500000</v>
      </c>
      <c r="C17">
        <f>IF(A17,10,0)</f>
        <v>10</v>
      </c>
      <c r="D17">
        <f t="shared" si="3"/>
        <v>10</v>
      </c>
      <c r="E17">
        <v>2</v>
      </c>
      <c r="G17" s="228"/>
      <c r="H17" s="57"/>
      <c r="I17" s="58" t="s">
        <v>313</v>
      </c>
      <c r="J17" s="3">
        <v>1500000</v>
      </c>
      <c r="K17" s="197" t="s">
        <v>672</v>
      </c>
      <c r="L17" s="197"/>
      <c r="M17" s="197"/>
      <c r="N17" s="212"/>
      <c r="O17" s="88"/>
      <c r="P17" s="61"/>
      <c r="R17" s="228"/>
      <c r="S17" s="113"/>
      <c r="T17" s="126">
        <v>11</v>
      </c>
      <c r="U17" s="33" t="s">
        <v>424</v>
      </c>
      <c r="V17" s="188">
        <v>1</v>
      </c>
      <c r="W17" s="189"/>
      <c r="X17" s="63">
        <f>V17*SUM($E$22,$C$27)</f>
        <v>11</v>
      </c>
    </row>
    <row r="18" spans="1:32" ht="35.25" customHeight="1" x14ac:dyDescent="0.3">
      <c r="G18" s="228"/>
      <c r="H18" s="57"/>
      <c r="I18" s="58" t="s">
        <v>310</v>
      </c>
      <c r="J18" s="260" t="s">
        <v>221</v>
      </c>
      <c r="K18" s="261"/>
      <c r="L18" s="261"/>
      <c r="M18" s="262"/>
      <c r="N18" s="55" t="s">
        <v>324</v>
      </c>
      <c r="O18" s="88"/>
      <c r="P18" s="61"/>
      <c r="R18" s="228"/>
      <c r="S18" s="113"/>
      <c r="T18" s="126">
        <v>3</v>
      </c>
      <c r="U18" s="33" t="s">
        <v>425</v>
      </c>
      <c r="V18" s="188">
        <v>1</v>
      </c>
      <c r="W18" s="189"/>
      <c r="X18" s="63">
        <f>V18*$C$24</f>
        <v>3</v>
      </c>
    </row>
    <row r="19" spans="1:32" ht="35.25" customHeight="1" x14ac:dyDescent="0.3">
      <c r="G19" s="229"/>
      <c r="H19" s="57"/>
      <c r="I19" s="58" t="s">
        <v>311</v>
      </c>
      <c r="J19" s="263"/>
      <c r="K19" s="264"/>
      <c r="L19" s="264"/>
      <c r="M19" s="265"/>
      <c r="N19" s="55" t="s">
        <v>325</v>
      </c>
      <c r="O19" s="88"/>
      <c r="P19" s="61"/>
      <c r="R19" s="228"/>
      <c r="S19" s="113"/>
      <c r="T19" s="126">
        <v>3</v>
      </c>
      <c r="U19" s="117" t="s">
        <v>426</v>
      </c>
      <c r="V19" s="188">
        <v>1</v>
      </c>
      <c r="W19" s="189"/>
      <c r="X19" s="63">
        <f>V19*$D$24</f>
        <v>3</v>
      </c>
    </row>
    <row r="20" spans="1:32" ht="35.25" customHeight="1" x14ac:dyDescent="0.3">
      <c r="G20" s="227" t="s">
        <v>193</v>
      </c>
      <c r="H20" s="57"/>
      <c r="I20" s="58" t="s">
        <v>314</v>
      </c>
      <c r="J20" s="260" t="s">
        <v>24</v>
      </c>
      <c r="K20" s="261"/>
      <c r="L20" s="261"/>
      <c r="M20" s="262"/>
      <c r="N20" s="203" t="s">
        <v>230</v>
      </c>
      <c r="O20" s="88"/>
      <c r="P20" s="61"/>
      <c r="R20" s="229"/>
      <c r="S20" s="114"/>
      <c r="T20" s="126"/>
      <c r="U20" s="121" t="s">
        <v>236</v>
      </c>
      <c r="V20" s="200"/>
      <c r="W20" s="201"/>
      <c r="X20" s="63">
        <f>SUM($B$22:$B$27)</f>
        <v>31000000</v>
      </c>
    </row>
    <row r="21" spans="1:32" ht="35.25" customHeight="1" x14ac:dyDescent="0.3">
      <c r="G21" s="228"/>
      <c r="H21" s="57"/>
      <c r="I21" s="58" t="s">
        <v>315</v>
      </c>
      <c r="J21" s="263"/>
      <c r="K21" s="264"/>
      <c r="L21" s="264"/>
      <c r="M21" s="265"/>
      <c r="N21" s="203"/>
      <c r="O21" s="88"/>
      <c r="P21" s="61"/>
      <c r="R21" s="266" t="s">
        <v>260</v>
      </c>
      <c r="S21" s="267"/>
      <c r="T21" s="267"/>
      <c r="U21" s="267"/>
      <c r="V21" s="267"/>
      <c r="W21" s="268"/>
      <c r="X21" s="42">
        <f>SUM(X15:X20)</f>
        <v>31000031</v>
      </c>
    </row>
    <row r="22" spans="1:32" ht="35.25" customHeight="1" x14ac:dyDescent="0.3">
      <c r="A22" t="b">
        <v>1</v>
      </c>
      <c r="B22">
        <f t="shared" si="0"/>
        <v>0</v>
      </c>
      <c r="C22">
        <f>IF(A22,2,0)</f>
        <v>2</v>
      </c>
      <c r="D22">
        <f>IF(A22,2,0)</f>
        <v>2</v>
      </c>
      <c r="E22">
        <f>IF(A22,1,0)</f>
        <v>1</v>
      </c>
      <c r="G22" s="228"/>
      <c r="H22" s="57"/>
      <c r="I22" s="58" t="s">
        <v>318</v>
      </c>
      <c r="J22" s="257"/>
      <c r="K22" s="199" t="s">
        <v>322</v>
      </c>
      <c r="L22" s="199"/>
      <c r="M22" s="199"/>
      <c r="N22" s="202" t="s">
        <v>241</v>
      </c>
      <c r="O22" s="216"/>
      <c r="P22" s="61"/>
      <c r="Q22" s="91"/>
    </row>
    <row r="23" spans="1:32" ht="35.25" customHeight="1" x14ac:dyDescent="0.3">
      <c r="G23" s="228"/>
      <c r="H23" s="57"/>
      <c r="I23" s="78" t="s">
        <v>319</v>
      </c>
      <c r="J23" s="258"/>
      <c r="K23" s="199"/>
      <c r="L23" s="199"/>
      <c r="M23" s="199"/>
      <c r="N23" s="184"/>
      <c r="O23" s="217"/>
      <c r="P23" s="61"/>
      <c r="Q23" s="91"/>
      <c r="R23" s="259" t="s">
        <v>856</v>
      </c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  <c r="AF23" s="124"/>
    </row>
    <row r="24" spans="1:32" ht="35.25" customHeight="1" x14ac:dyDescent="0.3">
      <c r="A24" t="b">
        <v>1</v>
      </c>
      <c r="B24">
        <f t="shared" si="0"/>
        <v>1000000</v>
      </c>
      <c r="C24">
        <f>IF(A24,3,0)</f>
        <v>3</v>
      </c>
      <c r="D24">
        <f>IF(A24,3,0)</f>
        <v>3</v>
      </c>
      <c r="G24" s="228"/>
      <c r="H24" s="57"/>
      <c r="I24" s="58" t="s">
        <v>316</v>
      </c>
      <c r="J24" s="3">
        <v>1000000</v>
      </c>
      <c r="K24" s="197" t="s">
        <v>326</v>
      </c>
      <c r="L24" s="197"/>
      <c r="M24" s="197"/>
      <c r="N24" s="203" t="s">
        <v>323</v>
      </c>
      <c r="O24" s="88"/>
      <c r="P24" s="61"/>
      <c r="Q24" s="91"/>
      <c r="R24" s="259"/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59"/>
      <c r="AF24" s="124"/>
    </row>
    <row r="25" spans="1:32" ht="35.25" customHeight="1" x14ac:dyDescent="0.3">
      <c r="G25" s="228"/>
      <c r="H25" s="57"/>
      <c r="I25" s="58" t="s">
        <v>320</v>
      </c>
      <c r="J25" s="203"/>
      <c r="K25" s="203"/>
      <c r="L25" s="203"/>
      <c r="M25" s="203"/>
      <c r="N25" s="203"/>
      <c r="O25" s="89"/>
      <c r="P25" s="61"/>
      <c r="Q25" s="91"/>
      <c r="R25" s="259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F25" s="124"/>
    </row>
    <row r="26" spans="1:32" ht="35.25" customHeight="1" x14ac:dyDescent="0.3">
      <c r="G26" s="228"/>
      <c r="H26" s="57"/>
      <c r="I26" s="133" t="s">
        <v>317</v>
      </c>
      <c r="J26" s="182" t="s">
        <v>321</v>
      </c>
      <c r="K26" s="182"/>
      <c r="L26" s="182"/>
      <c r="M26" s="182"/>
      <c r="N26" s="256" t="s">
        <v>229</v>
      </c>
      <c r="O26" s="90"/>
      <c r="P26" s="61"/>
      <c r="Q26" s="91"/>
      <c r="R26" s="259"/>
      <c r="S26" s="259"/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59"/>
      <c r="AF26" s="124"/>
    </row>
    <row r="27" spans="1:32" ht="35.25" customHeight="1" x14ac:dyDescent="0.3">
      <c r="A27" t="b">
        <v>1</v>
      </c>
      <c r="B27">
        <f t="shared" ref="B27" si="4">IF(A27,J27,0)</f>
        <v>30000000</v>
      </c>
      <c r="C27">
        <f>IF(A27,10,0)</f>
        <v>10</v>
      </c>
      <c r="D27">
        <f>IF(A27,10,0)</f>
        <v>10</v>
      </c>
      <c r="G27" s="229"/>
      <c r="H27" s="57"/>
      <c r="I27" s="133" t="s">
        <v>414</v>
      </c>
      <c r="J27" s="87">
        <v>30000000</v>
      </c>
      <c r="K27" s="253" t="s">
        <v>415</v>
      </c>
      <c r="L27" s="254"/>
      <c r="M27" s="255"/>
      <c r="N27" s="222"/>
      <c r="O27" s="88"/>
      <c r="P27" s="61"/>
      <c r="Q27" s="91"/>
      <c r="R27" s="25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59"/>
      <c r="AF27" s="124"/>
    </row>
    <row r="28" spans="1:32" ht="12" customHeight="1" thickBot="1" x14ac:dyDescent="0.35">
      <c r="G28" s="6"/>
      <c r="H28" s="6"/>
      <c r="J28" s="2"/>
      <c r="K28" s="2"/>
      <c r="L28" s="2"/>
      <c r="M28" s="2"/>
      <c r="N28" s="2"/>
      <c r="P28" s="61"/>
      <c r="Q28" s="91"/>
      <c r="R28" s="25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124"/>
    </row>
    <row r="29" spans="1:32" ht="24.75" customHeight="1" thickBot="1" x14ac:dyDescent="0.35">
      <c r="A29">
        <v>0</v>
      </c>
      <c r="G29" s="67" t="s">
        <v>225</v>
      </c>
      <c r="H29" s="68" t="s">
        <v>226</v>
      </c>
      <c r="I29" s="68" t="s">
        <v>227</v>
      </c>
      <c r="J29" s="68" t="s">
        <v>236</v>
      </c>
      <c r="K29" s="68" t="s">
        <v>239</v>
      </c>
      <c r="L29" s="68" t="s">
        <v>240</v>
      </c>
      <c r="M29" s="68" t="s">
        <v>237</v>
      </c>
      <c r="N29" s="69" t="s">
        <v>298</v>
      </c>
      <c r="P29" s="61"/>
      <c r="Q29" s="91"/>
      <c r="R29" s="259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124"/>
    </row>
    <row r="30" spans="1:32" ht="16.5" customHeight="1" x14ac:dyDescent="0.3">
      <c r="A30" s="43">
        <v>1</v>
      </c>
      <c r="B30" s="43"/>
      <c r="C30" s="43"/>
      <c r="D30" s="43"/>
      <c r="E30" s="43"/>
      <c r="G30" s="147" t="s">
        <v>215</v>
      </c>
      <c r="H30" s="214"/>
      <c r="I30" s="9" t="s">
        <v>427</v>
      </c>
      <c r="J30" s="10">
        <v>10000000</v>
      </c>
      <c r="K30" s="10">
        <v>100000000</v>
      </c>
      <c r="L30" s="10">
        <v>1700</v>
      </c>
      <c r="M30" s="9" t="s">
        <v>366</v>
      </c>
      <c r="N30" s="252"/>
      <c r="P30" s="61"/>
      <c r="Q30" s="91"/>
      <c r="R30" s="25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124"/>
    </row>
    <row r="31" spans="1:32" ht="16.5" customHeight="1" x14ac:dyDescent="0.3">
      <c r="A31" s="43">
        <v>2</v>
      </c>
      <c r="B31" s="43"/>
      <c r="C31" s="43"/>
      <c r="D31" s="43"/>
      <c r="E31" s="43"/>
      <c r="G31" s="148" t="s">
        <v>194</v>
      </c>
      <c r="H31" s="184"/>
      <c r="I31" s="58" t="s">
        <v>327</v>
      </c>
      <c r="J31" s="3">
        <v>25000000</v>
      </c>
      <c r="K31" s="3">
        <v>400000000</v>
      </c>
      <c r="L31" s="3">
        <v>41000</v>
      </c>
      <c r="M31" s="58" t="s">
        <v>367</v>
      </c>
      <c r="N31" s="238"/>
      <c r="P31" s="61"/>
      <c r="Q31" s="91"/>
      <c r="R31" s="25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124"/>
    </row>
    <row r="32" spans="1:32" ht="16.5" customHeight="1" x14ac:dyDescent="0.3">
      <c r="A32" s="43">
        <v>3</v>
      </c>
      <c r="B32" s="43"/>
      <c r="C32" s="43"/>
      <c r="D32" s="43"/>
      <c r="E32" s="43"/>
      <c r="G32" s="148" t="s">
        <v>195</v>
      </c>
      <c r="H32" s="184"/>
      <c r="I32" s="58" t="s">
        <v>328</v>
      </c>
      <c r="J32" s="3">
        <v>30000000</v>
      </c>
      <c r="K32" s="3">
        <v>1260000000</v>
      </c>
      <c r="L32" s="3">
        <v>160000</v>
      </c>
      <c r="M32" s="58" t="s">
        <v>368</v>
      </c>
      <c r="N32" s="238"/>
      <c r="P32" s="61"/>
      <c r="R32" s="259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59"/>
      <c r="AF32" s="124"/>
    </row>
    <row r="33" spans="1:32" ht="16.5" customHeight="1" x14ac:dyDescent="0.3">
      <c r="A33" s="43">
        <v>4</v>
      </c>
      <c r="B33" s="43"/>
      <c r="C33" s="43"/>
      <c r="D33" s="43"/>
      <c r="E33" s="43"/>
      <c r="G33" s="148" t="s">
        <v>196</v>
      </c>
      <c r="H33" s="184"/>
      <c r="I33" s="58" t="s">
        <v>329</v>
      </c>
      <c r="J33" s="3">
        <v>40000000</v>
      </c>
      <c r="K33" s="3">
        <v>1680000000</v>
      </c>
      <c r="L33" s="3">
        <v>360000</v>
      </c>
      <c r="M33" s="58" t="s">
        <v>369</v>
      </c>
      <c r="N33" s="238"/>
      <c r="P33" s="61"/>
      <c r="R33" s="259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59"/>
      <c r="AF33" s="124"/>
    </row>
    <row r="34" spans="1:32" ht="16.5" customHeight="1" x14ac:dyDescent="0.3">
      <c r="A34" s="43">
        <v>5</v>
      </c>
      <c r="B34" s="43"/>
      <c r="C34" s="43"/>
      <c r="D34" s="43"/>
      <c r="E34" s="43"/>
      <c r="G34" s="148" t="s">
        <v>197</v>
      </c>
      <c r="H34" s="184"/>
      <c r="I34" s="58" t="s">
        <v>330</v>
      </c>
      <c r="J34" s="3">
        <v>80000000</v>
      </c>
      <c r="K34" s="3">
        <v>2100000000</v>
      </c>
      <c r="L34" s="3">
        <v>630000</v>
      </c>
      <c r="M34" s="58" t="s">
        <v>370</v>
      </c>
      <c r="N34" s="238"/>
      <c r="P34" s="61"/>
      <c r="R34" s="259"/>
      <c r="S34" s="259"/>
      <c r="T34" s="259"/>
      <c r="U34" s="259"/>
      <c r="V34" s="259"/>
      <c r="W34" s="259"/>
      <c r="X34" s="259"/>
      <c r="Y34" s="259"/>
      <c r="Z34" s="259"/>
      <c r="AA34" s="259"/>
      <c r="AB34" s="259"/>
      <c r="AC34" s="259"/>
      <c r="AD34" s="259"/>
      <c r="AE34" s="259"/>
      <c r="AF34" s="124"/>
    </row>
    <row r="35" spans="1:32" ht="16.5" customHeight="1" x14ac:dyDescent="0.3">
      <c r="A35" s="43">
        <v>6</v>
      </c>
      <c r="B35" s="43"/>
      <c r="C35" s="43"/>
      <c r="D35" s="43"/>
      <c r="E35" s="43"/>
      <c r="G35" s="148" t="s">
        <v>198</v>
      </c>
      <c r="H35" s="184"/>
      <c r="I35" s="58" t="s">
        <v>331</v>
      </c>
      <c r="J35" s="3">
        <v>250000000</v>
      </c>
      <c r="K35" s="3">
        <v>2520000000</v>
      </c>
      <c r="L35" s="3">
        <v>980000</v>
      </c>
      <c r="M35" s="58" t="s">
        <v>371</v>
      </c>
      <c r="N35" s="238"/>
      <c r="P35" s="61"/>
      <c r="R35" s="259"/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59"/>
      <c r="AF35" s="124"/>
    </row>
    <row r="36" spans="1:32" ht="17.25" customHeight="1" x14ac:dyDescent="0.3">
      <c r="A36" s="43">
        <v>7</v>
      </c>
      <c r="B36" s="43"/>
      <c r="C36" s="43"/>
      <c r="D36" s="43"/>
      <c r="E36" s="43"/>
      <c r="G36" s="148" t="s">
        <v>199</v>
      </c>
      <c r="H36" s="184"/>
      <c r="I36" s="58" t="s">
        <v>332</v>
      </c>
      <c r="J36" s="3">
        <v>350000000</v>
      </c>
      <c r="K36" s="3">
        <v>2940000000</v>
      </c>
      <c r="L36" s="3">
        <v>1400000</v>
      </c>
      <c r="M36" s="58" t="s">
        <v>372</v>
      </c>
      <c r="N36" s="238"/>
      <c r="P36" s="61"/>
      <c r="R36" s="259"/>
      <c r="S36" s="259"/>
      <c r="T36" s="259"/>
      <c r="U36" s="259"/>
      <c r="V36" s="259"/>
      <c r="W36" s="259"/>
      <c r="X36" s="259"/>
      <c r="Y36" s="259"/>
      <c r="Z36" s="259"/>
      <c r="AA36" s="259"/>
      <c r="AB36" s="259"/>
      <c r="AC36" s="259"/>
      <c r="AD36" s="259"/>
      <c r="AE36" s="259"/>
      <c r="AF36" s="124"/>
    </row>
    <row r="37" spans="1:32" ht="17.25" customHeight="1" x14ac:dyDescent="0.3">
      <c r="A37" s="43">
        <v>8</v>
      </c>
      <c r="B37" s="43"/>
      <c r="C37" s="43"/>
      <c r="D37" s="43"/>
      <c r="E37" s="43"/>
      <c r="G37" s="148" t="s">
        <v>200</v>
      </c>
      <c r="H37" s="184"/>
      <c r="I37" s="58" t="s">
        <v>333</v>
      </c>
      <c r="J37" s="3">
        <v>1300000000</v>
      </c>
      <c r="K37" s="3">
        <v>3360000000</v>
      </c>
      <c r="L37" s="3">
        <v>2500000</v>
      </c>
      <c r="M37" s="58" t="s">
        <v>373</v>
      </c>
      <c r="N37" s="238"/>
      <c r="P37" s="61"/>
      <c r="R37" s="259"/>
      <c r="S37" s="259"/>
      <c r="T37" s="259"/>
      <c r="U37" s="259"/>
      <c r="V37" s="259"/>
      <c r="W37" s="259"/>
      <c r="X37" s="259"/>
      <c r="Y37" s="259"/>
      <c r="Z37" s="259"/>
      <c r="AA37" s="259"/>
      <c r="AB37" s="259"/>
      <c r="AC37" s="259"/>
      <c r="AD37" s="259"/>
      <c r="AE37" s="259"/>
      <c r="AF37" s="124"/>
    </row>
    <row r="38" spans="1:32" ht="16.5" customHeight="1" x14ac:dyDescent="0.3">
      <c r="A38" s="43">
        <v>9</v>
      </c>
      <c r="B38" s="43"/>
      <c r="C38" s="43"/>
      <c r="D38" s="43"/>
      <c r="E38" s="43"/>
      <c r="G38" s="148" t="s">
        <v>201</v>
      </c>
      <c r="H38" s="184"/>
      <c r="I38" s="58" t="s">
        <v>334</v>
      </c>
      <c r="J38" s="3">
        <v>1500000000</v>
      </c>
      <c r="K38" s="3">
        <v>3780000000</v>
      </c>
      <c r="L38" s="3">
        <v>3100000</v>
      </c>
      <c r="M38" s="58" t="s">
        <v>374</v>
      </c>
      <c r="N38" s="238"/>
      <c r="P38" s="61"/>
      <c r="R38" s="259"/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124"/>
    </row>
    <row r="39" spans="1:32" ht="17.25" customHeight="1" thickBot="1" x14ac:dyDescent="0.35">
      <c r="A39" s="43">
        <v>10</v>
      </c>
      <c r="B39" s="43"/>
      <c r="C39" s="43"/>
      <c r="D39" s="43"/>
      <c r="E39" s="43"/>
      <c r="G39" s="149" t="s">
        <v>202</v>
      </c>
      <c r="H39" s="213"/>
      <c r="I39" s="13" t="s">
        <v>335</v>
      </c>
      <c r="J39" s="14">
        <v>2000000000</v>
      </c>
      <c r="K39" s="14">
        <v>4200000000</v>
      </c>
      <c r="L39" s="14">
        <v>3100000</v>
      </c>
      <c r="M39" s="13" t="s">
        <v>375</v>
      </c>
      <c r="N39" s="239"/>
      <c r="P39" s="61"/>
      <c r="R39" s="259"/>
      <c r="S39" s="259"/>
      <c r="T39" s="259"/>
      <c r="U39" s="259"/>
      <c r="V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124"/>
    </row>
    <row r="40" spans="1:32" ht="16.5" customHeight="1" x14ac:dyDescent="0.3">
      <c r="A40" s="43">
        <v>1</v>
      </c>
      <c r="B40" s="43"/>
      <c r="C40" s="43"/>
      <c r="D40" s="43"/>
      <c r="E40" s="43"/>
      <c r="G40" s="147" t="s">
        <v>215</v>
      </c>
      <c r="H40" s="214"/>
      <c r="I40" s="134" t="s">
        <v>336</v>
      </c>
      <c r="J40" s="10">
        <v>10000000</v>
      </c>
      <c r="K40" s="10">
        <v>100000000</v>
      </c>
      <c r="L40" s="10">
        <v>1700</v>
      </c>
      <c r="M40" s="9" t="s">
        <v>376</v>
      </c>
      <c r="N40" s="249" t="s">
        <v>644</v>
      </c>
      <c r="P40" s="61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</row>
    <row r="41" spans="1:32" ht="16.5" customHeight="1" x14ac:dyDescent="0.3">
      <c r="A41" s="43">
        <v>2</v>
      </c>
      <c r="B41" s="43"/>
      <c r="C41" s="43"/>
      <c r="D41" s="43"/>
      <c r="E41" s="43"/>
      <c r="G41" s="148" t="s">
        <v>194</v>
      </c>
      <c r="H41" s="184"/>
      <c r="I41" s="133" t="s">
        <v>337</v>
      </c>
      <c r="J41" s="3">
        <v>25000000</v>
      </c>
      <c r="K41" s="3">
        <v>400000000</v>
      </c>
      <c r="L41" s="3">
        <v>41000</v>
      </c>
      <c r="M41" s="58" t="s">
        <v>377</v>
      </c>
      <c r="N41" s="250"/>
      <c r="P41" s="61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</row>
    <row r="42" spans="1:32" ht="16.5" customHeight="1" x14ac:dyDescent="0.3">
      <c r="A42" s="43">
        <v>3</v>
      </c>
      <c r="B42" s="43"/>
      <c r="C42" s="43"/>
      <c r="D42" s="43"/>
      <c r="E42" s="43"/>
      <c r="G42" s="148" t="s">
        <v>195</v>
      </c>
      <c r="H42" s="184"/>
      <c r="I42" s="133" t="s">
        <v>338</v>
      </c>
      <c r="J42" s="3">
        <v>30000000</v>
      </c>
      <c r="K42" s="3">
        <v>1260000000</v>
      </c>
      <c r="L42" s="3">
        <v>160000</v>
      </c>
      <c r="M42" s="58" t="s">
        <v>378</v>
      </c>
      <c r="N42" s="250"/>
      <c r="P42" s="61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</row>
    <row r="43" spans="1:32" ht="16.5" customHeight="1" x14ac:dyDescent="0.3">
      <c r="A43" s="43">
        <v>4</v>
      </c>
      <c r="B43" s="43"/>
      <c r="C43" s="43"/>
      <c r="D43" s="43"/>
      <c r="E43" s="43"/>
      <c r="G43" s="148" t="s">
        <v>196</v>
      </c>
      <c r="H43" s="184"/>
      <c r="I43" s="133" t="s">
        <v>339</v>
      </c>
      <c r="J43" s="3">
        <v>40000000</v>
      </c>
      <c r="K43" s="3">
        <v>1680000000</v>
      </c>
      <c r="L43" s="3">
        <v>360000</v>
      </c>
      <c r="M43" s="58" t="s">
        <v>379</v>
      </c>
      <c r="N43" s="250"/>
      <c r="P43" s="61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</row>
    <row r="44" spans="1:32" ht="16.5" customHeight="1" x14ac:dyDescent="0.3">
      <c r="A44" s="43">
        <v>5</v>
      </c>
      <c r="B44" s="43"/>
      <c r="C44" s="43"/>
      <c r="D44" s="43"/>
      <c r="E44" s="43"/>
      <c r="G44" s="148" t="s">
        <v>197</v>
      </c>
      <c r="H44" s="184"/>
      <c r="I44" s="133" t="s">
        <v>340</v>
      </c>
      <c r="J44" s="3">
        <v>80000000</v>
      </c>
      <c r="K44" s="3">
        <v>2100000000</v>
      </c>
      <c r="L44" s="3">
        <v>630000</v>
      </c>
      <c r="M44" s="58" t="s">
        <v>380</v>
      </c>
      <c r="N44" s="250"/>
      <c r="P44" s="61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  <c r="AD44" s="124"/>
      <c r="AE44" s="124"/>
      <c r="AF44" s="124"/>
    </row>
    <row r="45" spans="1:32" ht="16.5" customHeight="1" x14ac:dyDescent="0.3">
      <c r="A45" s="43">
        <v>6</v>
      </c>
      <c r="B45" s="43"/>
      <c r="C45" s="43"/>
      <c r="D45" s="43"/>
      <c r="E45" s="43"/>
      <c r="G45" s="148" t="s">
        <v>198</v>
      </c>
      <c r="H45" s="184"/>
      <c r="I45" s="133" t="s">
        <v>341</v>
      </c>
      <c r="J45" s="3">
        <v>250000000</v>
      </c>
      <c r="K45" s="3">
        <v>2520000000</v>
      </c>
      <c r="L45" s="3">
        <v>980000</v>
      </c>
      <c r="M45" s="58" t="s">
        <v>381</v>
      </c>
      <c r="N45" s="250"/>
      <c r="P45" s="61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</row>
    <row r="46" spans="1:32" ht="16.5" customHeight="1" x14ac:dyDescent="0.3">
      <c r="A46" s="43">
        <v>7</v>
      </c>
      <c r="B46" s="43"/>
      <c r="C46" s="43"/>
      <c r="D46" s="43"/>
      <c r="E46" s="43"/>
      <c r="G46" s="148" t="s">
        <v>199</v>
      </c>
      <c r="H46" s="184"/>
      <c r="I46" s="133" t="s">
        <v>342</v>
      </c>
      <c r="J46" s="3">
        <v>350000000</v>
      </c>
      <c r="K46" s="3">
        <v>2940000000</v>
      </c>
      <c r="L46" s="3">
        <v>1400000</v>
      </c>
      <c r="M46" s="58" t="s">
        <v>382</v>
      </c>
      <c r="N46" s="250"/>
      <c r="P46" s="61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</row>
    <row r="47" spans="1:32" x14ac:dyDescent="0.3">
      <c r="A47" s="43">
        <v>8</v>
      </c>
      <c r="B47" s="43"/>
      <c r="C47" s="43"/>
      <c r="D47" s="43"/>
      <c r="E47" s="43"/>
      <c r="G47" s="148" t="s">
        <v>200</v>
      </c>
      <c r="H47" s="184"/>
      <c r="I47" s="133" t="s">
        <v>343</v>
      </c>
      <c r="J47" s="3">
        <v>1300000000</v>
      </c>
      <c r="K47" s="3">
        <v>3360000000</v>
      </c>
      <c r="L47" s="3">
        <v>2500000</v>
      </c>
      <c r="M47" s="58" t="s">
        <v>383</v>
      </c>
      <c r="N47" s="250"/>
      <c r="P47" s="61"/>
    </row>
    <row r="48" spans="1:32" x14ac:dyDescent="0.3">
      <c r="A48" s="43">
        <v>9</v>
      </c>
      <c r="B48" s="43"/>
      <c r="C48" s="43"/>
      <c r="D48" s="43"/>
      <c r="E48" s="43"/>
      <c r="G48" s="148" t="s">
        <v>201</v>
      </c>
      <c r="H48" s="184"/>
      <c r="I48" s="133" t="s">
        <v>344</v>
      </c>
      <c r="J48" s="3">
        <v>1500000000</v>
      </c>
      <c r="K48" s="3">
        <v>3780000000</v>
      </c>
      <c r="L48" s="3">
        <v>3100000</v>
      </c>
      <c r="M48" s="58" t="s">
        <v>384</v>
      </c>
      <c r="N48" s="250"/>
      <c r="P48" s="61"/>
    </row>
    <row r="49" spans="1:16" ht="17.25" thickBot="1" x14ac:dyDescent="0.35">
      <c r="A49" s="43">
        <v>10</v>
      </c>
      <c r="B49" s="43"/>
      <c r="C49" s="43"/>
      <c r="D49" s="43"/>
      <c r="E49" s="43"/>
      <c r="G49" s="149" t="s">
        <v>202</v>
      </c>
      <c r="H49" s="213"/>
      <c r="I49" s="135" t="s">
        <v>345</v>
      </c>
      <c r="J49" s="14">
        <v>2000000000</v>
      </c>
      <c r="K49" s="14">
        <v>4200000000</v>
      </c>
      <c r="L49" s="14">
        <v>3100000</v>
      </c>
      <c r="M49" s="13" t="s">
        <v>385</v>
      </c>
      <c r="N49" s="251"/>
      <c r="P49" s="61"/>
    </row>
    <row r="50" spans="1:16" ht="16.5" customHeight="1" x14ac:dyDescent="0.3">
      <c r="A50" s="43">
        <v>1</v>
      </c>
      <c r="B50" s="43"/>
      <c r="C50" s="43"/>
      <c r="D50" s="43"/>
      <c r="E50" s="43"/>
      <c r="G50" s="147" t="s">
        <v>215</v>
      </c>
      <c r="H50" s="214"/>
      <c r="I50" s="83" t="s">
        <v>346</v>
      </c>
      <c r="J50" s="10">
        <v>10000000</v>
      </c>
      <c r="K50" s="10">
        <v>100000000</v>
      </c>
      <c r="L50" s="10">
        <v>1700</v>
      </c>
      <c r="M50" s="9" t="s">
        <v>386</v>
      </c>
      <c r="N50" s="252"/>
      <c r="P50" s="61"/>
    </row>
    <row r="51" spans="1:16" ht="16.5" customHeight="1" x14ac:dyDescent="0.3">
      <c r="A51" s="43">
        <v>2</v>
      </c>
      <c r="B51" s="43"/>
      <c r="C51" s="43"/>
      <c r="D51" s="43"/>
      <c r="E51" s="43"/>
      <c r="G51" s="148" t="s">
        <v>194</v>
      </c>
      <c r="H51" s="184"/>
      <c r="I51" s="78" t="s">
        <v>347</v>
      </c>
      <c r="J51" s="3">
        <v>25000000</v>
      </c>
      <c r="K51" s="3">
        <v>400000000</v>
      </c>
      <c r="L51" s="3">
        <v>41000</v>
      </c>
      <c r="M51" s="58" t="s">
        <v>387</v>
      </c>
      <c r="N51" s="238"/>
      <c r="P51" s="61"/>
    </row>
    <row r="52" spans="1:16" ht="16.5" customHeight="1" x14ac:dyDescent="0.3">
      <c r="A52" s="43">
        <v>3</v>
      </c>
      <c r="B52" s="43"/>
      <c r="C52" s="43"/>
      <c r="D52" s="43"/>
      <c r="E52" s="43"/>
      <c r="G52" s="148" t="s">
        <v>195</v>
      </c>
      <c r="H52" s="184"/>
      <c r="I52" s="78" t="s">
        <v>348</v>
      </c>
      <c r="J52" s="3">
        <v>30000000</v>
      </c>
      <c r="K52" s="3">
        <v>1260000000</v>
      </c>
      <c r="L52" s="3">
        <v>160000</v>
      </c>
      <c r="M52" s="58" t="s">
        <v>388</v>
      </c>
      <c r="N52" s="238"/>
      <c r="P52" s="61"/>
    </row>
    <row r="53" spans="1:16" ht="16.5" customHeight="1" x14ac:dyDescent="0.3">
      <c r="A53" s="43">
        <v>4</v>
      </c>
      <c r="B53" s="43"/>
      <c r="C53" s="43"/>
      <c r="D53" s="43"/>
      <c r="E53" s="43"/>
      <c r="G53" s="148" t="s">
        <v>196</v>
      </c>
      <c r="H53" s="184"/>
      <c r="I53" s="78" t="s">
        <v>349</v>
      </c>
      <c r="J53" s="3">
        <v>40000000</v>
      </c>
      <c r="K53" s="3">
        <v>1680000000</v>
      </c>
      <c r="L53" s="3">
        <v>360000</v>
      </c>
      <c r="M53" s="58" t="s">
        <v>389</v>
      </c>
      <c r="N53" s="238"/>
      <c r="P53" s="61"/>
    </row>
    <row r="54" spans="1:16" ht="16.5" customHeight="1" x14ac:dyDescent="0.3">
      <c r="A54" s="43">
        <v>5</v>
      </c>
      <c r="B54" s="43"/>
      <c r="C54" s="43"/>
      <c r="D54" s="43"/>
      <c r="E54" s="43"/>
      <c r="G54" s="148" t="s">
        <v>197</v>
      </c>
      <c r="H54" s="184"/>
      <c r="I54" s="78" t="s">
        <v>350</v>
      </c>
      <c r="J54" s="3">
        <v>80000000</v>
      </c>
      <c r="K54" s="3">
        <v>2100000000</v>
      </c>
      <c r="L54" s="3">
        <v>630000</v>
      </c>
      <c r="M54" s="58" t="s">
        <v>390</v>
      </c>
      <c r="N54" s="238"/>
      <c r="P54" s="61"/>
    </row>
    <row r="55" spans="1:16" ht="16.5" customHeight="1" x14ac:dyDescent="0.3">
      <c r="A55" s="43">
        <v>6</v>
      </c>
      <c r="B55" s="43"/>
      <c r="C55" s="43"/>
      <c r="D55" s="43"/>
      <c r="E55" s="43"/>
      <c r="G55" s="148" t="s">
        <v>198</v>
      </c>
      <c r="H55" s="184"/>
      <c r="I55" s="78" t="s">
        <v>351</v>
      </c>
      <c r="J55" s="3">
        <v>250000000</v>
      </c>
      <c r="K55" s="3">
        <v>2520000000</v>
      </c>
      <c r="L55" s="3">
        <v>980000</v>
      </c>
      <c r="M55" s="58" t="s">
        <v>391</v>
      </c>
      <c r="N55" s="238"/>
      <c r="P55" s="61"/>
    </row>
    <row r="56" spans="1:16" ht="16.5" customHeight="1" x14ac:dyDescent="0.3">
      <c r="A56" s="43">
        <v>7</v>
      </c>
      <c r="B56" s="43"/>
      <c r="C56" s="43"/>
      <c r="D56" s="43"/>
      <c r="E56" s="43"/>
      <c r="G56" s="148" t="s">
        <v>199</v>
      </c>
      <c r="H56" s="184"/>
      <c r="I56" s="78" t="s">
        <v>352</v>
      </c>
      <c r="J56" s="3">
        <v>350000000</v>
      </c>
      <c r="K56" s="3">
        <v>2940000000</v>
      </c>
      <c r="L56" s="3">
        <v>1400000</v>
      </c>
      <c r="M56" s="58" t="s">
        <v>392</v>
      </c>
      <c r="N56" s="238"/>
      <c r="P56" s="61"/>
    </row>
    <row r="57" spans="1:16" ht="16.5" customHeight="1" x14ac:dyDescent="0.3">
      <c r="A57" s="43">
        <v>8</v>
      </c>
      <c r="B57" s="43"/>
      <c r="C57" s="43"/>
      <c r="D57" s="43"/>
      <c r="E57" s="43"/>
      <c r="G57" s="148" t="s">
        <v>200</v>
      </c>
      <c r="H57" s="184"/>
      <c r="I57" s="78" t="s">
        <v>353</v>
      </c>
      <c r="J57" s="3">
        <v>1300000000</v>
      </c>
      <c r="K57" s="3">
        <v>3360000000</v>
      </c>
      <c r="L57" s="3">
        <v>2500000</v>
      </c>
      <c r="M57" s="58" t="s">
        <v>393</v>
      </c>
      <c r="N57" s="238"/>
      <c r="P57" s="61"/>
    </row>
    <row r="58" spans="1:16" ht="16.5" customHeight="1" x14ac:dyDescent="0.3">
      <c r="A58" s="43">
        <v>9</v>
      </c>
      <c r="B58" s="43"/>
      <c r="C58" s="43"/>
      <c r="D58" s="43"/>
      <c r="E58" s="43"/>
      <c r="G58" s="148" t="s">
        <v>201</v>
      </c>
      <c r="H58" s="184"/>
      <c r="I58" s="78" t="s">
        <v>354</v>
      </c>
      <c r="J58" s="3">
        <v>1500000000</v>
      </c>
      <c r="K58" s="3">
        <v>3780000000</v>
      </c>
      <c r="L58" s="3">
        <v>3100000</v>
      </c>
      <c r="M58" s="58" t="s">
        <v>394</v>
      </c>
      <c r="N58" s="238"/>
      <c r="P58" s="61"/>
    </row>
    <row r="59" spans="1:16" ht="17.25" customHeight="1" thickBot="1" x14ac:dyDescent="0.35">
      <c r="A59" s="43">
        <v>10</v>
      </c>
      <c r="B59" s="43"/>
      <c r="C59" s="43"/>
      <c r="D59" s="43"/>
      <c r="E59" s="43"/>
      <c r="G59" s="149" t="s">
        <v>202</v>
      </c>
      <c r="H59" s="213"/>
      <c r="I59" s="86" t="s">
        <v>355</v>
      </c>
      <c r="J59" s="14">
        <v>2000000000</v>
      </c>
      <c r="K59" s="14">
        <v>4200000000</v>
      </c>
      <c r="L59" s="14">
        <v>3100000</v>
      </c>
      <c r="M59" s="13" t="s">
        <v>395</v>
      </c>
      <c r="N59" s="239"/>
      <c r="P59" s="61"/>
    </row>
    <row r="60" spans="1:16" ht="16.5" customHeight="1" x14ac:dyDescent="0.3">
      <c r="A60" s="43">
        <v>1</v>
      </c>
      <c r="B60" s="43"/>
      <c r="C60" s="43"/>
      <c r="D60" s="43"/>
      <c r="E60" s="43"/>
      <c r="G60" s="147" t="s">
        <v>215</v>
      </c>
      <c r="H60" s="214"/>
      <c r="I60" s="9" t="s">
        <v>356</v>
      </c>
      <c r="J60" s="10">
        <v>10000000</v>
      </c>
      <c r="K60" s="10">
        <v>100000000</v>
      </c>
      <c r="L60" s="10">
        <v>1700</v>
      </c>
      <c r="M60" s="9" t="s">
        <v>396</v>
      </c>
      <c r="N60" s="252"/>
      <c r="P60" s="61"/>
    </row>
    <row r="61" spans="1:16" x14ac:dyDescent="0.3">
      <c r="A61" s="43">
        <v>2</v>
      </c>
      <c r="B61" s="43"/>
      <c r="C61" s="43"/>
      <c r="D61" s="43"/>
      <c r="E61" s="43"/>
      <c r="G61" s="148" t="s">
        <v>194</v>
      </c>
      <c r="H61" s="184"/>
      <c r="I61" s="58" t="s">
        <v>357</v>
      </c>
      <c r="J61" s="3">
        <v>25000000</v>
      </c>
      <c r="K61" s="3">
        <v>400000000</v>
      </c>
      <c r="L61" s="3">
        <v>41000</v>
      </c>
      <c r="M61" s="58" t="s">
        <v>397</v>
      </c>
      <c r="N61" s="238"/>
      <c r="P61" s="61"/>
    </row>
    <row r="62" spans="1:16" x14ac:dyDescent="0.3">
      <c r="A62" s="43">
        <v>3</v>
      </c>
      <c r="B62" s="43"/>
      <c r="C62" s="43"/>
      <c r="D62" s="43"/>
      <c r="E62" s="43"/>
      <c r="G62" s="148" t="s">
        <v>195</v>
      </c>
      <c r="H62" s="184"/>
      <c r="I62" s="58" t="s">
        <v>358</v>
      </c>
      <c r="J62" s="3">
        <v>30000000</v>
      </c>
      <c r="K62" s="3">
        <v>1260000000</v>
      </c>
      <c r="L62" s="3">
        <v>160000</v>
      </c>
      <c r="M62" s="58" t="s">
        <v>398</v>
      </c>
      <c r="N62" s="238"/>
      <c r="P62" s="61"/>
    </row>
    <row r="63" spans="1:16" x14ac:dyDescent="0.3">
      <c r="A63" s="43">
        <v>4</v>
      </c>
      <c r="B63" s="43"/>
      <c r="C63" s="43"/>
      <c r="D63" s="43"/>
      <c r="E63" s="43"/>
      <c r="G63" s="148" t="s">
        <v>196</v>
      </c>
      <c r="H63" s="184"/>
      <c r="I63" s="58" t="s">
        <v>359</v>
      </c>
      <c r="J63" s="3">
        <v>40000000</v>
      </c>
      <c r="K63" s="3">
        <v>1680000000</v>
      </c>
      <c r="L63" s="3">
        <v>360000</v>
      </c>
      <c r="M63" s="58" t="s">
        <v>399</v>
      </c>
      <c r="N63" s="238"/>
      <c r="P63" s="61"/>
    </row>
    <row r="64" spans="1:16" x14ac:dyDescent="0.3">
      <c r="A64" s="43">
        <v>5</v>
      </c>
      <c r="B64" s="43"/>
      <c r="C64" s="43"/>
      <c r="D64" s="43"/>
      <c r="E64" s="43"/>
      <c r="G64" s="148" t="s">
        <v>197</v>
      </c>
      <c r="H64" s="184"/>
      <c r="I64" s="58" t="s">
        <v>360</v>
      </c>
      <c r="J64" s="3">
        <v>80000000</v>
      </c>
      <c r="K64" s="3">
        <v>2100000000</v>
      </c>
      <c r="L64" s="3">
        <v>630000</v>
      </c>
      <c r="M64" s="58" t="s">
        <v>400</v>
      </c>
      <c r="N64" s="238"/>
      <c r="P64" s="61"/>
    </row>
    <row r="65" spans="1:16" x14ac:dyDescent="0.3">
      <c r="A65" s="43">
        <v>6</v>
      </c>
      <c r="B65" s="43"/>
      <c r="C65" s="43"/>
      <c r="D65" s="43"/>
      <c r="E65" s="43"/>
      <c r="G65" s="148" t="s">
        <v>198</v>
      </c>
      <c r="H65" s="184"/>
      <c r="I65" s="58" t="s">
        <v>361</v>
      </c>
      <c r="J65" s="3">
        <v>250000000</v>
      </c>
      <c r="K65" s="3">
        <v>2520000000</v>
      </c>
      <c r="L65" s="3">
        <v>980000</v>
      </c>
      <c r="M65" s="58" t="s">
        <v>401</v>
      </c>
      <c r="N65" s="238"/>
      <c r="P65" s="61"/>
    </row>
    <row r="66" spans="1:16" x14ac:dyDescent="0.3">
      <c r="A66" s="43">
        <v>7</v>
      </c>
      <c r="B66" s="43"/>
      <c r="C66" s="43"/>
      <c r="D66" s="43"/>
      <c r="E66" s="43"/>
      <c r="G66" s="148" t="s">
        <v>199</v>
      </c>
      <c r="H66" s="184"/>
      <c r="I66" s="58" t="s">
        <v>362</v>
      </c>
      <c r="J66" s="3">
        <v>350000000</v>
      </c>
      <c r="K66" s="3">
        <v>2940000000</v>
      </c>
      <c r="L66" s="3">
        <v>1400000</v>
      </c>
      <c r="M66" s="58" t="s">
        <v>402</v>
      </c>
      <c r="N66" s="238"/>
      <c r="P66" s="61"/>
    </row>
    <row r="67" spans="1:16" x14ac:dyDescent="0.3">
      <c r="A67" s="43">
        <v>8</v>
      </c>
      <c r="B67" s="43"/>
      <c r="C67" s="43"/>
      <c r="D67" s="43"/>
      <c r="E67" s="43"/>
      <c r="G67" s="148" t="s">
        <v>200</v>
      </c>
      <c r="H67" s="184"/>
      <c r="I67" s="58" t="s">
        <v>363</v>
      </c>
      <c r="J67" s="3">
        <v>1300000000</v>
      </c>
      <c r="K67" s="3">
        <v>3360000000</v>
      </c>
      <c r="L67" s="3">
        <v>2500000</v>
      </c>
      <c r="M67" s="58" t="s">
        <v>403</v>
      </c>
      <c r="N67" s="238"/>
      <c r="P67" s="61"/>
    </row>
    <row r="68" spans="1:16" x14ac:dyDescent="0.3">
      <c r="A68" s="43">
        <v>9</v>
      </c>
      <c r="B68" s="43"/>
      <c r="C68" s="43"/>
      <c r="D68" s="43"/>
      <c r="E68" s="43"/>
      <c r="G68" s="148" t="s">
        <v>201</v>
      </c>
      <c r="H68" s="184"/>
      <c r="I68" s="58" t="s">
        <v>364</v>
      </c>
      <c r="J68" s="3">
        <v>1500000000</v>
      </c>
      <c r="K68" s="3">
        <v>3780000000</v>
      </c>
      <c r="L68" s="3">
        <v>3100000</v>
      </c>
      <c r="M68" s="58" t="s">
        <v>404</v>
      </c>
      <c r="N68" s="238"/>
      <c r="P68" s="61"/>
    </row>
    <row r="69" spans="1:16" ht="17.25" thickBot="1" x14ac:dyDescent="0.35">
      <c r="A69" s="43">
        <v>10</v>
      </c>
      <c r="B69" s="43"/>
      <c r="C69" s="43"/>
      <c r="D69" s="43"/>
      <c r="E69" s="43"/>
      <c r="G69" s="149" t="s">
        <v>202</v>
      </c>
      <c r="H69" s="213"/>
      <c r="I69" s="13" t="s">
        <v>365</v>
      </c>
      <c r="J69" s="14">
        <v>2000000000</v>
      </c>
      <c r="K69" s="14">
        <v>4200000000</v>
      </c>
      <c r="L69" s="14">
        <v>3100000</v>
      </c>
      <c r="M69" s="13" t="s">
        <v>405</v>
      </c>
      <c r="N69" s="239"/>
      <c r="P69" s="61"/>
    </row>
    <row r="70" spans="1:16" x14ac:dyDescent="0.3">
      <c r="A70" s="43">
        <v>1</v>
      </c>
      <c r="B70" s="43"/>
      <c r="C70" s="43"/>
      <c r="D70" s="43"/>
      <c r="E70" s="43"/>
      <c r="G70" s="150" t="s">
        <v>215</v>
      </c>
      <c r="H70" s="212"/>
      <c r="I70" s="5" t="s">
        <v>406</v>
      </c>
      <c r="J70" s="10">
        <v>1000000</v>
      </c>
      <c r="K70" s="25">
        <v>0</v>
      </c>
      <c r="L70" s="10"/>
      <c r="M70" s="9" t="s">
        <v>407</v>
      </c>
      <c r="N70" s="238"/>
      <c r="P70" s="61"/>
    </row>
    <row r="71" spans="1:16" x14ac:dyDescent="0.3">
      <c r="A71" s="43">
        <v>2</v>
      </c>
      <c r="B71" s="43"/>
      <c r="C71" s="43"/>
      <c r="D71" s="43"/>
      <c r="E71" s="43"/>
      <c r="G71" s="148" t="s">
        <v>214</v>
      </c>
      <c r="H71" s="184"/>
      <c r="I71" s="58" t="s">
        <v>408</v>
      </c>
      <c r="J71" s="3">
        <v>3000000</v>
      </c>
      <c r="K71" s="17">
        <v>10000000</v>
      </c>
      <c r="L71" s="3"/>
      <c r="M71" s="58" t="s">
        <v>409</v>
      </c>
      <c r="N71" s="238"/>
      <c r="P71" s="61"/>
    </row>
    <row r="72" spans="1:16" x14ac:dyDescent="0.3">
      <c r="A72" s="43">
        <v>3</v>
      </c>
      <c r="B72" s="43"/>
      <c r="C72" s="43"/>
      <c r="D72" s="43"/>
      <c r="E72" s="43"/>
      <c r="G72" s="148" t="s">
        <v>212</v>
      </c>
      <c r="H72" s="184"/>
      <c r="I72" s="58" t="s">
        <v>410</v>
      </c>
      <c r="J72" s="3">
        <v>3000000</v>
      </c>
      <c r="K72" s="17">
        <v>25000000</v>
      </c>
      <c r="L72" s="3">
        <v>1000</v>
      </c>
      <c r="M72" s="58" t="s">
        <v>411</v>
      </c>
      <c r="N72" s="238"/>
      <c r="P72" s="61"/>
    </row>
    <row r="73" spans="1:16" ht="17.25" thickBot="1" x14ac:dyDescent="0.35">
      <c r="A73" s="43">
        <v>4</v>
      </c>
      <c r="B73" s="43"/>
      <c r="C73" s="43"/>
      <c r="D73" s="43"/>
      <c r="E73" s="43"/>
      <c r="G73" s="149" t="s">
        <v>195</v>
      </c>
      <c r="H73" s="213"/>
      <c r="I73" s="13" t="s">
        <v>412</v>
      </c>
      <c r="J73" s="14">
        <v>5000000</v>
      </c>
      <c r="K73" s="24">
        <v>25000000</v>
      </c>
      <c r="L73" s="14">
        <v>2500</v>
      </c>
      <c r="M73" s="13" t="s">
        <v>413</v>
      </c>
      <c r="N73" s="239"/>
      <c r="P73" s="61"/>
    </row>
    <row r="74" spans="1:16" x14ac:dyDescent="0.3">
      <c r="J74" s="30"/>
    </row>
  </sheetData>
  <mergeCells count="65">
    <mergeCell ref="J22:J23"/>
    <mergeCell ref="K22:M23"/>
    <mergeCell ref="R23:AE39"/>
    <mergeCell ref="J20:M21"/>
    <mergeCell ref="K13:M13"/>
    <mergeCell ref="K14:M14"/>
    <mergeCell ref="K15:M15"/>
    <mergeCell ref="K16:M16"/>
    <mergeCell ref="K17:M17"/>
    <mergeCell ref="J18:M19"/>
    <mergeCell ref="V20:W20"/>
    <mergeCell ref="R21:W21"/>
    <mergeCell ref="R15:R20"/>
    <mergeCell ref="N6:N17"/>
    <mergeCell ref="R14:W14"/>
    <mergeCell ref="V15:W15"/>
    <mergeCell ref="H30:H39"/>
    <mergeCell ref="N30:N39"/>
    <mergeCell ref="K24:M24"/>
    <mergeCell ref="H70:H73"/>
    <mergeCell ref="J25:M25"/>
    <mergeCell ref="J26:M26"/>
    <mergeCell ref="K27:M27"/>
    <mergeCell ref="N26:N27"/>
    <mergeCell ref="N24:N25"/>
    <mergeCell ref="AD11:AD12"/>
    <mergeCell ref="AE11:AE12"/>
    <mergeCell ref="AF11:AF12"/>
    <mergeCell ref="N70:N73"/>
    <mergeCell ref="G7:G9"/>
    <mergeCell ref="G10:G12"/>
    <mergeCell ref="G13:G15"/>
    <mergeCell ref="G16:G19"/>
    <mergeCell ref="G20:G27"/>
    <mergeCell ref="K6:M12"/>
    <mergeCell ref="H40:H49"/>
    <mergeCell ref="N40:N49"/>
    <mergeCell ref="H50:H59"/>
    <mergeCell ref="N50:N59"/>
    <mergeCell ref="H60:H69"/>
    <mergeCell ref="N60:N69"/>
    <mergeCell ref="V8:W8"/>
    <mergeCell ref="V9:W9"/>
    <mergeCell ref="V10:W10"/>
    <mergeCell ref="R6:R13"/>
    <mergeCell ref="Z6:Z10"/>
    <mergeCell ref="Z11:AC12"/>
    <mergeCell ref="V11:W13"/>
    <mergeCell ref="G5:G6"/>
    <mergeCell ref="J5:M5"/>
    <mergeCell ref="V5:W5"/>
    <mergeCell ref="V6:W6"/>
    <mergeCell ref="V7:W7"/>
    <mergeCell ref="G3:O3"/>
    <mergeCell ref="R3:AF3"/>
    <mergeCell ref="K4:M4"/>
    <mergeCell ref="R4:X4"/>
    <mergeCell ref="Z4:AF4"/>
    <mergeCell ref="V16:W16"/>
    <mergeCell ref="V17:W17"/>
    <mergeCell ref="O22:O23"/>
    <mergeCell ref="N20:N21"/>
    <mergeCell ref="N22:N23"/>
    <mergeCell ref="V18:W18"/>
    <mergeCell ref="V19:W19"/>
  </mergeCells>
  <phoneticPr fontId="2" type="noConversion"/>
  <dataValidations count="3">
    <dataValidation type="list" allowBlank="1" showInputMessage="1" showErrorMessage="1" sqref="AC10" xr:uid="{B056E021-07FE-4B60-A0BF-E1FAF541B8D6}">
      <formula1>$A$29:$A$33</formula1>
    </dataValidation>
    <dataValidation type="custom" allowBlank="1" showInputMessage="1" showErrorMessage="1" errorTitle="기술최대레벨초과" error="기술최대레벨초과" sqref="AB6:AB10" xr:uid="{40E65551-2D73-4F23-8557-45F7BBB5C5FB}">
      <formula1>AC6&gt;=AB6</formula1>
    </dataValidation>
    <dataValidation type="list" allowBlank="1" showInputMessage="1" showErrorMessage="1" errorTitle="기술최대레벨초과" error="기술최대레벨초과" sqref="AC6:AC9" xr:uid="{5DA87769-A376-48A8-8B7D-34DF53BEF270}">
      <formula1>$A$29:$A$39</formula1>
    </dataValidation>
  </dataValidations>
  <pageMargins left="0.7" right="0.7" top="0.75" bottom="0.75" header="0.3" footer="0.3"/>
  <pageSetup paperSize="9" scale="3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print="0" autoFill="0" autoLine="0" autoPict="0">
                <anchor moveWithCells="1">
                  <from>
                    <xdr:col>14</xdr:col>
                    <xdr:colOff>57150</xdr:colOff>
                    <xdr:row>5</xdr:row>
                    <xdr:rowOff>19050</xdr:rowOff>
                  </from>
                  <to>
                    <xdr:col>14</xdr:col>
                    <xdr:colOff>314325</xdr:colOff>
                    <xdr:row>5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14</xdr:col>
                    <xdr:colOff>47625</xdr:colOff>
                    <xdr:row>6</xdr:row>
                    <xdr:rowOff>9525</xdr:rowOff>
                  </from>
                  <to>
                    <xdr:col>14</xdr:col>
                    <xdr:colOff>295275</xdr:colOff>
                    <xdr:row>6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>
                <anchor moveWithCells="1">
                  <from>
                    <xdr:col>14</xdr:col>
                    <xdr:colOff>47625</xdr:colOff>
                    <xdr:row>7</xdr:row>
                    <xdr:rowOff>9525</xdr:rowOff>
                  </from>
                  <to>
                    <xdr:col>14</xdr:col>
                    <xdr:colOff>295275</xdr:colOff>
                    <xdr:row>7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defaultSize="0" autoFill="0" autoLine="0" autoPict="0">
                <anchor moveWithCells="1">
                  <from>
                    <xdr:col>14</xdr:col>
                    <xdr:colOff>47625</xdr:colOff>
                    <xdr:row>8</xdr:row>
                    <xdr:rowOff>9525</xdr:rowOff>
                  </from>
                  <to>
                    <xdr:col>14</xdr:col>
                    <xdr:colOff>295275</xdr:colOff>
                    <xdr:row>8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Check Box 5">
              <controlPr defaultSize="0" autoFill="0" autoLine="0" autoPict="0">
                <anchor moveWithCells="1">
                  <from>
                    <xdr:col>14</xdr:col>
                    <xdr:colOff>47625</xdr:colOff>
                    <xdr:row>9</xdr:row>
                    <xdr:rowOff>9525</xdr:rowOff>
                  </from>
                  <to>
                    <xdr:col>14</xdr:col>
                    <xdr:colOff>295275</xdr:colOff>
                    <xdr:row>9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Check Box 6">
              <controlPr defaultSize="0" autoFill="0" autoLine="0" autoPict="0">
                <anchor moveWithCells="1">
                  <from>
                    <xdr:col>14</xdr:col>
                    <xdr:colOff>47625</xdr:colOff>
                    <xdr:row>10</xdr:row>
                    <xdr:rowOff>9525</xdr:rowOff>
                  </from>
                  <to>
                    <xdr:col>14</xdr:col>
                    <xdr:colOff>295275</xdr:colOff>
                    <xdr:row>10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Check Box 7">
              <controlPr defaultSize="0" autoFill="0" autoLine="0" autoPict="0">
                <anchor moveWithCells="1">
                  <from>
                    <xdr:col>14</xdr:col>
                    <xdr:colOff>47625</xdr:colOff>
                    <xdr:row>11</xdr:row>
                    <xdr:rowOff>9525</xdr:rowOff>
                  </from>
                  <to>
                    <xdr:col>14</xdr:col>
                    <xdr:colOff>295275</xdr:colOff>
                    <xdr:row>11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Check Box 8">
              <controlPr defaultSize="0" autoFill="0" autoLine="0" autoPict="0">
                <anchor moveWithCells="1">
                  <from>
                    <xdr:col>14</xdr:col>
                    <xdr:colOff>47625</xdr:colOff>
                    <xdr:row>12</xdr:row>
                    <xdr:rowOff>9525</xdr:rowOff>
                  </from>
                  <to>
                    <xdr:col>14</xdr:col>
                    <xdr:colOff>295275</xdr:colOff>
                    <xdr:row>12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Check Box 9">
              <controlPr defaultSize="0" autoFill="0" autoLine="0" autoPict="0">
                <anchor moveWithCells="1">
                  <from>
                    <xdr:col>14</xdr:col>
                    <xdr:colOff>47625</xdr:colOff>
                    <xdr:row>13</xdr:row>
                    <xdr:rowOff>9525</xdr:rowOff>
                  </from>
                  <to>
                    <xdr:col>14</xdr:col>
                    <xdr:colOff>295275</xdr:colOff>
                    <xdr:row>13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Check Box 10">
              <controlPr defaultSize="0" autoFill="0" autoLine="0" autoPict="0">
                <anchor moveWithCells="1">
                  <from>
                    <xdr:col>14</xdr:col>
                    <xdr:colOff>47625</xdr:colOff>
                    <xdr:row>14</xdr:row>
                    <xdr:rowOff>9525</xdr:rowOff>
                  </from>
                  <to>
                    <xdr:col>14</xdr:col>
                    <xdr:colOff>295275</xdr:colOff>
                    <xdr:row>14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Check Box 11">
              <controlPr defaultSize="0" autoFill="0" autoLine="0" autoPict="0">
                <anchor moveWithCells="1">
                  <from>
                    <xdr:col>14</xdr:col>
                    <xdr:colOff>47625</xdr:colOff>
                    <xdr:row>15</xdr:row>
                    <xdr:rowOff>9525</xdr:rowOff>
                  </from>
                  <to>
                    <xdr:col>14</xdr:col>
                    <xdr:colOff>295275</xdr:colOff>
                    <xdr:row>15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Check Box 12">
              <controlPr defaultSize="0" autoFill="0" autoLine="0" autoPict="0">
                <anchor moveWithCells="1">
                  <from>
                    <xdr:col>14</xdr:col>
                    <xdr:colOff>47625</xdr:colOff>
                    <xdr:row>16</xdr:row>
                    <xdr:rowOff>9525</xdr:rowOff>
                  </from>
                  <to>
                    <xdr:col>14</xdr:col>
                    <xdr:colOff>295275</xdr:colOff>
                    <xdr:row>16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16" name="Check Box 17">
              <controlPr defaultSize="0" autoFill="0" autoLine="0" autoPict="0">
                <anchor moveWithCells="1">
                  <from>
                    <xdr:col>14</xdr:col>
                    <xdr:colOff>47625</xdr:colOff>
                    <xdr:row>21</xdr:row>
                    <xdr:rowOff>200025</xdr:rowOff>
                  </from>
                  <to>
                    <xdr:col>14</xdr:col>
                    <xdr:colOff>295275</xdr:colOff>
                    <xdr:row>22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17" name="Check Box 19">
              <controlPr defaultSize="0" autoFill="0" autoLine="0" autoPict="0">
                <anchor moveWithCells="1">
                  <from>
                    <xdr:col>14</xdr:col>
                    <xdr:colOff>47625</xdr:colOff>
                    <xdr:row>23</xdr:row>
                    <xdr:rowOff>9525</xdr:rowOff>
                  </from>
                  <to>
                    <xdr:col>14</xdr:col>
                    <xdr:colOff>295275</xdr:colOff>
                    <xdr:row>23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18" name="Check Box 25">
              <controlPr defaultSize="0" autoFill="0" autoLine="0" autoPict="0">
                <anchor moveWithCells="1">
                  <from>
                    <xdr:col>14</xdr:col>
                    <xdr:colOff>47625</xdr:colOff>
                    <xdr:row>26</xdr:row>
                    <xdr:rowOff>9525</xdr:rowOff>
                  </from>
                  <to>
                    <xdr:col>14</xdr:col>
                    <xdr:colOff>295275</xdr:colOff>
                    <xdr:row>26</xdr:row>
                    <xdr:rowOff>438150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79998168889431442"/>
  </sheetPr>
  <dimension ref="A1:AK120"/>
  <sheetViews>
    <sheetView showGridLines="0" tabSelected="1" topLeftCell="F1" zoomScale="70" zoomScaleNormal="70" workbookViewId="0">
      <pane ySplit="1" topLeftCell="A2" activePane="bottomLeft" state="frozen"/>
      <selection activeCell="F1" sqref="F1"/>
      <selection pane="bottomLeft" activeCell="G3" sqref="G3:O3"/>
    </sheetView>
  </sheetViews>
  <sheetFormatPr defaultRowHeight="16.5" x14ac:dyDescent="0.3"/>
  <cols>
    <col min="1" max="1" width="9" hidden="1" customWidth="1"/>
    <col min="2" max="2" width="10.625" hidden="1" customWidth="1"/>
    <col min="3" max="5" width="9" hidden="1" customWidth="1"/>
    <col min="6" max="6" width="3.125" customWidth="1"/>
    <col min="7" max="7" width="6.25" style="1" customWidth="1"/>
    <col min="8" max="8" width="6.625" style="1" customWidth="1"/>
    <col min="9" max="9" width="19.25" style="1" customWidth="1"/>
    <col min="10" max="10" width="17.875" style="1" customWidth="1"/>
    <col min="11" max="11" width="17.125" style="1" customWidth="1"/>
    <col min="12" max="12" width="13.875" style="1" customWidth="1"/>
    <col min="13" max="13" width="25.5" style="1" customWidth="1"/>
    <col min="14" max="14" width="22.5" style="1" customWidth="1"/>
    <col min="15" max="15" width="4.5" customWidth="1"/>
    <col min="16" max="17" width="4.875" customWidth="1"/>
    <col min="18" max="20" width="6.75" customWidth="1"/>
    <col min="21" max="21" width="25.625" customWidth="1"/>
    <col min="22" max="23" width="6.75" customWidth="1"/>
    <col min="24" max="24" width="19.625" bestFit="1" customWidth="1"/>
    <col min="25" max="25" width="6.75" customWidth="1"/>
    <col min="26" max="26" width="8.75" bestFit="1" customWidth="1"/>
    <col min="27" max="27" width="24.25" customWidth="1"/>
    <col min="28" max="29" width="10.25" bestFit="1" customWidth="1"/>
    <col min="30" max="30" width="20.125" bestFit="1" customWidth="1"/>
    <col min="31" max="31" width="21.5" bestFit="1" customWidth="1"/>
    <col min="32" max="32" width="15.375" bestFit="1" customWidth="1"/>
  </cols>
  <sheetData>
    <row r="1" spans="1:37" ht="56.25" customHeight="1" x14ac:dyDescent="0.3"/>
    <row r="2" spans="1:37" ht="30" customHeight="1" x14ac:dyDescent="0.3"/>
    <row r="3" spans="1:37" ht="37.5" customHeight="1" x14ac:dyDescent="0.3">
      <c r="G3" s="176" t="s">
        <v>296</v>
      </c>
      <c r="H3" s="176"/>
      <c r="I3" s="176"/>
      <c r="J3" s="176"/>
      <c r="K3" s="176"/>
      <c r="L3" s="176"/>
      <c r="M3" s="176"/>
      <c r="N3" s="176"/>
      <c r="O3" s="176"/>
      <c r="P3" s="61"/>
      <c r="R3" s="176" t="s">
        <v>293</v>
      </c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</row>
    <row r="4" spans="1:37" ht="22.5" customHeight="1" x14ac:dyDescent="0.3">
      <c r="G4" s="56" t="s">
        <v>225</v>
      </c>
      <c r="H4" s="56" t="s">
        <v>226</v>
      </c>
      <c r="I4" s="56" t="s">
        <v>227</v>
      </c>
      <c r="J4" s="56" t="s">
        <v>236</v>
      </c>
      <c r="K4" s="180" t="s">
        <v>237</v>
      </c>
      <c r="L4" s="180"/>
      <c r="M4" s="180"/>
      <c r="N4" s="56" t="s">
        <v>238</v>
      </c>
      <c r="O4" s="56" t="s">
        <v>291</v>
      </c>
      <c r="P4" s="61"/>
      <c r="R4" s="221" t="s">
        <v>294</v>
      </c>
      <c r="S4" s="221"/>
      <c r="T4" s="221"/>
      <c r="U4" s="221"/>
      <c r="V4" s="221"/>
      <c r="W4" s="221"/>
      <c r="X4" s="221"/>
      <c r="Z4" s="221" t="s">
        <v>295</v>
      </c>
      <c r="AA4" s="221"/>
      <c r="AB4" s="221"/>
      <c r="AC4" s="221"/>
      <c r="AD4" s="221"/>
      <c r="AE4" s="221"/>
      <c r="AF4" s="221"/>
    </row>
    <row r="5" spans="1:37" ht="35.25" customHeight="1" x14ac:dyDescent="0.3">
      <c r="C5" s="55" t="s">
        <v>286</v>
      </c>
      <c r="D5" s="55" t="s">
        <v>287</v>
      </c>
      <c r="E5" s="55" t="s">
        <v>288</v>
      </c>
      <c r="G5" s="198" t="s">
        <v>217</v>
      </c>
      <c r="H5" s="57"/>
      <c r="I5" s="58" t="s">
        <v>22</v>
      </c>
      <c r="J5" s="182" t="s">
        <v>222</v>
      </c>
      <c r="K5" s="182"/>
      <c r="L5" s="182"/>
      <c r="M5" s="182"/>
      <c r="N5" s="54" t="s">
        <v>231</v>
      </c>
      <c r="O5" s="88"/>
      <c r="P5" s="61"/>
      <c r="R5" s="64" t="s">
        <v>225</v>
      </c>
      <c r="S5" s="125" t="s">
        <v>226</v>
      </c>
      <c r="T5" s="64" t="s">
        <v>667</v>
      </c>
      <c r="U5" s="64" t="s">
        <v>237</v>
      </c>
      <c r="V5" s="223" t="s">
        <v>297</v>
      </c>
      <c r="W5" s="186"/>
      <c r="X5" s="64" t="s">
        <v>265</v>
      </c>
      <c r="Y5" s="47"/>
      <c r="Z5" s="64" t="s">
        <v>268</v>
      </c>
      <c r="AA5" s="64" t="s">
        <v>267</v>
      </c>
      <c r="AB5" s="65" t="s">
        <v>271</v>
      </c>
      <c r="AC5" s="65" t="s">
        <v>272</v>
      </c>
      <c r="AD5" s="64" t="s">
        <v>236</v>
      </c>
      <c r="AE5" s="64" t="s">
        <v>239</v>
      </c>
      <c r="AF5" s="64" t="s">
        <v>240</v>
      </c>
      <c r="AI5" s="47"/>
      <c r="AJ5" s="47"/>
      <c r="AK5" s="47"/>
    </row>
    <row r="6" spans="1:37" ht="35.25" customHeight="1" x14ac:dyDescent="0.3">
      <c r="A6" t="b">
        <v>1</v>
      </c>
      <c r="B6">
        <f>IF(A6,J6,0)</f>
        <v>1000</v>
      </c>
      <c r="G6" s="198"/>
      <c r="H6" s="57"/>
      <c r="I6" s="58" t="s">
        <v>0</v>
      </c>
      <c r="J6" s="3">
        <v>1000</v>
      </c>
      <c r="K6" s="183"/>
      <c r="L6" s="183"/>
      <c r="M6" s="183"/>
      <c r="N6" s="184" t="s">
        <v>228</v>
      </c>
      <c r="O6" s="88"/>
      <c r="P6" s="61"/>
      <c r="R6" s="270" t="s">
        <v>247</v>
      </c>
      <c r="S6" s="129"/>
      <c r="T6" s="126">
        <v>31</v>
      </c>
      <c r="U6" s="118" t="s">
        <v>416</v>
      </c>
      <c r="V6" s="188">
        <v>1</v>
      </c>
      <c r="W6" s="189"/>
      <c r="X6" s="59">
        <f>V6*SUM($C$19:$C$24)</f>
        <v>31</v>
      </c>
      <c r="Z6" s="198" t="s">
        <v>292</v>
      </c>
      <c r="AA6" s="122" t="s">
        <v>279</v>
      </c>
      <c r="AB6" s="48">
        <v>1</v>
      </c>
      <c r="AC6" s="48">
        <v>10</v>
      </c>
      <c r="AD6" s="3">
        <f>SUMIFS($J$39:$J$48,$A$39:$A$48,"&lt;="&amp;AC6,$A$39:$A$48,"&gt;="&amp;AB6)</f>
        <v>5585000000</v>
      </c>
      <c r="AE6" s="3">
        <f>SUMIFS($K$39:$K$48,$A$39:$A$48,"&lt;="&amp;AC6,$A$39:$A$48,"&gt;="&amp;AB6)</f>
        <v>22340000000</v>
      </c>
      <c r="AF6" s="3">
        <f>SUMIFS($L$39:$L$48,$A$39:$A$48,"&lt;="&amp;AC6,$A$39:$A$48,"&gt;="&amp;AB6)</f>
        <v>12272700</v>
      </c>
      <c r="AH6" s="47"/>
      <c r="AI6" s="47"/>
      <c r="AJ6" s="47"/>
      <c r="AK6" s="47"/>
    </row>
    <row r="7" spans="1:37" ht="35.25" customHeight="1" x14ac:dyDescent="0.3">
      <c r="A7" t="b">
        <v>1</v>
      </c>
      <c r="B7">
        <f>IF(A7,J7,0)</f>
        <v>5000</v>
      </c>
      <c r="G7" s="198" t="s">
        <v>216</v>
      </c>
      <c r="H7" s="57"/>
      <c r="I7" s="58" t="s">
        <v>1</v>
      </c>
      <c r="J7" s="3">
        <v>5000</v>
      </c>
      <c r="K7" s="183"/>
      <c r="L7" s="183"/>
      <c r="M7" s="183"/>
      <c r="N7" s="184"/>
      <c r="O7" s="88"/>
      <c r="P7" s="61"/>
      <c r="R7" s="271"/>
      <c r="S7" s="130"/>
      <c r="T7" s="126">
        <v>38</v>
      </c>
      <c r="U7" s="119" t="s">
        <v>417</v>
      </c>
      <c r="V7" s="188">
        <v>1</v>
      </c>
      <c r="W7" s="189"/>
      <c r="X7" s="59">
        <f>V7*SUM($D$19:$D$21,$D$24)</f>
        <v>38</v>
      </c>
      <c r="Z7" s="198"/>
      <c r="AA7" s="122" t="s">
        <v>280</v>
      </c>
      <c r="AB7" s="48">
        <v>1</v>
      </c>
      <c r="AC7" s="48">
        <v>10</v>
      </c>
      <c r="AD7" s="3">
        <f>SUMIFS($J$49:$J$58,$A$49:$A$58,"&lt;="&amp;AC7,$A$49:$A$58,"&gt;="&amp;AB7)</f>
        <v>5585000000</v>
      </c>
      <c r="AE7" s="3">
        <f>SUMIFS($K$49:$K$58,$A$49:$A$58,"&lt;="&amp;AC7,$A$49:$A$58,"&gt;="&amp;AB7)</f>
        <v>22340000000</v>
      </c>
      <c r="AF7" s="3">
        <f>SUMIFS($L$49:$L$58,$A$49:$A$58,"&lt;="&amp;AC7,$A$49:$A$58,"&gt;="&amp;AB7)</f>
        <v>12272700</v>
      </c>
    </row>
    <row r="8" spans="1:37" ht="35.25" customHeight="1" x14ac:dyDescent="0.3">
      <c r="A8" t="b">
        <v>1</v>
      </c>
      <c r="B8">
        <f>IF(A8,J8,0)</f>
        <v>5000</v>
      </c>
      <c r="G8" s="198"/>
      <c r="H8" s="57"/>
      <c r="I8" s="58" t="s">
        <v>2</v>
      </c>
      <c r="J8" s="3">
        <v>5000</v>
      </c>
      <c r="K8" s="183"/>
      <c r="L8" s="183"/>
      <c r="M8" s="183"/>
      <c r="N8" s="184"/>
      <c r="O8" s="88"/>
      <c r="P8" s="61"/>
      <c r="R8" s="271"/>
      <c r="S8" s="130"/>
      <c r="T8" s="126">
        <v>20</v>
      </c>
      <c r="U8" s="123" t="s">
        <v>418</v>
      </c>
      <c r="V8" s="188">
        <v>1</v>
      </c>
      <c r="W8" s="189"/>
      <c r="X8" s="59">
        <f>V8*SUM($D$22:$D$23)</f>
        <v>20</v>
      </c>
      <c r="Z8" s="198"/>
      <c r="AA8" s="122" t="s">
        <v>281</v>
      </c>
      <c r="AB8" s="48">
        <v>1</v>
      </c>
      <c r="AC8" s="48">
        <v>10</v>
      </c>
      <c r="AD8" s="3">
        <f>SUMIFS($J$59:$J$68,$A$59:$A$68,"&lt;="&amp;AC8,$A$59:$A$68,"&gt;="&amp;AB8)</f>
        <v>5585000000</v>
      </c>
      <c r="AE8" s="3">
        <f>SUMIFS($K$59:$K$68,$A$59:$A$68,"&lt;="&amp;AC8,$A$59:$A$68,"&gt;="&amp;AB8)</f>
        <v>22340000000</v>
      </c>
      <c r="AF8" s="3">
        <f>SUMIFS($L$59:$L$68,$A$59:$A$68,"&lt;="&amp;AC8,$A$59:$A$68,"&gt;="&amp;AB8)</f>
        <v>12272700</v>
      </c>
    </row>
    <row r="9" spans="1:37" ht="35.25" customHeight="1" x14ac:dyDescent="0.3">
      <c r="A9" t="b">
        <v>1</v>
      </c>
      <c r="B9">
        <f>IF(A9,J9,0)</f>
        <v>5000</v>
      </c>
      <c r="G9" s="198"/>
      <c r="H9" s="57"/>
      <c r="I9" s="58" t="s">
        <v>3</v>
      </c>
      <c r="J9" s="3">
        <v>5000</v>
      </c>
      <c r="K9" s="183"/>
      <c r="L9" s="183"/>
      <c r="M9" s="183"/>
      <c r="N9" s="184"/>
      <c r="O9" s="88"/>
      <c r="P9" s="61"/>
      <c r="R9" s="271"/>
      <c r="S9" s="130"/>
      <c r="T9" s="126">
        <v>2</v>
      </c>
      <c r="U9" s="121" t="s">
        <v>668</v>
      </c>
      <c r="V9" s="190"/>
      <c r="W9" s="191"/>
      <c r="X9" s="62">
        <f>$E$19*3000</f>
        <v>6000</v>
      </c>
      <c r="Z9" s="198"/>
      <c r="AA9" s="122" t="s">
        <v>282</v>
      </c>
      <c r="AB9" s="48">
        <v>1</v>
      </c>
      <c r="AC9" s="48">
        <v>10</v>
      </c>
      <c r="AD9" s="3">
        <f>SUMIFS($J$69:$J$78,$A$69:$A$78,"&lt;="&amp;AC9,$A$69:$A$78,"&gt;="&amp;AB9)</f>
        <v>5585000000</v>
      </c>
      <c r="AE9" s="3">
        <f>SUMIFS($K$69:$K$78,$A$69:$A$78,"&lt;="&amp;AC9,$A$69:$A$78,"&gt;="&amp;AB9)</f>
        <v>22340000000</v>
      </c>
      <c r="AF9" s="3">
        <f>SUMIFS($L$69:$L$78,$A$69:$A$78,"&lt;="&amp;AC9,$A$69:$A$78,"&gt;="&amp;AB9)</f>
        <v>12272700</v>
      </c>
    </row>
    <row r="10" spans="1:37" ht="35.25" customHeight="1" x14ac:dyDescent="0.3">
      <c r="A10" t="b">
        <v>1</v>
      </c>
      <c r="B10">
        <f>IF(A10,J10,0)</f>
        <v>5000</v>
      </c>
      <c r="G10" s="198"/>
      <c r="H10" s="57"/>
      <c r="I10" s="58" t="s">
        <v>4</v>
      </c>
      <c r="J10" s="3">
        <v>5000</v>
      </c>
      <c r="K10" s="183"/>
      <c r="L10" s="183"/>
      <c r="M10" s="183"/>
      <c r="N10" s="184"/>
      <c r="O10" s="88"/>
      <c r="P10" s="61"/>
      <c r="R10" s="271"/>
      <c r="S10" s="130"/>
      <c r="T10" s="126">
        <v>8</v>
      </c>
      <c r="U10" s="121" t="s">
        <v>669</v>
      </c>
      <c r="V10" s="236"/>
      <c r="W10" s="237"/>
      <c r="X10" s="62">
        <f>SUM($E$20:$E$21,$E$24)*8000</f>
        <v>64000</v>
      </c>
      <c r="Z10" s="198"/>
      <c r="AA10" s="122" t="s">
        <v>283</v>
      </c>
      <c r="AB10" s="48">
        <v>1</v>
      </c>
      <c r="AC10" s="48">
        <v>10</v>
      </c>
      <c r="AD10" s="3">
        <f>SUMIFS($J$79:$J$88,$A$79:$A$88,"&lt;="&amp;AC10,$A$79:$A$88,"&gt;="&amp;AB10)</f>
        <v>5585000000</v>
      </c>
      <c r="AE10" s="3">
        <f>SUMIFS($K$79:$K$88,$A$79:$A$88,"&lt;="&amp;AC10,$A$79:$A$88,"&gt;="&amp;AB10)</f>
        <v>22340000000</v>
      </c>
      <c r="AF10" s="3">
        <f>SUMIFS($L$79:$L$88,$A$79:$A$88,"&lt;="&amp;AC10,$A$79:$A$88,"&gt;="&amp;AB10)</f>
        <v>12272700</v>
      </c>
    </row>
    <row r="11" spans="1:37" ht="35.25" customHeight="1" x14ac:dyDescent="0.3">
      <c r="A11" t="b">
        <v>1</v>
      </c>
      <c r="B11">
        <f t="shared" ref="B11:B24" si="0">IF(A11,J11,0)</f>
        <v>5000</v>
      </c>
      <c r="G11" s="198"/>
      <c r="H11" s="57"/>
      <c r="I11" s="58" t="s">
        <v>5</v>
      </c>
      <c r="J11" s="3">
        <v>5000</v>
      </c>
      <c r="K11" s="183"/>
      <c r="L11" s="183"/>
      <c r="M11" s="183"/>
      <c r="N11" s="184"/>
      <c r="O11" s="88"/>
      <c r="P11" s="61"/>
      <c r="R11" s="271"/>
      <c r="S11" s="130"/>
      <c r="T11" s="126">
        <v>4</v>
      </c>
      <c r="U11" s="121" t="s">
        <v>674</v>
      </c>
      <c r="V11" s="236"/>
      <c r="W11" s="237"/>
      <c r="X11" s="62">
        <f>SUM($E$22:$E$23)*8000</f>
        <v>32000</v>
      </c>
      <c r="Z11" s="198"/>
      <c r="AA11" s="122" t="s">
        <v>284</v>
      </c>
      <c r="AB11" s="48">
        <v>1</v>
      </c>
      <c r="AC11" s="48">
        <v>10</v>
      </c>
      <c r="AD11" s="3">
        <f>SUMIFS($J$89:$J$98,$A$89:$A$98,"&lt;="&amp;AC11,$A$89:$A$98,"&gt;="&amp;AB11)</f>
        <v>5585000000</v>
      </c>
      <c r="AE11" s="3">
        <f>SUMIFS($K$89:$K$98,$A$89:$A$98,"&lt;="&amp;AC11,$A$89:$A$98,"&gt;="&amp;AB11)</f>
        <v>22340000000</v>
      </c>
      <c r="AF11" s="3">
        <f>SUMIFS($L$89:$L$98,$A$89:$A$98,"&lt;="&amp;AC11,$A$89:$A$98,"&gt;="&amp;AB11)</f>
        <v>12272700</v>
      </c>
    </row>
    <row r="12" spans="1:37" ht="35.25" customHeight="1" x14ac:dyDescent="0.3">
      <c r="A12" t="b">
        <v>1</v>
      </c>
      <c r="B12">
        <f t="shared" si="0"/>
        <v>5000</v>
      </c>
      <c r="G12" s="198"/>
      <c r="H12" s="57"/>
      <c r="I12" s="58" t="s">
        <v>6</v>
      </c>
      <c r="J12" s="3">
        <v>5000</v>
      </c>
      <c r="K12" s="183"/>
      <c r="L12" s="183"/>
      <c r="M12" s="183"/>
      <c r="N12" s="184"/>
      <c r="O12" s="88"/>
      <c r="P12" s="61"/>
      <c r="R12" s="272"/>
      <c r="S12" s="130"/>
      <c r="T12" s="126"/>
      <c r="U12" s="121" t="s">
        <v>236</v>
      </c>
      <c r="V12" s="236"/>
      <c r="W12" s="237"/>
      <c r="X12" s="62">
        <f>SUM($B$6:$B$24)</f>
        <v>853000</v>
      </c>
      <c r="Z12" s="198"/>
      <c r="AA12" s="122" t="s">
        <v>273</v>
      </c>
      <c r="AB12" s="48">
        <v>1</v>
      </c>
      <c r="AC12" s="48">
        <v>3</v>
      </c>
      <c r="AD12" s="3">
        <f>SUMIFS($J$99:$J$101,$A$99:$A$101,"&lt;="&amp;AC12,$A$99:$A$101,"&gt;="&amp;AB12)</f>
        <v>4500000</v>
      </c>
      <c r="AE12" s="3">
        <f>SUMIFS($K$99:$K$101,$A$99:$A$101,"&lt;="&amp;AC12,$A$99:$A$101,"&gt;="&amp;AB12)</f>
        <v>60000000</v>
      </c>
      <c r="AF12" s="3">
        <f>SUMIFS($L$99:$L$101,$A$99:$A$101,"&lt;="&amp;AC12,$A$99:$A$101,"&gt;="&amp;AB12)</f>
        <v>3000</v>
      </c>
    </row>
    <row r="13" spans="1:37" ht="35.25" customHeight="1" x14ac:dyDescent="0.3">
      <c r="A13" t="b">
        <v>1</v>
      </c>
      <c r="B13">
        <f t="shared" si="0"/>
        <v>12000</v>
      </c>
      <c r="G13" s="198" t="s">
        <v>218</v>
      </c>
      <c r="H13" s="57"/>
      <c r="I13" s="58" t="s">
        <v>7</v>
      </c>
      <c r="J13" s="3">
        <v>12000</v>
      </c>
      <c r="K13" s="183"/>
      <c r="L13" s="183"/>
      <c r="M13" s="183"/>
      <c r="N13" s="184"/>
      <c r="O13" s="88"/>
      <c r="P13" s="61"/>
      <c r="R13" s="194" t="s">
        <v>260</v>
      </c>
      <c r="S13" s="195"/>
      <c r="T13" s="195"/>
      <c r="U13" s="195"/>
      <c r="V13" s="195"/>
      <c r="W13" s="196"/>
      <c r="X13" s="41">
        <f>SUM(X6:X10)</f>
        <v>70089</v>
      </c>
      <c r="Z13" s="198"/>
      <c r="AA13" s="122" t="s">
        <v>274</v>
      </c>
      <c r="AB13" s="48">
        <v>1</v>
      </c>
      <c r="AC13" s="48">
        <v>3</v>
      </c>
      <c r="AD13" s="3">
        <f>SUMIFS($J$102:$J$104,$A$102:$A$104,"&lt;="&amp;AC13,$A$102:$A$104,"&gt;="&amp;AB13)</f>
        <v>4500000</v>
      </c>
      <c r="AE13" s="3">
        <f>SUMIFS($K$102:$K$104,$A$102:$A$104,"&lt;="&amp;AC13,$A$102:$A$104,"&gt;="&amp;AB13)</f>
        <v>90000000</v>
      </c>
      <c r="AF13" s="3">
        <f>SUMIFS($L$102:$L$104,$A$102:$A$104,"&lt;="&amp;AC13,$A$102:$A$104,"&gt;="&amp;AB13)</f>
        <v>7500</v>
      </c>
    </row>
    <row r="14" spans="1:37" ht="35.25" customHeight="1" x14ac:dyDescent="0.3">
      <c r="A14" t="b">
        <v>1</v>
      </c>
      <c r="B14">
        <f t="shared" si="0"/>
        <v>12000</v>
      </c>
      <c r="G14" s="198"/>
      <c r="H14" s="57"/>
      <c r="I14" s="58" t="s">
        <v>8</v>
      </c>
      <c r="J14" s="3">
        <v>12000</v>
      </c>
      <c r="K14" s="183"/>
      <c r="L14" s="183"/>
      <c r="M14" s="183"/>
      <c r="N14" s="184"/>
      <c r="O14" s="88"/>
      <c r="P14" s="61"/>
      <c r="R14" s="198" t="s">
        <v>193</v>
      </c>
      <c r="S14" s="60"/>
      <c r="T14" s="60">
        <v>3</v>
      </c>
      <c r="U14" s="33" t="s">
        <v>425</v>
      </c>
      <c r="V14" s="188">
        <v>1</v>
      </c>
      <c r="W14" s="189"/>
      <c r="X14" s="63">
        <f>V14*$D$29</f>
        <v>3</v>
      </c>
      <c r="Z14" s="198"/>
      <c r="AA14" s="122" t="s">
        <v>275</v>
      </c>
      <c r="AB14" s="48">
        <v>1</v>
      </c>
      <c r="AC14" s="48">
        <v>3</v>
      </c>
      <c r="AD14" s="3">
        <f>SUMIFS($J$105:$J$107,$A$105:$A$107,"&lt;="&amp;AC14,$A$105:$A$107,"&gt;="&amp;AB14)</f>
        <v>7500000</v>
      </c>
      <c r="AE14" s="3">
        <f>SUMIFS($K$105:$K$107,$A$105:$A$107,"&lt;="&amp;AC14,$A$105:$A$107,"&gt;="&amp;AB14)</f>
        <v>225000000</v>
      </c>
      <c r="AF14" s="3">
        <f>SUMIFS($L$105:$L$107,$A$105:$A$107,"&lt;="&amp;AC14,$A$105:$A$107,"&gt;="&amp;AB14)</f>
        <v>0</v>
      </c>
    </row>
    <row r="15" spans="1:37" ht="35.25" customHeight="1" x14ac:dyDescent="0.3">
      <c r="A15" t="b">
        <v>1</v>
      </c>
      <c r="B15">
        <f t="shared" si="0"/>
        <v>12000</v>
      </c>
      <c r="G15" s="198"/>
      <c r="H15" s="57"/>
      <c r="I15" s="58" t="s">
        <v>9</v>
      </c>
      <c r="J15" s="3">
        <v>12000</v>
      </c>
      <c r="K15" s="183"/>
      <c r="L15" s="183"/>
      <c r="M15" s="183"/>
      <c r="N15" s="184"/>
      <c r="O15" s="88"/>
      <c r="P15" s="61"/>
      <c r="R15" s="198"/>
      <c r="S15" s="60"/>
      <c r="T15" s="60">
        <v>13</v>
      </c>
      <c r="U15" s="33" t="s">
        <v>648</v>
      </c>
      <c r="V15" s="188">
        <v>1</v>
      </c>
      <c r="W15" s="189"/>
      <c r="X15" s="63">
        <f>V15*SUM($C$29,$C$35)</f>
        <v>13</v>
      </c>
      <c r="Z15" s="198"/>
      <c r="AA15" s="122" t="s">
        <v>276</v>
      </c>
      <c r="AB15" s="48">
        <v>1</v>
      </c>
      <c r="AC15" s="48">
        <v>4</v>
      </c>
      <c r="AD15" s="3">
        <f>SUMIFS($J$108:$J$111,$A$108:$A$111,"&lt;="&amp;AC15,$A$108:$A$111,"&gt;="&amp;AB15)</f>
        <v>12000000</v>
      </c>
      <c r="AE15" s="3">
        <f>SUMIFS($K$108:$K$111,$A$108:$A$111,"&lt;="&amp;AC15,$A$108:$A$111,"&gt;="&amp;AB15)</f>
        <v>155000000</v>
      </c>
      <c r="AF15" s="3">
        <f>SUMIFS($L$108:$L$111,$A$108:$A$111,"&lt;="&amp;AC15,$A$108:$A$111,"&gt;="&amp;AB15)</f>
        <v>8000</v>
      </c>
    </row>
    <row r="16" spans="1:37" ht="35.25" customHeight="1" x14ac:dyDescent="0.3">
      <c r="A16" t="b">
        <v>1</v>
      </c>
      <c r="B16">
        <f t="shared" si="0"/>
        <v>12000</v>
      </c>
      <c r="G16" s="198"/>
      <c r="H16" s="57"/>
      <c r="I16" s="58" t="s">
        <v>15</v>
      </c>
      <c r="J16" s="3">
        <v>12000</v>
      </c>
      <c r="K16" s="183"/>
      <c r="L16" s="183"/>
      <c r="M16" s="183"/>
      <c r="N16" s="184"/>
      <c r="O16" s="88"/>
      <c r="P16" s="61"/>
      <c r="R16" s="198"/>
      <c r="S16" s="60"/>
      <c r="T16" s="60">
        <v>1</v>
      </c>
      <c r="U16" s="33" t="s">
        <v>424</v>
      </c>
      <c r="V16" s="188">
        <v>1</v>
      </c>
      <c r="W16" s="189"/>
      <c r="X16" s="63">
        <f>V16*$E$30</f>
        <v>1</v>
      </c>
      <c r="Z16" s="198"/>
      <c r="AA16" s="122" t="s">
        <v>277</v>
      </c>
      <c r="AB16" s="48">
        <v>1</v>
      </c>
      <c r="AC16" s="48">
        <v>4</v>
      </c>
      <c r="AD16" s="3">
        <f>SUMIFS($J$112:$J$115,$A$112:$A$115,"&lt;="&amp;AC16,$A$112:$A$115,"&gt;="&amp;AB16)</f>
        <v>12000000</v>
      </c>
      <c r="AE16" s="3">
        <f>SUMIFS($K$112:$K$115,$A$112:$A$115,"&lt;="&amp;AC16,$A$112:$A$115,"&gt;="&amp;AB16)</f>
        <v>60000000</v>
      </c>
      <c r="AF16" s="3">
        <f>SUMIFS($L$112:$L$115,$A$112:$A$115,"&lt;="&amp;AC16,$A$112:$A$115,"&gt;="&amp;AB16)</f>
        <v>3500</v>
      </c>
    </row>
    <row r="17" spans="1:33" ht="35.25" customHeight="1" x14ac:dyDescent="0.3">
      <c r="A17" t="b">
        <v>1</v>
      </c>
      <c r="B17">
        <f t="shared" si="0"/>
        <v>12000</v>
      </c>
      <c r="G17" s="198"/>
      <c r="H17" s="57"/>
      <c r="I17" s="58" t="s">
        <v>16</v>
      </c>
      <c r="J17" s="3">
        <v>12000</v>
      </c>
      <c r="K17" s="183"/>
      <c r="L17" s="183"/>
      <c r="M17" s="183"/>
      <c r="N17" s="184"/>
      <c r="O17" s="88"/>
      <c r="P17" s="61"/>
      <c r="R17" s="198"/>
      <c r="S17" s="60"/>
      <c r="T17" s="60">
        <v>22</v>
      </c>
      <c r="U17" s="33" t="s">
        <v>649</v>
      </c>
      <c r="V17" s="188">
        <v>1</v>
      </c>
      <c r="W17" s="189"/>
      <c r="X17" s="63">
        <f>V17*SUM($C$30,$D$35)</f>
        <v>22</v>
      </c>
      <c r="Z17" s="198"/>
      <c r="AA17" s="122" t="s">
        <v>278</v>
      </c>
      <c r="AB17" s="48">
        <v>1</v>
      </c>
      <c r="AC17" s="48">
        <v>4</v>
      </c>
      <c r="AD17" s="3">
        <f>SUMIFS($J$116:$J$119,$A$116:$A$119,"&lt;="&amp;AC17,$A$116:$A$119,"&gt;="&amp;AB17)</f>
        <v>12000000</v>
      </c>
      <c r="AE17" s="3">
        <f>SUMIFS($K$116:$K$119,$A$116:$A$119,"&lt;="&amp;AC17,$A$116:$A$119,"&gt;="&amp;AB17)</f>
        <v>140000000</v>
      </c>
      <c r="AF17" s="3">
        <f>SUMIFS($L$116:$L$119,$A$116:$A$119,"&lt;="&amp;AC17,$A$116:$A$119,"&gt;="&amp;AB17)</f>
        <v>8000</v>
      </c>
    </row>
    <row r="18" spans="1:33" ht="35.25" customHeight="1" x14ac:dyDescent="0.3">
      <c r="A18" t="b">
        <v>1</v>
      </c>
      <c r="B18">
        <f t="shared" si="0"/>
        <v>12000</v>
      </c>
      <c r="G18" s="198"/>
      <c r="H18" s="57"/>
      <c r="I18" s="58" t="s">
        <v>17</v>
      </c>
      <c r="J18" s="3">
        <v>12000</v>
      </c>
      <c r="K18" s="183"/>
      <c r="L18" s="183"/>
      <c r="M18" s="183"/>
      <c r="N18" s="184"/>
      <c r="O18" s="88"/>
      <c r="P18" s="61"/>
      <c r="R18" s="198"/>
      <c r="S18" s="60"/>
      <c r="T18" s="60">
        <v>1</v>
      </c>
      <c r="U18" s="117" t="s">
        <v>255</v>
      </c>
      <c r="V18" s="188">
        <v>1</v>
      </c>
      <c r="W18" s="189"/>
      <c r="X18" s="63">
        <f>V18*$C$34</f>
        <v>1</v>
      </c>
      <c r="Z18" s="206" t="s">
        <v>269</v>
      </c>
      <c r="AA18" s="207"/>
      <c r="AB18" s="207"/>
      <c r="AC18" s="208"/>
      <c r="AD18" s="204">
        <f>SUM(AD6:AD11)</f>
        <v>33510000000</v>
      </c>
      <c r="AE18" s="204">
        <f>SUM(AE6:AE11)</f>
        <v>134040000000</v>
      </c>
      <c r="AF18" s="204">
        <f>SUM(AF6:AF11)</f>
        <v>73636200</v>
      </c>
    </row>
    <row r="19" spans="1:33" ht="35.25" customHeight="1" x14ac:dyDescent="0.3">
      <c r="A19" t="b">
        <v>1</v>
      </c>
      <c r="B19">
        <f t="shared" si="0"/>
        <v>50000</v>
      </c>
      <c r="C19">
        <f>IF(A19,3,0)</f>
        <v>3</v>
      </c>
      <c r="D19">
        <f>IF(A19,6,0)</f>
        <v>6</v>
      </c>
      <c r="E19">
        <f>IF(A19,2,0)</f>
        <v>2</v>
      </c>
      <c r="G19" s="198" t="s">
        <v>219</v>
      </c>
      <c r="H19" s="57"/>
      <c r="I19" s="58" t="s">
        <v>10</v>
      </c>
      <c r="J19" s="3">
        <v>50000</v>
      </c>
      <c r="K19" s="199" t="s">
        <v>289</v>
      </c>
      <c r="L19" s="199"/>
      <c r="M19" s="199"/>
      <c r="N19" s="184"/>
      <c r="O19" s="88"/>
      <c r="P19" s="61"/>
      <c r="R19" s="198"/>
      <c r="S19" s="60"/>
      <c r="T19" s="60">
        <v>1</v>
      </c>
      <c r="U19" s="117" t="s">
        <v>248</v>
      </c>
      <c r="V19" s="188">
        <v>1</v>
      </c>
      <c r="W19" s="189"/>
      <c r="X19" s="63">
        <f>V19*$D$34</f>
        <v>1</v>
      </c>
      <c r="Z19" s="209"/>
      <c r="AA19" s="210"/>
      <c r="AB19" s="210"/>
      <c r="AC19" s="211"/>
      <c r="AD19" s="205"/>
      <c r="AE19" s="205"/>
      <c r="AF19" s="205"/>
    </row>
    <row r="20" spans="1:33" ht="35.25" customHeight="1" x14ac:dyDescent="0.3">
      <c r="A20" t="b">
        <v>1</v>
      </c>
      <c r="B20">
        <f t="shared" si="0"/>
        <v>50000</v>
      </c>
      <c r="C20">
        <f>IF(A20,5,0)</f>
        <v>5</v>
      </c>
      <c r="D20">
        <f>IF(A20,10,0)</f>
        <v>10</v>
      </c>
      <c r="E20">
        <f>IF(A20,2,0)</f>
        <v>2</v>
      </c>
      <c r="G20" s="198"/>
      <c r="H20" s="57"/>
      <c r="I20" s="58" t="s">
        <v>11</v>
      </c>
      <c r="J20" s="3">
        <v>50000</v>
      </c>
      <c r="K20" s="197" t="s">
        <v>254</v>
      </c>
      <c r="L20" s="197"/>
      <c r="M20" s="197"/>
      <c r="N20" s="184"/>
      <c r="O20" s="88"/>
      <c r="P20" s="61"/>
      <c r="R20" s="198"/>
      <c r="S20" s="60"/>
      <c r="T20" s="60">
        <v>1</v>
      </c>
      <c r="U20" s="117" t="s">
        <v>257</v>
      </c>
      <c r="V20" s="188">
        <v>1</v>
      </c>
      <c r="W20" s="189"/>
      <c r="X20" s="63">
        <f>V20*$C$36</f>
        <v>1</v>
      </c>
    </row>
    <row r="21" spans="1:33" ht="35.25" customHeight="1" x14ac:dyDescent="0.3">
      <c r="A21" t="b">
        <v>1</v>
      </c>
      <c r="B21">
        <f t="shared" si="0"/>
        <v>50000</v>
      </c>
      <c r="C21">
        <f>IF(A21,5,0)</f>
        <v>5</v>
      </c>
      <c r="D21">
        <f>IF(A21,10,0)</f>
        <v>10</v>
      </c>
      <c r="E21">
        <f>IF(A21,2,0)</f>
        <v>2</v>
      </c>
      <c r="G21" s="198"/>
      <c r="H21" s="57"/>
      <c r="I21" s="58" t="s">
        <v>12</v>
      </c>
      <c r="J21" s="3">
        <v>50000</v>
      </c>
      <c r="K21" s="197" t="s">
        <v>253</v>
      </c>
      <c r="L21" s="197"/>
      <c r="M21" s="197"/>
      <c r="N21" s="184"/>
      <c r="O21" s="88"/>
      <c r="P21" s="61"/>
      <c r="R21" s="198"/>
      <c r="S21" s="60"/>
      <c r="T21" s="60"/>
      <c r="U21" s="117" t="s">
        <v>235</v>
      </c>
      <c r="V21" s="200"/>
      <c r="W21" s="201"/>
      <c r="X21" s="63">
        <f>SUM($B$29:$B$36)</f>
        <v>81000000</v>
      </c>
    </row>
    <row r="22" spans="1:33" ht="35.25" customHeight="1" x14ac:dyDescent="0.3">
      <c r="A22" t="b">
        <v>1</v>
      </c>
      <c r="B22">
        <f t="shared" si="0"/>
        <v>50000</v>
      </c>
      <c r="C22">
        <f>IF(A22,5,0)</f>
        <v>5</v>
      </c>
      <c r="D22">
        <f>IF(A22,10,0)</f>
        <v>10</v>
      </c>
      <c r="E22">
        <f>IF(A22,2,0)</f>
        <v>2</v>
      </c>
      <c r="G22" s="198"/>
      <c r="H22" s="57"/>
      <c r="I22" s="58" t="s">
        <v>18</v>
      </c>
      <c r="J22" s="3">
        <v>50000</v>
      </c>
      <c r="K22" s="197" t="s">
        <v>258</v>
      </c>
      <c r="L22" s="197"/>
      <c r="M22" s="197"/>
      <c r="N22" s="184"/>
      <c r="O22" s="88"/>
      <c r="P22" s="61"/>
      <c r="R22" s="194" t="s">
        <v>260</v>
      </c>
      <c r="S22" s="195"/>
      <c r="T22" s="195"/>
      <c r="U22" s="195"/>
      <c r="V22" s="195"/>
      <c r="W22" s="196"/>
      <c r="X22" s="42">
        <f>SUM(X14:X21)</f>
        <v>81000042</v>
      </c>
    </row>
    <row r="23" spans="1:33" ht="35.25" customHeight="1" x14ac:dyDescent="0.3">
      <c r="A23" t="b">
        <v>1</v>
      </c>
      <c r="B23">
        <f t="shared" si="0"/>
        <v>50000</v>
      </c>
      <c r="C23">
        <f>IF(A23,5,0)</f>
        <v>5</v>
      </c>
      <c r="D23">
        <f>IF(A23,10,0)</f>
        <v>10</v>
      </c>
      <c r="E23">
        <f>IF(A23,2,0)</f>
        <v>2</v>
      </c>
      <c r="G23" s="198"/>
      <c r="H23" s="57"/>
      <c r="I23" s="58" t="s">
        <v>19</v>
      </c>
      <c r="J23" s="3">
        <v>50000</v>
      </c>
      <c r="K23" s="197" t="s">
        <v>259</v>
      </c>
      <c r="L23" s="197"/>
      <c r="M23" s="197"/>
      <c r="N23" s="184"/>
      <c r="O23" s="88"/>
      <c r="P23" s="61"/>
      <c r="Q23" s="91"/>
    </row>
    <row r="24" spans="1:33" ht="35.25" customHeight="1" x14ac:dyDescent="0.3">
      <c r="A24" t="b">
        <v>1</v>
      </c>
      <c r="B24">
        <f t="shared" si="0"/>
        <v>500000</v>
      </c>
      <c r="C24">
        <f>IF(A24,8,0)</f>
        <v>8</v>
      </c>
      <c r="D24">
        <f>IF(A24,12,0)</f>
        <v>12</v>
      </c>
      <c r="E24">
        <f>IF(A24,4,0)</f>
        <v>4</v>
      </c>
      <c r="G24" s="198" t="s">
        <v>220</v>
      </c>
      <c r="H24" s="57"/>
      <c r="I24" s="58" t="s">
        <v>13</v>
      </c>
      <c r="J24" s="3">
        <v>500000</v>
      </c>
      <c r="K24" s="197" t="s">
        <v>252</v>
      </c>
      <c r="L24" s="197"/>
      <c r="M24" s="197"/>
      <c r="N24" s="184"/>
      <c r="O24" s="88"/>
      <c r="P24" s="61"/>
      <c r="Q24" s="91"/>
      <c r="R24" s="259" t="s">
        <v>856</v>
      </c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59"/>
      <c r="AG24" s="154"/>
    </row>
    <row r="25" spans="1:33" ht="35.25" customHeight="1" x14ac:dyDescent="0.3">
      <c r="G25" s="198"/>
      <c r="H25" s="57"/>
      <c r="I25" s="58" t="s">
        <v>14</v>
      </c>
      <c r="J25" s="182" t="s">
        <v>221</v>
      </c>
      <c r="K25" s="182"/>
      <c r="L25" s="182"/>
      <c r="M25" s="182"/>
      <c r="N25" s="60" t="s">
        <v>232</v>
      </c>
      <c r="O25" s="216"/>
      <c r="P25" s="61"/>
      <c r="Q25" s="91"/>
      <c r="R25" s="259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G25" s="154"/>
    </row>
    <row r="26" spans="1:33" ht="35.25" customHeight="1" x14ac:dyDescent="0.3">
      <c r="G26" s="198" t="s">
        <v>193</v>
      </c>
      <c r="H26" s="57"/>
      <c r="I26" s="58" t="s">
        <v>20</v>
      </c>
      <c r="J26" s="182" t="s">
        <v>24</v>
      </c>
      <c r="K26" s="182"/>
      <c r="L26" s="182"/>
      <c r="M26" s="182"/>
      <c r="N26" s="203" t="s">
        <v>230</v>
      </c>
      <c r="O26" s="278"/>
      <c r="P26" s="61"/>
      <c r="Q26" s="91"/>
      <c r="R26" s="259"/>
      <c r="S26" s="259"/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59"/>
      <c r="AG26" s="154"/>
    </row>
    <row r="27" spans="1:33" ht="35.25" customHeight="1" x14ac:dyDescent="0.3">
      <c r="G27" s="198"/>
      <c r="H27" s="57"/>
      <c r="I27" s="58" t="s">
        <v>21</v>
      </c>
      <c r="J27" s="182"/>
      <c r="K27" s="182"/>
      <c r="L27" s="182"/>
      <c r="M27" s="182"/>
      <c r="N27" s="203"/>
      <c r="O27" s="278"/>
      <c r="P27" s="61"/>
      <c r="Q27" s="91"/>
      <c r="R27" s="25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59"/>
      <c r="AG27" s="154"/>
    </row>
    <row r="28" spans="1:33" ht="35.25" customHeight="1" x14ac:dyDescent="0.3">
      <c r="G28" s="198"/>
      <c r="H28" s="57"/>
      <c r="I28" s="58" t="s">
        <v>224</v>
      </c>
      <c r="J28" s="203"/>
      <c r="K28" s="203"/>
      <c r="L28" s="203"/>
      <c r="M28" s="203"/>
      <c r="N28" s="273" t="s">
        <v>234</v>
      </c>
      <c r="O28" s="217"/>
      <c r="P28" s="61"/>
      <c r="Q28" s="91"/>
      <c r="R28" s="25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154"/>
      <c r="AG28" s="154"/>
    </row>
    <row r="29" spans="1:33" ht="35.25" customHeight="1" x14ac:dyDescent="0.3">
      <c r="A29" t="b">
        <v>1</v>
      </c>
      <c r="B29">
        <f t="shared" ref="B29:B30" si="1">IF(A29,J29,0)</f>
        <v>1000000</v>
      </c>
      <c r="C29">
        <f>IF(A29,3,0)</f>
        <v>3</v>
      </c>
      <c r="D29">
        <f>IF(A29,3,0)</f>
        <v>3</v>
      </c>
      <c r="G29" s="198"/>
      <c r="H29" s="57"/>
      <c r="I29" s="58" t="s">
        <v>27</v>
      </c>
      <c r="J29" s="3">
        <v>1000000</v>
      </c>
      <c r="K29" s="197" t="s">
        <v>242</v>
      </c>
      <c r="L29" s="197"/>
      <c r="M29" s="197"/>
      <c r="N29" s="274"/>
      <c r="O29" s="88"/>
      <c r="P29" s="61"/>
      <c r="Q29" s="91"/>
      <c r="R29" s="259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154"/>
      <c r="AG29" s="154"/>
    </row>
    <row r="30" spans="1:33" ht="35.25" customHeight="1" x14ac:dyDescent="0.3">
      <c r="A30" t="b">
        <v>1</v>
      </c>
      <c r="B30">
        <f t="shared" si="1"/>
        <v>0</v>
      </c>
      <c r="C30">
        <f>IF(A30,2,0)</f>
        <v>2</v>
      </c>
      <c r="D30">
        <f>IF(A30,2,0)</f>
        <v>2</v>
      </c>
      <c r="E30">
        <f>IF(A30,1,0)</f>
        <v>1</v>
      </c>
      <c r="G30" s="198"/>
      <c r="H30" s="57"/>
      <c r="I30" s="58" t="s">
        <v>25</v>
      </c>
      <c r="J30" s="184"/>
      <c r="K30" s="199" t="s">
        <v>243</v>
      </c>
      <c r="L30" s="199"/>
      <c r="M30" s="199"/>
      <c r="N30" s="202" t="s">
        <v>241</v>
      </c>
      <c r="O30" s="216"/>
      <c r="P30" s="61"/>
      <c r="Q30" s="91"/>
      <c r="R30" s="25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154"/>
      <c r="AG30" s="154"/>
    </row>
    <row r="31" spans="1:33" ht="35.25" customHeight="1" x14ac:dyDescent="0.3">
      <c r="G31" s="198"/>
      <c r="H31" s="57"/>
      <c r="I31" s="58" t="s">
        <v>26</v>
      </c>
      <c r="J31" s="184"/>
      <c r="K31" s="199"/>
      <c r="L31" s="199"/>
      <c r="M31" s="199"/>
      <c r="N31" s="184"/>
      <c r="O31" s="217"/>
      <c r="P31" s="61"/>
      <c r="R31" s="25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154"/>
      <c r="AG31" s="154"/>
    </row>
    <row r="32" spans="1:33" ht="35.25" customHeight="1" x14ac:dyDescent="0.3">
      <c r="G32" s="198"/>
      <c r="H32" s="57"/>
      <c r="I32" s="70" t="s">
        <v>223</v>
      </c>
      <c r="J32" s="182" t="s">
        <v>233</v>
      </c>
      <c r="K32" s="182"/>
      <c r="L32" s="182"/>
      <c r="M32" s="182"/>
      <c r="N32" s="275" t="s">
        <v>229</v>
      </c>
      <c r="O32" s="92"/>
      <c r="P32" s="61"/>
      <c r="R32" s="259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59"/>
      <c r="AF32" s="154"/>
      <c r="AG32" s="154"/>
    </row>
    <row r="33" spans="1:33" ht="35.25" customHeight="1" x14ac:dyDescent="0.3">
      <c r="A33" t="b">
        <v>1</v>
      </c>
      <c r="B33">
        <f t="shared" ref="B33:B36" si="2">IF(A33,J33,0)</f>
        <v>20000000</v>
      </c>
      <c r="G33" s="198"/>
      <c r="H33" s="57"/>
      <c r="I33" s="70" t="s">
        <v>1147</v>
      </c>
      <c r="J33" s="3">
        <v>20000000</v>
      </c>
      <c r="K33" s="197"/>
      <c r="L33" s="197"/>
      <c r="M33" s="197"/>
      <c r="N33" s="276"/>
      <c r="O33" s="88"/>
      <c r="P33" s="61"/>
      <c r="R33" s="259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59"/>
      <c r="AF33" s="154"/>
      <c r="AG33" s="154"/>
    </row>
    <row r="34" spans="1:33" ht="35.25" customHeight="1" x14ac:dyDescent="0.3">
      <c r="A34" t="b">
        <v>1</v>
      </c>
      <c r="B34">
        <f t="shared" si="2"/>
        <v>30000000</v>
      </c>
      <c r="C34">
        <f>IF(A34,1,0)</f>
        <v>1</v>
      </c>
      <c r="D34">
        <f>IF(A34,1,0)</f>
        <v>1</v>
      </c>
      <c r="G34" s="198"/>
      <c r="H34" s="57"/>
      <c r="I34" s="70" t="s">
        <v>30</v>
      </c>
      <c r="J34" s="3">
        <v>30000000</v>
      </c>
      <c r="K34" s="197" t="s">
        <v>855</v>
      </c>
      <c r="L34" s="197"/>
      <c r="M34" s="197"/>
      <c r="N34" s="276"/>
      <c r="O34" s="88"/>
      <c r="P34" s="61"/>
      <c r="R34" s="259"/>
      <c r="S34" s="259"/>
      <c r="T34" s="259"/>
      <c r="U34" s="259"/>
      <c r="V34" s="259"/>
      <c r="W34" s="259"/>
      <c r="X34" s="259"/>
      <c r="Y34" s="259"/>
      <c r="Z34" s="259"/>
      <c r="AA34" s="259"/>
      <c r="AB34" s="259"/>
      <c r="AC34" s="259"/>
      <c r="AD34" s="259"/>
      <c r="AE34" s="259"/>
      <c r="AF34" s="154"/>
      <c r="AG34" s="154"/>
    </row>
    <row r="35" spans="1:33" ht="35.25" customHeight="1" x14ac:dyDescent="0.3">
      <c r="A35" t="b">
        <v>1</v>
      </c>
      <c r="B35">
        <f t="shared" si="2"/>
        <v>30000000</v>
      </c>
      <c r="C35">
        <f>IF(A35,10,0)</f>
        <v>10</v>
      </c>
      <c r="D35">
        <f>IF(A35,20,0)</f>
        <v>20</v>
      </c>
      <c r="G35" s="198"/>
      <c r="H35" s="57"/>
      <c r="I35" s="70" t="s">
        <v>28</v>
      </c>
      <c r="J35" s="3">
        <v>30000000</v>
      </c>
      <c r="K35" s="197" t="s">
        <v>245</v>
      </c>
      <c r="L35" s="197"/>
      <c r="M35" s="197"/>
      <c r="N35" s="276"/>
      <c r="O35" s="88"/>
      <c r="P35" s="61"/>
      <c r="R35" s="259"/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59"/>
      <c r="AF35" s="154"/>
      <c r="AG35" s="154"/>
    </row>
    <row r="36" spans="1:33" ht="35.25" customHeight="1" x14ac:dyDescent="0.3">
      <c r="A36" t="b">
        <v>1</v>
      </c>
      <c r="B36">
        <f t="shared" si="2"/>
        <v>0</v>
      </c>
      <c r="C36">
        <f>IF(A36,1,0)</f>
        <v>1</v>
      </c>
      <c r="G36" s="198"/>
      <c r="H36" s="57"/>
      <c r="I36" s="70" t="s">
        <v>29</v>
      </c>
      <c r="J36" s="3"/>
      <c r="K36" s="197" t="s">
        <v>246</v>
      </c>
      <c r="L36" s="197"/>
      <c r="M36" s="197"/>
      <c r="N36" s="277"/>
      <c r="O36" s="88"/>
      <c r="P36" s="61"/>
    </row>
    <row r="37" spans="1:33" ht="12" customHeight="1" thickBot="1" x14ac:dyDescent="0.35">
      <c r="G37" s="6"/>
      <c r="H37" s="6"/>
      <c r="J37" s="2"/>
      <c r="K37" s="2"/>
      <c r="L37" s="2"/>
      <c r="M37" s="2"/>
      <c r="N37" s="2"/>
      <c r="P37" s="61"/>
    </row>
    <row r="38" spans="1:33" ht="24.75" customHeight="1" thickBot="1" x14ac:dyDescent="0.35">
      <c r="A38" s="43">
        <v>0</v>
      </c>
      <c r="G38" s="67" t="s">
        <v>225</v>
      </c>
      <c r="H38" s="68" t="s">
        <v>226</v>
      </c>
      <c r="I38" s="68" t="s">
        <v>227</v>
      </c>
      <c r="J38" s="68" t="s">
        <v>236</v>
      </c>
      <c r="K38" s="68" t="s">
        <v>239</v>
      </c>
      <c r="L38" s="68" t="s">
        <v>240</v>
      </c>
      <c r="M38" s="68" t="s">
        <v>237</v>
      </c>
      <c r="N38" s="69" t="s">
        <v>298</v>
      </c>
      <c r="P38" s="61"/>
    </row>
    <row r="39" spans="1:33" x14ac:dyDescent="0.3">
      <c r="A39" s="43">
        <v>1</v>
      </c>
      <c r="B39" s="43"/>
      <c r="C39" s="43"/>
      <c r="D39" s="43"/>
      <c r="E39" s="43"/>
      <c r="G39" s="142" t="s">
        <v>215</v>
      </c>
      <c r="H39" s="214"/>
      <c r="I39" s="9" t="s">
        <v>86</v>
      </c>
      <c r="J39" s="10">
        <v>10000000</v>
      </c>
      <c r="K39" s="10">
        <v>100000000</v>
      </c>
      <c r="L39" s="10">
        <v>1700</v>
      </c>
      <c r="M39" s="9" t="s">
        <v>96</v>
      </c>
      <c r="N39" s="252"/>
      <c r="P39" s="61"/>
    </row>
    <row r="40" spans="1:33" x14ac:dyDescent="0.3">
      <c r="A40" s="43">
        <v>2</v>
      </c>
      <c r="B40" s="43"/>
      <c r="C40" s="43"/>
      <c r="D40" s="43"/>
      <c r="E40" s="43"/>
      <c r="G40" s="143" t="s">
        <v>194</v>
      </c>
      <c r="H40" s="184"/>
      <c r="I40" s="58" t="s">
        <v>87</v>
      </c>
      <c r="J40" s="3">
        <v>25000000</v>
      </c>
      <c r="K40" s="3">
        <v>400000000</v>
      </c>
      <c r="L40" s="3">
        <v>41000</v>
      </c>
      <c r="M40" s="58" t="s">
        <v>121</v>
      </c>
      <c r="N40" s="238"/>
      <c r="P40" s="61"/>
    </row>
    <row r="41" spans="1:33" ht="16.5" customHeight="1" x14ac:dyDescent="0.3">
      <c r="A41" s="43">
        <v>3</v>
      </c>
      <c r="B41" s="43"/>
      <c r="C41" s="43"/>
      <c r="D41" s="43"/>
      <c r="E41" s="43"/>
      <c r="G41" s="143" t="s">
        <v>195</v>
      </c>
      <c r="H41" s="184"/>
      <c r="I41" s="58" t="s">
        <v>88</v>
      </c>
      <c r="J41" s="3">
        <v>30000000</v>
      </c>
      <c r="K41" s="3">
        <v>1260000000</v>
      </c>
      <c r="L41" s="3">
        <v>160000</v>
      </c>
      <c r="M41" s="58" t="s">
        <v>122</v>
      </c>
      <c r="N41" s="238"/>
      <c r="P41" s="61"/>
    </row>
    <row r="42" spans="1:33" ht="16.5" customHeight="1" x14ac:dyDescent="0.3">
      <c r="A42" s="43">
        <v>4</v>
      </c>
      <c r="B42" s="43"/>
      <c r="C42" s="43"/>
      <c r="D42" s="43"/>
      <c r="E42" s="43"/>
      <c r="G42" s="143" t="s">
        <v>196</v>
      </c>
      <c r="H42" s="184"/>
      <c r="I42" s="58" t="s">
        <v>89</v>
      </c>
      <c r="J42" s="3">
        <v>40000000</v>
      </c>
      <c r="K42" s="3">
        <v>1680000000</v>
      </c>
      <c r="L42" s="3">
        <v>360000</v>
      </c>
      <c r="M42" s="58" t="s">
        <v>123</v>
      </c>
      <c r="N42" s="238"/>
      <c r="P42" s="61"/>
    </row>
    <row r="43" spans="1:33" x14ac:dyDescent="0.3">
      <c r="A43" s="43">
        <v>5</v>
      </c>
      <c r="B43" s="43"/>
      <c r="C43" s="43"/>
      <c r="D43" s="43"/>
      <c r="E43" s="43"/>
      <c r="G43" s="143" t="s">
        <v>197</v>
      </c>
      <c r="H43" s="184"/>
      <c r="I43" s="58" t="s">
        <v>90</v>
      </c>
      <c r="J43" s="3">
        <v>80000000</v>
      </c>
      <c r="K43" s="3">
        <v>2100000000</v>
      </c>
      <c r="L43" s="3">
        <v>630000</v>
      </c>
      <c r="M43" s="58" t="s">
        <v>124</v>
      </c>
      <c r="N43" s="238"/>
      <c r="P43" s="61"/>
    </row>
    <row r="44" spans="1:33" x14ac:dyDescent="0.3">
      <c r="A44" s="43">
        <v>6</v>
      </c>
      <c r="B44" s="43"/>
      <c r="C44" s="43"/>
      <c r="D44" s="43"/>
      <c r="E44" s="43"/>
      <c r="G44" s="143" t="s">
        <v>198</v>
      </c>
      <c r="H44" s="184"/>
      <c r="I44" s="58" t="s">
        <v>91</v>
      </c>
      <c r="J44" s="3">
        <v>250000000</v>
      </c>
      <c r="K44" s="3">
        <v>2520000000</v>
      </c>
      <c r="L44" s="3">
        <v>980000</v>
      </c>
      <c r="M44" s="58" t="s">
        <v>125</v>
      </c>
      <c r="N44" s="238"/>
      <c r="P44" s="61"/>
    </row>
    <row r="45" spans="1:33" x14ac:dyDescent="0.3">
      <c r="A45" s="43">
        <v>7</v>
      </c>
      <c r="B45" s="43"/>
      <c r="C45" s="43"/>
      <c r="D45" s="43"/>
      <c r="E45" s="43"/>
      <c r="G45" s="143" t="s">
        <v>199</v>
      </c>
      <c r="H45" s="184"/>
      <c r="I45" s="58" t="s">
        <v>92</v>
      </c>
      <c r="J45" s="3">
        <v>350000000</v>
      </c>
      <c r="K45" s="3">
        <v>2940000000</v>
      </c>
      <c r="L45" s="3">
        <v>1400000</v>
      </c>
      <c r="M45" s="58" t="s">
        <v>126</v>
      </c>
      <c r="N45" s="238"/>
      <c r="P45" s="61"/>
    </row>
    <row r="46" spans="1:33" x14ac:dyDescent="0.3">
      <c r="A46" s="43">
        <v>8</v>
      </c>
      <c r="B46" s="43"/>
      <c r="C46" s="43"/>
      <c r="D46" s="43"/>
      <c r="E46" s="43"/>
      <c r="G46" s="143" t="s">
        <v>200</v>
      </c>
      <c r="H46" s="184"/>
      <c r="I46" s="58" t="s">
        <v>93</v>
      </c>
      <c r="J46" s="3">
        <v>1300000000</v>
      </c>
      <c r="K46" s="3">
        <v>3360000000</v>
      </c>
      <c r="L46" s="3">
        <v>2500000</v>
      </c>
      <c r="M46" s="58" t="s">
        <v>127</v>
      </c>
      <c r="N46" s="238"/>
      <c r="P46" s="61"/>
    </row>
    <row r="47" spans="1:33" x14ac:dyDescent="0.3">
      <c r="A47" s="43">
        <v>9</v>
      </c>
      <c r="B47" s="43"/>
      <c r="C47" s="43"/>
      <c r="D47" s="43"/>
      <c r="E47" s="43"/>
      <c r="G47" s="143" t="s">
        <v>201</v>
      </c>
      <c r="H47" s="184"/>
      <c r="I47" s="58" t="s">
        <v>94</v>
      </c>
      <c r="J47" s="3">
        <v>1500000000</v>
      </c>
      <c r="K47" s="3">
        <v>3780000000</v>
      </c>
      <c r="L47" s="3">
        <v>3100000</v>
      </c>
      <c r="M47" s="58" t="s">
        <v>128</v>
      </c>
      <c r="N47" s="238"/>
      <c r="P47" s="61"/>
    </row>
    <row r="48" spans="1:33" ht="17.25" thickBot="1" x14ac:dyDescent="0.35">
      <c r="A48" s="43">
        <v>10</v>
      </c>
      <c r="B48" s="43"/>
      <c r="C48" s="43"/>
      <c r="D48" s="43"/>
      <c r="E48" s="43"/>
      <c r="G48" s="144" t="s">
        <v>202</v>
      </c>
      <c r="H48" s="213"/>
      <c r="I48" s="13" t="s">
        <v>95</v>
      </c>
      <c r="J48" s="14">
        <v>2000000000</v>
      </c>
      <c r="K48" s="14">
        <v>4200000000</v>
      </c>
      <c r="L48" s="14">
        <v>3100000</v>
      </c>
      <c r="M48" s="13" t="s">
        <v>129</v>
      </c>
      <c r="N48" s="239"/>
      <c r="P48" s="61"/>
    </row>
    <row r="49" spans="1:16" x14ac:dyDescent="0.3">
      <c r="A49" s="43">
        <v>1</v>
      </c>
      <c r="B49" s="43"/>
      <c r="C49" s="43"/>
      <c r="D49" s="43"/>
      <c r="E49" s="43"/>
      <c r="G49" s="142" t="s">
        <v>215</v>
      </c>
      <c r="H49" s="214"/>
      <c r="I49" s="71" t="s">
        <v>76</v>
      </c>
      <c r="J49" s="10">
        <v>10000000</v>
      </c>
      <c r="K49" s="10">
        <v>100000000</v>
      </c>
      <c r="L49" s="10">
        <v>1700</v>
      </c>
      <c r="M49" s="9" t="s">
        <v>97</v>
      </c>
      <c r="N49" s="279" t="s">
        <v>645</v>
      </c>
      <c r="P49" s="61"/>
    </row>
    <row r="50" spans="1:16" x14ac:dyDescent="0.3">
      <c r="A50" s="43">
        <v>2</v>
      </c>
      <c r="B50" s="43"/>
      <c r="C50" s="43"/>
      <c r="D50" s="43"/>
      <c r="E50" s="43"/>
      <c r="G50" s="143" t="s">
        <v>194</v>
      </c>
      <c r="H50" s="184"/>
      <c r="I50" s="70" t="s">
        <v>77</v>
      </c>
      <c r="J50" s="3">
        <v>25000000</v>
      </c>
      <c r="K50" s="3">
        <v>400000000</v>
      </c>
      <c r="L50" s="3">
        <v>41000</v>
      </c>
      <c r="M50" s="58" t="s">
        <v>98</v>
      </c>
      <c r="N50" s="280"/>
      <c r="P50" s="61"/>
    </row>
    <row r="51" spans="1:16" ht="16.5" customHeight="1" x14ac:dyDescent="0.3">
      <c r="A51" s="43">
        <v>3</v>
      </c>
      <c r="B51" s="43"/>
      <c r="C51" s="43"/>
      <c r="D51" s="43"/>
      <c r="E51" s="43"/>
      <c r="G51" s="143" t="s">
        <v>195</v>
      </c>
      <c r="H51" s="184"/>
      <c r="I51" s="70" t="s">
        <v>78</v>
      </c>
      <c r="J51" s="3">
        <v>30000000</v>
      </c>
      <c r="K51" s="3">
        <v>1260000000</v>
      </c>
      <c r="L51" s="3">
        <v>160000</v>
      </c>
      <c r="M51" s="58" t="s">
        <v>99</v>
      </c>
      <c r="N51" s="280"/>
      <c r="P51" s="61"/>
    </row>
    <row r="52" spans="1:16" ht="16.5" customHeight="1" x14ac:dyDescent="0.3">
      <c r="A52" s="43">
        <v>4</v>
      </c>
      <c r="B52" s="43"/>
      <c r="C52" s="43"/>
      <c r="D52" s="43"/>
      <c r="E52" s="43"/>
      <c r="G52" s="143" t="s">
        <v>196</v>
      </c>
      <c r="H52" s="184"/>
      <c r="I52" s="70" t="s">
        <v>79</v>
      </c>
      <c r="J52" s="3">
        <v>40000000</v>
      </c>
      <c r="K52" s="3">
        <v>1680000000</v>
      </c>
      <c r="L52" s="3">
        <v>360000</v>
      </c>
      <c r="M52" s="58" t="s">
        <v>100</v>
      </c>
      <c r="N52" s="280"/>
      <c r="P52" s="61"/>
    </row>
    <row r="53" spans="1:16" x14ac:dyDescent="0.3">
      <c r="A53" s="43">
        <v>5</v>
      </c>
      <c r="B53" s="43"/>
      <c r="C53" s="43"/>
      <c r="D53" s="43"/>
      <c r="E53" s="43"/>
      <c r="G53" s="143" t="s">
        <v>197</v>
      </c>
      <c r="H53" s="184"/>
      <c r="I53" s="70" t="s">
        <v>80</v>
      </c>
      <c r="J53" s="3">
        <v>80000000</v>
      </c>
      <c r="K53" s="3">
        <v>2100000000</v>
      </c>
      <c r="L53" s="3">
        <v>630000</v>
      </c>
      <c r="M53" s="58" t="s">
        <v>101</v>
      </c>
      <c r="N53" s="280"/>
      <c r="P53" s="61"/>
    </row>
    <row r="54" spans="1:16" x14ac:dyDescent="0.3">
      <c r="A54" s="43">
        <v>6</v>
      </c>
      <c r="B54" s="43"/>
      <c r="C54" s="43"/>
      <c r="D54" s="43"/>
      <c r="E54" s="43"/>
      <c r="G54" s="143" t="s">
        <v>198</v>
      </c>
      <c r="H54" s="184"/>
      <c r="I54" s="70" t="s">
        <v>81</v>
      </c>
      <c r="J54" s="3">
        <v>250000000</v>
      </c>
      <c r="K54" s="3">
        <v>2520000000</v>
      </c>
      <c r="L54" s="3">
        <v>980000</v>
      </c>
      <c r="M54" s="58" t="s">
        <v>102</v>
      </c>
      <c r="N54" s="280"/>
      <c r="P54" s="61"/>
    </row>
    <row r="55" spans="1:16" x14ac:dyDescent="0.3">
      <c r="A55" s="43">
        <v>7</v>
      </c>
      <c r="B55" s="43"/>
      <c r="C55" s="43"/>
      <c r="D55" s="43"/>
      <c r="E55" s="43"/>
      <c r="G55" s="143" t="s">
        <v>199</v>
      </c>
      <c r="H55" s="184"/>
      <c r="I55" s="70" t="s">
        <v>82</v>
      </c>
      <c r="J55" s="3">
        <v>350000000</v>
      </c>
      <c r="K55" s="3">
        <v>2940000000</v>
      </c>
      <c r="L55" s="3">
        <v>1400000</v>
      </c>
      <c r="M55" s="58" t="s">
        <v>103</v>
      </c>
      <c r="N55" s="280"/>
      <c r="P55" s="61"/>
    </row>
    <row r="56" spans="1:16" x14ac:dyDescent="0.3">
      <c r="A56" s="43">
        <v>8</v>
      </c>
      <c r="B56" s="43"/>
      <c r="C56" s="43"/>
      <c r="D56" s="43"/>
      <c r="E56" s="43"/>
      <c r="G56" s="143" t="s">
        <v>200</v>
      </c>
      <c r="H56" s="184"/>
      <c r="I56" s="70" t="s">
        <v>83</v>
      </c>
      <c r="J56" s="3">
        <v>1300000000</v>
      </c>
      <c r="K56" s="3">
        <v>3360000000</v>
      </c>
      <c r="L56" s="3">
        <v>2500000</v>
      </c>
      <c r="M56" s="58" t="s">
        <v>104</v>
      </c>
      <c r="N56" s="280"/>
      <c r="P56" s="61"/>
    </row>
    <row r="57" spans="1:16" x14ac:dyDescent="0.3">
      <c r="A57" s="43">
        <v>9</v>
      </c>
      <c r="B57" s="43"/>
      <c r="C57" s="43"/>
      <c r="D57" s="43"/>
      <c r="E57" s="43"/>
      <c r="G57" s="143" t="s">
        <v>201</v>
      </c>
      <c r="H57" s="184"/>
      <c r="I57" s="70" t="s">
        <v>84</v>
      </c>
      <c r="J57" s="3">
        <v>1500000000</v>
      </c>
      <c r="K57" s="3">
        <v>3780000000</v>
      </c>
      <c r="L57" s="3">
        <v>3100000</v>
      </c>
      <c r="M57" s="58" t="s">
        <v>130</v>
      </c>
      <c r="N57" s="280"/>
      <c r="P57" s="61"/>
    </row>
    <row r="58" spans="1:16" ht="17.25" thickBot="1" x14ac:dyDescent="0.35">
      <c r="A58" s="43">
        <v>10</v>
      </c>
      <c r="B58" s="43"/>
      <c r="C58" s="43"/>
      <c r="D58" s="43"/>
      <c r="E58" s="43"/>
      <c r="G58" s="144" t="s">
        <v>202</v>
      </c>
      <c r="H58" s="213"/>
      <c r="I58" s="72" t="s">
        <v>85</v>
      </c>
      <c r="J58" s="14">
        <v>2000000000</v>
      </c>
      <c r="K58" s="14">
        <v>4200000000</v>
      </c>
      <c r="L58" s="14">
        <v>3100000</v>
      </c>
      <c r="M58" s="13" t="s">
        <v>131</v>
      </c>
      <c r="N58" s="281"/>
      <c r="P58" s="61"/>
    </row>
    <row r="59" spans="1:16" ht="16.5" customHeight="1" x14ac:dyDescent="0.3">
      <c r="A59" s="43">
        <v>1</v>
      </c>
      <c r="B59" s="43"/>
      <c r="C59" s="43"/>
      <c r="D59" s="43"/>
      <c r="E59" s="43"/>
      <c r="G59" s="142" t="s">
        <v>215</v>
      </c>
      <c r="H59" s="214"/>
      <c r="I59" s="71" t="s">
        <v>46</v>
      </c>
      <c r="J59" s="10">
        <v>10000000</v>
      </c>
      <c r="K59" s="10">
        <v>100000000</v>
      </c>
      <c r="L59" s="10">
        <v>1700</v>
      </c>
      <c r="M59" s="9" t="s">
        <v>132</v>
      </c>
      <c r="N59" s="279" t="s">
        <v>645</v>
      </c>
      <c r="P59" s="61"/>
    </row>
    <row r="60" spans="1:16" x14ac:dyDescent="0.3">
      <c r="A60" s="43">
        <v>2</v>
      </c>
      <c r="B60" s="43"/>
      <c r="C60" s="43"/>
      <c r="D60" s="43"/>
      <c r="E60" s="43"/>
      <c r="G60" s="143" t="s">
        <v>194</v>
      </c>
      <c r="H60" s="184"/>
      <c r="I60" s="70" t="s">
        <v>47</v>
      </c>
      <c r="J60" s="3">
        <v>25000000</v>
      </c>
      <c r="K60" s="3">
        <v>400000000</v>
      </c>
      <c r="L60" s="3">
        <v>41000</v>
      </c>
      <c r="M60" s="58" t="s">
        <v>133</v>
      </c>
      <c r="N60" s="280"/>
      <c r="P60" s="61"/>
    </row>
    <row r="61" spans="1:16" x14ac:dyDescent="0.3">
      <c r="A61" s="43">
        <v>3</v>
      </c>
      <c r="B61" s="43"/>
      <c r="C61" s="43"/>
      <c r="D61" s="43"/>
      <c r="E61" s="43"/>
      <c r="G61" s="143" t="s">
        <v>195</v>
      </c>
      <c r="H61" s="184"/>
      <c r="I61" s="70" t="s">
        <v>48</v>
      </c>
      <c r="J61" s="3">
        <v>30000000</v>
      </c>
      <c r="K61" s="3">
        <v>1260000000</v>
      </c>
      <c r="L61" s="3">
        <v>160000</v>
      </c>
      <c r="M61" s="58" t="s">
        <v>134</v>
      </c>
      <c r="N61" s="280"/>
      <c r="P61" s="61"/>
    </row>
    <row r="62" spans="1:16" x14ac:dyDescent="0.3">
      <c r="A62" s="43">
        <v>4</v>
      </c>
      <c r="B62" s="43"/>
      <c r="C62" s="43"/>
      <c r="D62" s="43"/>
      <c r="E62" s="43"/>
      <c r="G62" s="143" t="s">
        <v>196</v>
      </c>
      <c r="H62" s="184"/>
      <c r="I62" s="70" t="s">
        <v>49</v>
      </c>
      <c r="J62" s="3">
        <v>40000000</v>
      </c>
      <c r="K62" s="3">
        <v>1680000000</v>
      </c>
      <c r="L62" s="3">
        <v>360000</v>
      </c>
      <c r="M62" s="58" t="s">
        <v>135</v>
      </c>
      <c r="N62" s="280"/>
      <c r="P62" s="61"/>
    </row>
    <row r="63" spans="1:16" x14ac:dyDescent="0.3">
      <c r="A63" s="43">
        <v>5</v>
      </c>
      <c r="B63" s="43"/>
      <c r="C63" s="43"/>
      <c r="D63" s="43"/>
      <c r="E63" s="43"/>
      <c r="G63" s="143" t="s">
        <v>197</v>
      </c>
      <c r="H63" s="184"/>
      <c r="I63" s="70" t="s">
        <v>50</v>
      </c>
      <c r="J63" s="3">
        <v>80000000</v>
      </c>
      <c r="K63" s="3">
        <v>2100000000</v>
      </c>
      <c r="L63" s="3">
        <v>630000</v>
      </c>
      <c r="M63" s="58" t="s">
        <v>136</v>
      </c>
      <c r="N63" s="280"/>
      <c r="P63" s="61"/>
    </row>
    <row r="64" spans="1:16" x14ac:dyDescent="0.3">
      <c r="A64" s="43">
        <v>6</v>
      </c>
      <c r="B64" s="43"/>
      <c r="C64" s="43"/>
      <c r="D64" s="43"/>
      <c r="E64" s="43"/>
      <c r="G64" s="143" t="s">
        <v>198</v>
      </c>
      <c r="H64" s="184"/>
      <c r="I64" s="70" t="s">
        <v>51</v>
      </c>
      <c r="J64" s="3">
        <v>250000000</v>
      </c>
      <c r="K64" s="3">
        <v>2520000000</v>
      </c>
      <c r="L64" s="3">
        <v>980000</v>
      </c>
      <c r="M64" s="58" t="s">
        <v>137</v>
      </c>
      <c r="N64" s="280"/>
      <c r="P64" s="61"/>
    </row>
    <row r="65" spans="1:16" x14ac:dyDescent="0.3">
      <c r="A65" s="43">
        <v>7</v>
      </c>
      <c r="B65" s="43"/>
      <c r="C65" s="43"/>
      <c r="D65" s="43"/>
      <c r="E65" s="43"/>
      <c r="G65" s="143" t="s">
        <v>199</v>
      </c>
      <c r="H65" s="184"/>
      <c r="I65" s="70" t="s">
        <v>52</v>
      </c>
      <c r="J65" s="3">
        <v>350000000</v>
      </c>
      <c r="K65" s="3">
        <v>2940000000</v>
      </c>
      <c r="L65" s="3">
        <v>1400000</v>
      </c>
      <c r="M65" s="58" t="s">
        <v>138</v>
      </c>
      <c r="N65" s="280"/>
      <c r="P65" s="61"/>
    </row>
    <row r="66" spans="1:16" x14ac:dyDescent="0.3">
      <c r="A66" s="43">
        <v>8</v>
      </c>
      <c r="B66" s="43"/>
      <c r="C66" s="43"/>
      <c r="D66" s="43"/>
      <c r="E66" s="43"/>
      <c r="G66" s="143" t="s">
        <v>200</v>
      </c>
      <c r="H66" s="184"/>
      <c r="I66" s="70" t="s">
        <v>53</v>
      </c>
      <c r="J66" s="3">
        <v>1300000000</v>
      </c>
      <c r="K66" s="3">
        <v>3360000000</v>
      </c>
      <c r="L66" s="3">
        <v>2500000</v>
      </c>
      <c r="M66" s="58" t="s">
        <v>139</v>
      </c>
      <c r="N66" s="280"/>
      <c r="P66" s="61"/>
    </row>
    <row r="67" spans="1:16" x14ac:dyDescent="0.3">
      <c r="A67" s="43">
        <v>9</v>
      </c>
      <c r="B67" s="43"/>
      <c r="C67" s="43"/>
      <c r="D67" s="43"/>
      <c r="E67" s="43"/>
      <c r="G67" s="143" t="s">
        <v>201</v>
      </c>
      <c r="H67" s="184"/>
      <c r="I67" s="70" t="s">
        <v>54</v>
      </c>
      <c r="J67" s="3">
        <v>1500000000</v>
      </c>
      <c r="K67" s="3">
        <v>3780000000</v>
      </c>
      <c r="L67" s="3">
        <v>3100000</v>
      </c>
      <c r="M67" s="58" t="s">
        <v>140</v>
      </c>
      <c r="N67" s="280"/>
      <c r="P67" s="61"/>
    </row>
    <row r="68" spans="1:16" ht="17.25" thickBot="1" x14ac:dyDescent="0.35">
      <c r="A68" s="43">
        <v>10</v>
      </c>
      <c r="B68" s="43"/>
      <c r="C68" s="43"/>
      <c r="D68" s="43"/>
      <c r="E68" s="43"/>
      <c r="G68" s="144" t="s">
        <v>202</v>
      </c>
      <c r="H68" s="213"/>
      <c r="I68" s="72" t="s">
        <v>55</v>
      </c>
      <c r="J68" s="14">
        <v>2000000000</v>
      </c>
      <c r="K68" s="14">
        <v>4200000000</v>
      </c>
      <c r="L68" s="14">
        <v>3100000</v>
      </c>
      <c r="M68" s="13" t="s">
        <v>141</v>
      </c>
      <c r="N68" s="281"/>
      <c r="P68" s="61"/>
    </row>
    <row r="69" spans="1:16" ht="16.5" customHeight="1" x14ac:dyDescent="0.3">
      <c r="A69" s="43">
        <v>1</v>
      </c>
      <c r="B69" s="43"/>
      <c r="C69" s="43"/>
      <c r="D69" s="43"/>
      <c r="E69" s="43"/>
      <c r="G69" s="145" t="s">
        <v>215</v>
      </c>
      <c r="H69" s="212"/>
      <c r="I69" s="5" t="s">
        <v>36</v>
      </c>
      <c r="J69" s="10">
        <v>10000000</v>
      </c>
      <c r="K69" s="7">
        <v>100000000</v>
      </c>
      <c r="L69" s="7">
        <v>1700</v>
      </c>
      <c r="M69" s="5" t="s">
        <v>142</v>
      </c>
      <c r="N69" s="238"/>
      <c r="P69" s="61"/>
    </row>
    <row r="70" spans="1:16" x14ac:dyDescent="0.3">
      <c r="A70" s="43">
        <v>2</v>
      </c>
      <c r="B70" s="43"/>
      <c r="C70" s="43"/>
      <c r="D70" s="43"/>
      <c r="E70" s="43"/>
      <c r="G70" s="143" t="s">
        <v>194</v>
      </c>
      <c r="H70" s="184"/>
      <c r="I70" s="58" t="s">
        <v>37</v>
      </c>
      <c r="J70" s="3">
        <v>25000000</v>
      </c>
      <c r="K70" s="3">
        <v>400000000</v>
      </c>
      <c r="L70" s="3">
        <v>41000</v>
      </c>
      <c r="M70" s="58" t="s">
        <v>143</v>
      </c>
      <c r="N70" s="238"/>
      <c r="P70" s="61"/>
    </row>
    <row r="71" spans="1:16" x14ac:dyDescent="0.3">
      <c r="A71" s="43">
        <v>3</v>
      </c>
      <c r="B71" s="43"/>
      <c r="C71" s="43"/>
      <c r="D71" s="43"/>
      <c r="E71" s="43"/>
      <c r="G71" s="143" t="s">
        <v>195</v>
      </c>
      <c r="H71" s="184"/>
      <c r="I71" s="58" t="s">
        <v>38</v>
      </c>
      <c r="J71" s="3">
        <v>30000000</v>
      </c>
      <c r="K71" s="3">
        <v>1260000000</v>
      </c>
      <c r="L71" s="3">
        <v>160000</v>
      </c>
      <c r="M71" s="58" t="s">
        <v>144</v>
      </c>
      <c r="N71" s="238"/>
      <c r="P71" s="61"/>
    </row>
    <row r="72" spans="1:16" x14ac:dyDescent="0.3">
      <c r="A72" s="43">
        <v>4</v>
      </c>
      <c r="B72" s="43"/>
      <c r="C72" s="43"/>
      <c r="D72" s="43"/>
      <c r="E72" s="43"/>
      <c r="G72" s="143" t="s">
        <v>196</v>
      </c>
      <c r="H72" s="184"/>
      <c r="I72" s="58" t="s">
        <v>39</v>
      </c>
      <c r="J72" s="3">
        <v>40000000</v>
      </c>
      <c r="K72" s="3">
        <v>1680000000</v>
      </c>
      <c r="L72" s="3">
        <v>360000</v>
      </c>
      <c r="M72" s="58" t="s">
        <v>145</v>
      </c>
      <c r="N72" s="238"/>
      <c r="P72" s="61"/>
    </row>
    <row r="73" spans="1:16" x14ac:dyDescent="0.3">
      <c r="A73" s="43">
        <v>5</v>
      </c>
      <c r="B73" s="43"/>
      <c r="C73" s="43"/>
      <c r="D73" s="43"/>
      <c r="E73" s="43"/>
      <c r="G73" s="143" t="s">
        <v>197</v>
      </c>
      <c r="H73" s="184"/>
      <c r="I73" s="58" t="s">
        <v>40</v>
      </c>
      <c r="J73" s="3">
        <v>80000000</v>
      </c>
      <c r="K73" s="3">
        <v>2100000000</v>
      </c>
      <c r="L73" s="3">
        <v>630000</v>
      </c>
      <c r="M73" s="58" t="s">
        <v>146</v>
      </c>
      <c r="N73" s="238"/>
      <c r="P73" s="61"/>
    </row>
    <row r="74" spans="1:16" x14ac:dyDescent="0.3">
      <c r="A74" s="43">
        <v>6</v>
      </c>
      <c r="B74" s="43"/>
      <c r="C74" s="43"/>
      <c r="D74" s="43"/>
      <c r="E74" s="43"/>
      <c r="G74" s="143" t="s">
        <v>198</v>
      </c>
      <c r="H74" s="184"/>
      <c r="I74" s="58" t="s">
        <v>41</v>
      </c>
      <c r="J74" s="3">
        <v>250000000</v>
      </c>
      <c r="K74" s="3">
        <v>2520000000</v>
      </c>
      <c r="L74" s="3">
        <v>980000</v>
      </c>
      <c r="M74" s="58" t="s">
        <v>147</v>
      </c>
      <c r="N74" s="238"/>
      <c r="P74" s="61"/>
    </row>
    <row r="75" spans="1:16" x14ac:dyDescent="0.3">
      <c r="A75" s="43">
        <v>7</v>
      </c>
      <c r="B75" s="43"/>
      <c r="C75" s="43"/>
      <c r="D75" s="43"/>
      <c r="E75" s="43"/>
      <c r="G75" s="143" t="s">
        <v>199</v>
      </c>
      <c r="H75" s="184"/>
      <c r="I75" s="58" t="s">
        <v>42</v>
      </c>
      <c r="J75" s="3">
        <v>350000000</v>
      </c>
      <c r="K75" s="3">
        <v>2940000000</v>
      </c>
      <c r="L75" s="3">
        <v>1400000</v>
      </c>
      <c r="M75" s="58" t="s">
        <v>148</v>
      </c>
      <c r="N75" s="238"/>
      <c r="P75" s="61"/>
    </row>
    <row r="76" spans="1:16" x14ac:dyDescent="0.3">
      <c r="A76" s="43">
        <v>8</v>
      </c>
      <c r="B76" s="43"/>
      <c r="C76" s="43"/>
      <c r="D76" s="43"/>
      <c r="E76" s="43"/>
      <c r="G76" s="143" t="s">
        <v>200</v>
      </c>
      <c r="H76" s="184"/>
      <c r="I76" s="58" t="s">
        <v>43</v>
      </c>
      <c r="J76" s="3">
        <v>1300000000</v>
      </c>
      <c r="K76" s="3">
        <v>3360000000</v>
      </c>
      <c r="L76" s="3">
        <v>2500000</v>
      </c>
      <c r="M76" s="58" t="s">
        <v>149</v>
      </c>
      <c r="N76" s="238"/>
      <c r="P76" s="61"/>
    </row>
    <row r="77" spans="1:16" x14ac:dyDescent="0.3">
      <c r="A77" s="43">
        <v>9</v>
      </c>
      <c r="B77" s="43"/>
      <c r="C77" s="43"/>
      <c r="D77" s="43"/>
      <c r="E77" s="43"/>
      <c r="G77" s="143" t="s">
        <v>201</v>
      </c>
      <c r="H77" s="184"/>
      <c r="I77" s="58" t="s">
        <v>44</v>
      </c>
      <c r="J77" s="3">
        <v>1500000000</v>
      </c>
      <c r="K77" s="3">
        <v>3780000000</v>
      </c>
      <c r="L77" s="3">
        <v>3100000</v>
      </c>
      <c r="M77" s="58" t="s">
        <v>150</v>
      </c>
      <c r="N77" s="238"/>
      <c r="P77" s="61"/>
    </row>
    <row r="78" spans="1:16" ht="17.25" thickBot="1" x14ac:dyDescent="0.35">
      <c r="A78" s="43">
        <v>10</v>
      </c>
      <c r="B78" s="43"/>
      <c r="C78" s="43"/>
      <c r="D78" s="43"/>
      <c r="E78" s="43"/>
      <c r="G78" s="146" t="s">
        <v>202</v>
      </c>
      <c r="H78" s="215"/>
      <c r="I78" s="4" t="s">
        <v>45</v>
      </c>
      <c r="J78" s="14">
        <v>2000000000</v>
      </c>
      <c r="K78" s="27">
        <v>4200000000</v>
      </c>
      <c r="L78" s="27">
        <v>3100000</v>
      </c>
      <c r="M78" s="4" t="s">
        <v>151</v>
      </c>
      <c r="N78" s="238"/>
      <c r="P78" s="61"/>
    </row>
    <row r="79" spans="1:16" ht="16.5" customHeight="1" x14ac:dyDescent="0.3">
      <c r="A79" s="43">
        <v>1</v>
      </c>
      <c r="B79" s="43"/>
      <c r="C79" s="43"/>
      <c r="D79" s="43"/>
      <c r="E79" s="43"/>
      <c r="G79" s="142" t="s">
        <v>215</v>
      </c>
      <c r="H79" s="214"/>
      <c r="I79" s="9" t="s">
        <v>66</v>
      </c>
      <c r="J79" s="10">
        <v>10000000</v>
      </c>
      <c r="K79" s="10">
        <v>100000000</v>
      </c>
      <c r="L79" s="10">
        <v>1700</v>
      </c>
      <c r="M79" s="9" t="s">
        <v>152</v>
      </c>
      <c r="N79" s="252"/>
      <c r="P79" s="61"/>
    </row>
    <row r="80" spans="1:16" x14ac:dyDescent="0.3">
      <c r="A80" s="43">
        <v>2</v>
      </c>
      <c r="B80" s="43"/>
      <c r="C80" s="43"/>
      <c r="D80" s="43"/>
      <c r="E80" s="43"/>
      <c r="G80" s="143" t="s">
        <v>194</v>
      </c>
      <c r="H80" s="184"/>
      <c r="I80" s="58" t="s">
        <v>67</v>
      </c>
      <c r="J80" s="3">
        <v>25000000</v>
      </c>
      <c r="K80" s="3">
        <v>400000000</v>
      </c>
      <c r="L80" s="3">
        <v>41000</v>
      </c>
      <c r="M80" s="58" t="s">
        <v>153</v>
      </c>
      <c r="N80" s="238"/>
      <c r="P80" s="61"/>
    </row>
    <row r="81" spans="1:16" x14ac:dyDescent="0.3">
      <c r="A81" s="43">
        <v>3</v>
      </c>
      <c r="B81" s="43"/>
      <c r="C81" s="43"/>
      <c r="D81" s="43"/>
      <c r="E81" s="43"/>
      <c r="G81" s="143" t="s">
        <v>195</v>
      </c>
      <c r="H81" s="184"/>
      <c r="I81" s="58" t="s">
        <v>68</v>
      </c>
      <c r="J81" s="3">
        <v>30000000</v>
      </c>
      <c r="K81" s="3">
        <v>1260000000</v>
      </c>
      <c r="L81" s="3">
        <v>160000</v>
      </c>
      <c r="M81" s="58" t="s">
        <v>154</v>
      </c>
      <c r="N81" s="238"/>
      <c r="P81" s="61"/>
    </row>
    <row r="82" spans="1:16" x14ac:dyDescent="0.3">
      <c r="A82" s="43">
        <v>4</v>
      </c>
      <c r="B82" s="43"/>
      <c r="C82" s="43"/>
      <c r="D82" s="43"/>
      <c r="E82" s="43"/>
      <c r="G82" s="143" t="s">
        <v>196</v>
      </c>
      <c r="H82" s="184"/>
      <c r="I82" s="58" t="s">
        <v>69</v>
      </c>
      <c r="J82" s="3">
        <v>40000000</v>
      </c>
      <c r="K82" s="3">
        <v>1680000000</v>
      </c>
      <c r="L82" s="3">
        <v>360000</v>
      </c>
      <c r="M82" s="58" t="s">
        <v>155</v>
      </c>
      <c r="N82" s="238"/>
      <c r="P82" s="61"/>
    </row>
    <row r="83" spans="1:16" x14ac:dyDescent="0.3">
      <c r="A83" s="43">
        <v>5</v>
      </c>
      <c r="B83" s="43"/>
      <c r="C83" s="43"/>
      <c r="D83" s="43"/>
      <c r="E83" s="43"/>
      <c r="G83" s="143" t="s">
        <v>197</v>
      </c>
      <c r="H83" s="184"/>
      <c r="I83" s="58" t="s">
        <v>70</v>
      </c>
      <c r="J83" s="3">
        <v>80000000</v>
      </c>
      <c r="K83" s="3">
        <v>2100000000</v>
      </c>
      <c r="L83" s="3">
        <v>630000</v>
      </c>
      <c r="M83" s="58" t="s">
        <v>156</v>
      </c>
      <c r="N83" s="238"/>
      <c r="P83" s="61"/>
    </row>
    <row r="84" spans="1:16" x14ac:dyDescent="0.3">
      <c r="A84" s="43">
        <v>6</v>
      </c>
      <c r="B84" s="43"/>
      <c r="C84" s="43"/>
      <c r="D84" s="43"/>
      <c r="E84" s="43"/>
      <c r="G84" s="143" t="s">
        <v>198</v>
      </c>
      <c r="H84" s="184"/>
      <c r="I84" s="58" t="s">
        <v>71</v>
      </c>
      <c r="J84" s="3">
        <v>250000000</v>
      </c>
      <c r="K84" s="3">
        <v>2520000000</v>
      </c>
      <c r="L84" s="3">
        <v>980000</v>
      </c>
      <c r="M84" s="58" t="s">
        <v>157</v>
      </c>
      <c r="N84" s="238"/>
      <c r="P84" s="61"/>
    </row>
    <row r="85" spans="1:16" x14ac:dyDescent="0.3">
      <c r="A85" s="43">
        <v>7</v>
      </c>
      <c r="B85" s="43"/>
      <c r="C85" s="43"/>
      <c r="D85" s="43"/>
      <c r="E85" s="43"/>
      <c r="G85" s="143" t="s">
        <v>199</v>
      </c>
      <c r="H85" s="184"/>
      <c r="I85" s="58" t="s">
        <v>72</v>
      </c>
      <c r="J85" s="3">
        <v>350000000</v>
      </c>
      <c r="K85" s="3">
        <v>2940000000</v>
      </c>
      <c r="L85" s="3">
        <v>1400000</v>
      </c>
      <c r="M85" s="58" t="s">
        <v>158</v>
      </c>
      <c r="N85" s="238"/>
      <c r="P85" s="61"/>
    </row>
    <row r="86" spans="1:16" x14ac:dyDescent="0.3">
      <c r="A86" s="43">
        <v>8</v>
      </c>
      <c r="B86" s="43"/>
      <c r="C86" s="43"/>
      <c r="D86" s="43"/>
      <c r="E86" s="43"/>
      <c r="G86" s="143" t="s">
        <v>200</v>
      </c>
      <c r="H86" s="184"/>
      <c r="I86" s="58" t="s">
        <v>73</v>
      </c>
      <c r="J86" s="3">
        <v>1300000000</v>
      </c>
      <c r="K86" s="3">
        <v>3360000000</v>
      </c>
      <c r="L86" s="3">
        <v>2500000</v>
      </c>
      <c r="M86" s="58" t="s">
        <v>159</v>
      </c>
      <c r="N86" s="238"/>
      <c r="P86" s="61"/>
    </row>
    <row r="87" spans="1:16" x14ac:dyDescent="0.3">
      <c r="A87" s="43">
        <v>9</v>
      </c>
      <c r="B87" s="43"/>
      <c r="C87" s="43"/>
      <c r="D87" s="43"/>
      <c r="E87" s="43"/>
      <c r="G87" s="143" t="s">
        <v>201</v>
      </c>
      <c r="H87" s="184"/>
      <c r="I87" s="58" t="s">
        <v>74</v>
      </c>
      <c r="J87" s="3">
        <v>1500000000</v>
      </c>
      <c r="K87" s="3">
        <v>3780000000</v>
      </c>
      <c r="L87" s="3">
        <v>3100000</v>
      </c>
      <c r="M87" s="58" t="s">
        <v>160</v>
      </c>
      <c r="N87" s="238"/>
      <c r="P87" s="61"/>
    </row>
    <row r="88" spans="1:16" ht="17.25" thickBot="1" x14ac:dyDescent="0.35">
      <c r="A88" s="43">
        <v>10</v>
      </c>
      <c r="B88" s="43"/>
      <c r="C88" s="43"/>
      <c r="D88" s="43"/>
      <c r="E88" s="43"/>
      <c r="G88" s="144" t="s">
        <v>202</v>
      </c>
      <c r="H88" s="213"/>
      <c r="I88" s="13" t="s">
        <v>75</v>
      </c>
      <c r="J88" s="14">
        <v>2000000000</v>
      </c>
      <c r="K88" s="14">
        <v>4200000000</v>
      </c>
      <c r="L88" s="14">
        <v>3100000</v>
      </c>
      <c r="M88" s="13" t="s">
        <v>161</v>
      </c>
      <c r="N88" s="239"/>
      <c r="P88" s="61"/>
    </row>
    <row r="89" spans="1:16" ht="16.5" customHeight="1" x14ac:dyDescent="0.3">
      <c r="A89" s="43">
        <v>1</v>
      </c>
      <c r="B89" s="43"/>
      <c r="C89" s="43"/>
      <c r="D89" s="43"/>
      <c r="E89" s="43"/>
      <c r="G89" s="145" t="s">
        <v>215</v>
      </c>
      <c r="H89" s="212"/>
      <c r="I89" s="73" t="s">
        <v>56</v>
      </c>
      <c r="J89" s="10">
        <v>10000000</v>
      </c>
      <c r="K89" s="75">
        <v>100000000</v>
      </c>
      <c r="L89" s="75">
        <v>1700</v>
      </c>
      <c r="M89" s="76" t="s">
        <v>162</v>
      </c>
      <c r="N89" s="280" t="s">
        <v>645</v>
      </c>
      <c r="P89" s="61"/>
    </row>
    <row r="90" spans="1:16" x14ac:dyDescent="0.3">
      <c r="A90" s="43">
        <v>2</v>
      </c>
      <c r="B90" s="43"/>
      <c r="C90" s="43"/>
      <c r="D90" s="43"/>
      <c r="E90" s="43"/>
      <c r="G90" s="143" t="s">
        <v>194</v>
      </c>
      <c r="H90" s="184"/>
      <c r="I90" s="70" t="s">
        <v>57</v>
      </c>
      <c r="J90" s="3">
        <v>25000000</v>
      </c>
      <c r="K90" s="77">
        <v>400000000</v>
      </c>
      <c r="L90" s="77">
        <v>41000</v>
      </c>
      <c r="M90" s="78" t="s">
        <v>163</v>
      </c>
      <c r="N90" s="280"/>
      <c r="P90" s="61"/>
    </row>
    <row r="91" spans="1:16" x14ac:dyDescent="0.3">
      <c r="A91" s="43">
        <v>3</v>
      </c>
      <c r="B91" s="43"/>
      <c r="C91" s="43"/>
      <c r="D91" s="43"/>
      <c r="E91" s="43"/>
      <c r="G91" s="143" t="s">
        <v>195</v>
      </c>
      <c r="H91" s="184"/>
      <c r="I91" s="70" t="s">
        <v>58</v>
      </c>
      <c r="J91" s="3">
        <v>30000000</v>
      </c>
      <c r="K91" s="77">
        <v>1260000000</v>
      </c>
      <c r="L91" s="77">
        <v>160000</v>
      </c>
      <c r="M91" s="78" t="s">
        <v>164</v>
      </c>
      <c r="N91" s="280"/>
      <c r="P91" s="61"/>
    </row>
    <row r="92" spans="1:16" x14ac:dyDescent="0.3">
      <c r="A92" s="43">
        <v>4</v>
      </c>
      <c r="B92" s="43"/>
      <c r="C92" s="43"/>
      <c r="D92" s="43"/>
      <c r="E92" s="43"/>
      <c r="G92" s="143" t="s">
        <v>196</v>
      </c>
      <c r="H92" s="184"/>
      <c r="I92" s="70" t="s">
        <v>59</v>
      </c>
      <c r="J92" s="3">
        <v>40000000</v>
      </c>
      <c r="K92" s="77">
        <v>1680000000</v>
      </c>
      <c r="L92" s="77">
        <v>360000</v>
      </c>
      <c r="M92" s="78" t="s">
        <v>165</v>
      </c>
      <c r="N92" s="280"/>
      <c r="P92" s="61"/>
    </row>
    <row r="93" spans="1:16" x14ac:dyDescent="0.3">
      <c r="A93" s="43">
        <v>5</v>
      </c>
      <c r="B93" s="43"/>
      <c r="C93" s="43"/>
      <c r="D93" s="43"/>
      <c r="E93" s="43"/>
      <c r="G93" s="143" t="s">
        <v>197</v>
      </c>
      <c r="H93" s="184"/>
      <c r="I93" s="70" t="s">
        <v>60</v>
      </c>
      <c r="J93" s="3">
        <v>80000000</v>
      </c>
      <c r="K93" s="77">
        <v>2100000000</v>
      </c>
      <c r="L93" s="77">
        <v>630000</v>
      </c>
      <c r="M93" s="78" t="s">
        <v>166</v>
      </c>
      <c r="N93" s="280"/>
      <c r="P93" s="61"/>
    </row>
    <row r="94" spans="1:16" x14ac:dyDescent="0.3">
      <c r="A94" s="43">
        <v>6</v>
      </c>
      <c r="B94" s="43"/>
      <c r="C94" s="43"/>
      <c r="D94" s="43"/>
      <c r="E94" s="43"/>
      <c r="G94" s="143" t="s">
        <v>198</v>
      </c>
      <c r="H94" s="184"/>
      <c r="I94" s="70" t="s">
        <v>61</v>
      </c>
      <c r="J94" s="3">
        <v>250000000</v>
      </c>
      <c r="K94" s="77">
        <v>2520000000</v>
      </c>
      <c r="L94" s="77">
        <v>980000</v>
      </c>
      <c r="M94" s="78" t="s">
        <v>167</v>
      </c>
      <c r="N94" s="280"/>
      <c r="P94" s="61"/>
    </row>
    <row r="95" spans="1:16" x14ac:dyDescent="0.3">
      <c r="A95" s="43">
        <v>7</v>
      </c>
      <c r="B95" s="43"/>
      <c r="C95" s="43"/>
      <c r="D95" s="43"/>
      <c r="E95" s="43"/>
      <c r="G95" s="143" t="s">
        <v>199</v>
      </c>
      <c r="H95" s="184"/>
      <c r="I95" s="70" t="s">
        <v>62</v>
      </c>
      <c r="J95" s="3">
        <v>350000000</v>
      </c>
      <c r="K95" s="77">
        <v>2940000000</v>
      </c>
      <c r="L95" s="77">
        <v>1400000</v>
      </c>
      <c r="M95" s="78" t="s">
        <v>168</v>
      </c>
      <c r="N95" s="280"/>
      <c r="P95" s="61"/>
    </row>
    <row r="96" spans="1:16" x14ac:dyDescent="0.3">
      <c r="A96" s="43">
        <v>8</v>
      </c>
      <c r="B96" s="43"/>
      <c r="C96" s="43"/>
      <c r="D96" s="43"/>
      <c r="E96" s="43"/>
      <c r="G96" s="143" t="s">
        <v>200</v>
      </c>
      <c r="H96" s="184"/>
      <c r="I96" s="70" t="s">
        <v>63</v>
      </c>
      <c r="J96" s="3">
        <v>1300000000</v>
      </c>
      <c r="K96" s="77">
        <v>3360000000</v>
      </c>
      <c r="L96" s="77">
        <v>2500000</v>
      </c>
      <c r="M96" s="78" t="s">
        <v>169</v>
      </c>
      <c r="N96" s="280"/>
      <c r="P96" s="61"/>
    </row>
    <row r="97" spans="1:16" x14ac:dyDescent="0.3">
      <c r="A97" s="43">
        <v>9</v>
      </c>
      <c r="B97" s="43"/>
      <c r="C97" s="43"/>
      <c r="D97" s="43"/>
      <c r="E97" s="43"/>
      <c r="G97" s="143" t="s">
        <v>201</v>
      </c>
      <c r="H97" s="184"/>
      <c r="I97" s="70" t="s">
        <v>64</v>
      </c>
      <c r="J97" s="3">
        <v>1500000000</v>
      </c>
      <c r="K97" s="77">
        <v>3780000000</v>
      </c>
      <c r="L97" s="77">
        <v>3100000</v>
      </c>
      <c r="M97" s="78" t="s">
        <v>170</v>
      </c>
      <c r="N97" s="280"/>
      <c r="P97" s="61"/>
    </row>
    <row r="98" spans="1:16" ht="17.25" thickBot="1" x14ac:dyDescent="0.35">
      <c r="A98" s="43">
        <v>10</v>
      </c>
      <c r="B98" s="43"/>
      <c r="C98" s="43"/>
      <c r="D98" s="43"/>
      <c r="E98" s="43"/>
      <c r="G98" s="146" t="s">
        <v>202</v>
      </c>
      <c r="H98" s="215"/>
      <c r="I98" s="74" t="s">
        <v>65</v>
      </c>
      <c r="J98" s="14">
        <v>2000000000</v>
      </c>
      <c r="K98" s="79">
        <v>4200000000</v>
      </c>
      <c r="L98" s="79">
        <v>3100000</v>
      </c>
      <c r="M98" s="80" t="s">
        <v>171</v>
      </c>
      <c r="N98" s="280"/>
      <c r="P98" s="61"/>
    </row>
    <row r="99" spans="1:16" x14ac:dyDescent="0.3">
      <c r="A99" s="43">
        <v>1</v>
      </c>
      <c r="B99" s="43"/>
      <c r="C99" s="43"/>
      <c r="D99" s="43"/>
      <c r="E99" s="43"/>
      <c r="G99" s="142" t="s">
        <v>214</v>
      </c>
      <c r="H99" s="214"/>
      <c r="I99" s="71" t="s">
        <v>105</v>
      </c>
      <c r="J99" s="81">
        <v>1000000</v>
      </c>
      <c r="K99" s="82">
        <v>10000000</v>
      </c>
      <c r="L99" s="81">
        <v>500</v>
      </c>
      <c r="M99" s="83" t="s">
        <v>172</v>
      </c>
      <c r="N99" s="279" t="s">
        <v>645</v>
      </c>
      <c r="P99" s="61"/>
    </row>
    <row r="100" spans="1:16" x14ac:dyDescent="0.3">
      <c r="A100" s="43">
        <v>2</v>
      </c>
      <c r="B100" s="43"/>
      <c r="C100" s="43"/>
      <c r="D100" s="43"/>
      <c r="E100" s="43"/>
      <c r="G100" s="143" t="s">
        <v>203</v>
      </c>
      <c r="H100" s="184"/>
      <c r="I100" s="70" t="s">
        <v>106</v>
      </c>
      <c r="J100" s="77">
        <v>1500000</v>
      </c>
      <c r="K100" s="62">
        <v>20000000</v>
      </c>
      <c r="L100" s="77">
        <v>1000</v>
      </c>
      <c r="M100" s="78" t="s">
        <v>173</v>
      </c>
      <c r="N100" s="280"/>
      <c r="P100" s="61"/>
    </row>
    <row r="101" spans="1:16" ht="17.25" thickBot="1" x14ac:dyDescent="0.35">
      <c r="A101" s="43">
        <v>3</v>
      </c>
      <c r="B101" s="43"/>
      <c r="C101" s="43"/>
      <c r="D101" s="43"/>
      <c r="E101" s="43"/>
      <c r="G101" s="144" t="s">
        <v>204</v>
      </c>
      <c r="H101" s="213"/>
      <c r="I101" s="72" t="s">
        <v>35</v>
      </c>
      <c r="J101" s="84">
        <v>2000000</v>
      </c>
      <c r="K101" s="85">
        <v>30000000</v>
      </c>
      <c r="L101" s="84">
        <v>1500</v>
      </c>
      <c r="M101" s="86" t="s">
        <v>174</v>
      </c>
      <c r="N101" s="281"/>
      <c r="P101" s="61"/>
    </row>
    <row r="102" spans="1:16" x14ac:dyDescent="0.3">
      <c r="A102" s="43">
        <v>1</v>
      </c>
      <c r="B102" s="43"/>
      <c r="C102" s="43"/>
      <c r="D102" s="43"/>
      <c r="E102" s="43"/>
      <c r="G102" s="145" t="s">
        <v>205</v>
      </c>
      <c r="H102" s="212"/>
      <c r="I102" s="5" t="s">
        <v>107</v>
      </c>
      <c r="J102" s="7">
        <v>1000000</v>
      </c>
      <c r="K102" s="18">
        <v>20000000</v>
      </c>
      <c r="L102" s="7"/>
      <c r="M102" s="5" t="s">
        <v>175</v>
      </c>
      <c r="N102" s="238"/>
      <c r="P102" s="61"/>
    </row>
    <row r="103" spans="1:16" x14ac:dyDescent="0.3">
      <c r="A103" s="43">
        <v>2</v>
      </c>
      <c r="B103" s="43"/>
      <c r="C103" s="43"/>
      <c r="D103" s="43"/>
      <c r="E103" s="43"/>
      <c r="G103" s="143" t="s">
        <v>206</v>
      </c>
      <c r="H103" s="184"/>
      <c r="I103" s="58" t="s">
        <v>108</v>
      </c>
      <c r="J103" s="3">
        <v>1500000</v>
      </c>
      <c r="K103" s="17">
        <v>30000000</v>
      </c>
      <c r="L103" s="3">
        <v>2500</v>
      </c>
      <c r="M103" s="58" t="s">
        <v>176</v>
      </c>
      <c r="N103" s="238"/>
      <c r="P103" s="61"/>
    </row>
    <row r="104" spans="1:16" ht="17.25" thickBot="1" x14ac:dyDescent="0.35">
      <c r="A104" s="43">
        <v>3</v>
      </c>
      <c r="B104" s="43"/>
      <c r="C104" s="43"/>
      <c r="D104" s="43"/>
      <c r="E104" s="43"/>
      <c r="G104" s="146" t="s">
        <v>207</v>
      </c>
      <c r="H104" s="215"/>
      <c r="I104" s="4" t="s">
        <v>109</v>
      </c>
      <c r="J104" s="27">
        <v>2000000</v>
      </c>
      <c r="K104" s="28">
        <v>40000000</v>
      </c>
      <c r="L104" s="27">
        <v>5000</v>
      </c>
      <c r="M104" s="4" t="s">
        <v>177</v>
      </c>
      <c r="N104" s="238"/>
      <c r="P104" s="61"/>
    </row>
    <row r="105" spans="1:16" x14ac:dyDescent="0.3">
      <c r="A105" s="43">
        <v>1</v>
      </c>
      <c r="B105" s="43"/>
      <c r="C105" s="43"/>
      <c r="D105" s="43"/>
      <c r="E105" s="43"/>
      <c r="G105" s="142" t="s">
        <v>208</v>
      </c>
      <c r="H105" s="214"/>
      <c r="I105" s="9" t="s">
        <v>110</v>
      </c>
      <c r="J105" s="10">
        <v>2000000</v>
      </c>
      <c r="K105" s="25">
        <v>50000000</v>
      </c>
      <c r="L105" s="25"/>
      <c r="M105" s="9" t="s">
        <v>178</v>
      </c>
      <c r="N105" s="252"/>
      <c r="P105" s="61"/>
    </row>
    <row r="106" spans="1:16" x14ac:dyDescent="0.3">
      <c r="A106" s="43">
        <v>2</v>
      </c>
      <c r="B106" s="43"/>
      <c r="C106" s="43"/>
      <c r="D106" s="43"/>
      <c r="E106" s="43"/>
      <c r="G106" s="143" t="s">
        <v>209</v>
      </c>
      <c r="H106" s="184"/>
      <c r="I106" s="58" t="s">
        <v>111</v>
      </c>
      <c r="J106" s="3">
        <v>2500000</v>
      </c>
      <c r="K106" s="17">
        <v>75000000</v>
      </c>
      <c r="L106" s="17"/>
      <c r="M106" s="58" t="s">
        <v>179</v>
      </c>
      <c r="N106" s="238"/>
      <c r="P106" s="61"/>
    </row>
    <row r="107" spans="1:16" ht="17.25" thickBot="1" x14ac:dyDescent="0.35">
      <c r="A107" s="43">
        <v>3</v>
      </c>
      <c r="B107" s="43"/>
      <c r="C107" s="43"/>
      <c r="D107" s="43"/>
      <c r="E107" s="43"/>
      <c r="G107" s="144" t="s">
        <v>210</v>
      </c>
      <c r="H107" s="213"/>
      <c r="I107" s="13" t="s">
        <v>112</v>
      </c>
      <c r="J107" s="14">
        <v>3000000</v>
      </c>
      <c r="K107" s="24">
        <v>100000000</v>
      </c>
      <c r="L107" s="24"/>
      <c r="M107" s="13" t="s">
        <v>180</v>
      </c>
      <c r="N107" s="239"/>
      <c r="P107" s="61"/>
    </row>
    <row r="108" spans="1:16" x14ac:dyDescent="0.3">
      <c r="A108" s="43">
        <v>1</v>
      </c>
      <c r="B108" s="43"/>
      <c r="C108" s="43"/>
      <c r="D108" s="43"/>
      <c r="E108" s="43"/>
      <c r="G108" s="145" t="s">
        <v>208</v>
      </c>
      <c r="H108" s="212"/>
      <c r="I108" s="5" t="s">
        <v>31</v>
      </c>
      <c r="J108" s="7">
        <v>2000000</v>
      </c>
      <c r="K108" s="18">
        <v>20000000</v>
      </c>
      <c r="L108" s="7"/>
      <c r="M108" s="5" t="s">
        <v>181</v>
      </c>
      <c r="N108" s="238"/>
      <c r="P108" s="61"/>
    </row>
    <row r="109" spans="1:16" x14ac:dyDescent="0.3">
      <c r="A109" s="43">
        <v>2</v>
      </c>
      <c r="B109" s="43"/>
      <c r="C109" s="43"/>
      <c r="D109" s="43"/>
      <c r="E109" s="43"/>
      <c r="G109" s="143" t="s">
        <v>204</v>
      </c>
      <c r="H109" s="184"/>
      <c r="I109" s="58" t="s">
        <v>32</v>
      </c>
      <c r="J109" s="3">
        <v>2500000</v>
      </c>
      <c r="K109" s="17">
        <v>35000000</v>
      </c>
      <c r="L109" s="3"/>
      <c r="M109" s="58" t="s">
        <v>182</v>
      </c>
      <c r="N109" s="238"/>
      <c r="P109" s="61"/>
    </row>
    <row r="110" spans="1:16" x14ac:dyDescent="0.3">
      <c r="A110" s="43">
        <v>3</v>
      </c>
      <c r="B110" s="43"/>
      <c r="C110" s="43"/>
      <c r="D110" s="43"/>
      <c r="E110" s="43"/>
      <c r="G110" s="143" t="s">
        <v>210</v>
      </c>
      <c r="H110" s="184"/>
      <c r="I110" s="58" t="s">
        <v>33</v>
      </c>
      <c r="J110" s="3">
        <v>3500000</v>
      </c>
      <c r="K110" s="17">
        <v>50000000</v>
      </c>
      <c r="L110" s="3">
        <v>3000</v>
      </c>
      <c r="M110" s="58" t="s">
        <v>183</v>
      </c>
      <c r="N110" s="238"/>
      <c r="P110" s="61"/>
    </row>
    <row r="111" spans="1:16" ht="17.25" thickBot="1" x14ac:dyDescent="0.35">
      <c r="A111" s="43">
        <v>4</v>
      </c>
      <c r="B111" s="43"/>
      <c r="C111" s="43"/>
      <c r="D111" s="43"/>
      <c r="E111" s="43"/>
      <c r="G111" s="146" t="s">
        <v>211</v>
      </c>
      <c r="H111" s="215"/>
      <c r="I111" s="4" t="s">
        <v>34</v>
      </c>
      <c r="J111" s="27">
        <v>4000000</v>
      </c>
      <c r="K111" s="28">
        <v>50000000</v>
      </c>
      <c r="L111" s="27">
        <v>5000</v>
      </c>
      <c r="M111" s="4" t="s">
        <v>184</v>
      </c>
      <c r="N111" s="238"/>
      <c r="P111" s="61"/>
    </row>
    <row r="112" spans="1:16" x14ac:dyDescent="0.3">
      <c r="A112" s="43">
        <v>1</v>
      </c>
      <c r="B112" s="43"/>
      <c r="C112" s="43"/>
      <c r="D112" s="43"/>
      <c r="E112" s="43"/>
      <c r="G112" s="142" t="s">
        <v>215</v>
      </c>
      <c r="H112" s="214"/>
      <c r="I112" s="9" t="s">
        <v>113</v>
      </c>
      <c r="J112" s="10">
        <v>1000000</v>
      </c>
      <c r="K112" s="25">
        <v>0</v>
      </c>
      <c r="L112" s="10"/>
      <c r="M112" s="9" t="s">
        <v>185</v>
      </c>
      <c r="N112" s="252"/>
      <c r="P112" s="61"/>
    </row>
    <row r="113" spans="1:16" x14ac:dyDescent="0.3">
      <c r="A113" s="43">
        <v>2</v>
      </c>
      <c r="B113" s="43"/>
      <c r="C113" s="43"/>
      <c r="D113" s="43"/>
      <c r="E113" s="43"/>
      <c r="G113" s="143" t="s">
        <v>214</v>
      </c>
      <c r="H113" s="184"/>
      <c r="I113" s="58" t="s">
        <v>114</v>
      </c>
      <c r="J113" s="3">
        <v>3000000</v>
      </c>
      <c r="K113" s="17">
        <v>10000000</v>
      </c>
      <c r="L113" s="3"/>
      <c r="M113" s="58" t="s">
        <v>186</v>
      </c>
      <c r="N113" s="238"/>
      <c r="P113" s="61"/>
    </row>
    <row r="114" spans="1:16" x14ac:dyDescent="0.3">
      <c r="A114" s="43">
        <v>3</v>
      </c>
      <c r="B114" s="43"/>
      <c r="C114" s="43"/>
      <c r="D114" s="43"/>
      <c r="E114" s="43"/>
      <c r="G114" s="143" t="s">
        <v>212</v>
      </c>
      <c r="H114" s="184"/>
      <c r="I114" s="58" t="s">
        <v>115</v>
      </c>
      <c r="J114" s="3">
        <v>3000000</v>
      </c>
      <c r="K114" s="17">
        <v>25000000</v>
      </c>
      <c r="L114" s="3">
        <v>1000</v>
      </c>
      <c r="M114" s="58" t="s">
        <v>187</v>
      </c>
      <c r="N114" s="238"/>
      <c r="P114" s="61"/>
    </row>
    <row r="115" spans="1:16" ht="17.25" thickBot="1" x14ac:dyDescent="0.35">
      <c r="A115" s="43">
        <v>4</v>
      </c>
      <c r="B115" s="43"/>
      <c r="C115" s="43"/>
      <c r="D115" s="43"/>
      <c r="E115" s="43"/>
      <c r="G115" s="144" t="s">
        <v>195</v>
      </c>
      <c r="H115" s="213"/>
      <c r="I115" s="13" t="s">
        <v>116</v>
      </c>
      <c r="J115" s="14">
        <v>5000000</v>
      </c>
      <c r="K115" s="24">
        <v>25000000</v>
      </c>
      <c r="L115" s="14">
        <v>2500</v>
      </c>
      <c r="M115" s="13" t="s">
        <v>188</v>
      </c>
      <c r="N115" s="239"/>
      <c r="P115" s="61"/>
    </row>
    <row r="116" spans="1:16" x14ac:dyDescent="0.3">
      <c r="A116" s="43">
        <v>1</v>
      </c>
      <c r="B116" s="43"/>
      <c r="C116" s="43"/>
      <c r="D116" s="43"/>
      <c r="E116" s="43"/>
      <c r="G116" s="145" t="s">
        <v>215</v>
      </c>
      <c r="H116" s="212"/>
      <c r="I116" s="5" t="s">
        <v>117</v>
      </c>
      <c r="J116" s="7">
        <v>1500000</v>
      </c>
      <c r="K116" s="18">
        <v>10000000</v>
      </c>
      <c r="L116" s="7"/>
      <c r="M116" s="5" t="s">
        <v>189</v>
      </c>
      <c r="N116" s="238"/>
      <c r="P116" s="61"/>
    </row>
    <row r="117" spans="1:16" x14ac:dyDescent="0.3">
      <c r="A117" s="43">
        <v>2</v>
      </c>
      <c r="B117" s="43"/>
      <c r="C117" s="43"/>
      <c r="D117" s="43"/>
      <c r="E117" s="43"/>
      <c r="G117" s="143" t="s">
        <v>205</v>
      </c>
      <c r="H117" s="184"/>
      <c r="I117" s="58" t="s">
        <v>118</v>
      </c>
      <c r="J117" s="3">
        <v>3000000</v>
      </c>
      <c r="K117" s="17">
        <v>30000000</v>
      </c>
      <c r="L117" s="3"/>
      <c r="M117" s="58" t="s">
        <v>190</v>
      </c>
      <c r="N117" s="238"/>
      <c r="P117" s="61"/>
    </row>
    <row r="118" spans="1:16" x14ac:dyDescent="0.3">
      <c r="A118" s="43">
        <v>3</v>
      </c>
      <c r="B118" s="43"/>
      <c r="C118" s="43"/>
      <c r="D118" s="43"/>
      <c r="E118" s="43"/>
      <c r="G118" s="143" t="s">
        <v>213</v>
      </c>
      <c r="H118" s="184"/>
      <c r="I118" s="58" t="s">
        <v>119</v>
      </c>
      <c r="J118" s="3">
        <v>3500000</v>
      </c>
      <c r="K118" s="17">
        <v>50000000</v>
      </c>
      <c r="L118" s="3">
        <v>3000</v>
      </c>
      <c r="M118" s="58" t="s">
        <v>191</v>
      </c>
      <c r="N118" s="238"/>
      <c r="P118" s="61"/>
    </row>
    <row r="119" spans="1:16" ht="17.25" thickBot="1" x14ac:dyDescent="0.35">
      <c r="A119" s="43">
        <v>4</v>
      </c>
      <c r="B119" s="43"/>
      <c r="C119" s="43"/>
      <c r="D119" s="43"/>
      <c r="E119" s="43"/>
      <c r="G119" s="144" t="s">
        <v>196</v>
      </c>
      <c r="H119" s="213"/>
      <c r="I119" s="13" t="s">
        <v>120</v>
      </c>
      <c r="J119" s="14">
        <v>4000000</v>
      </c>
      <c r="K119" s="24">
        <v>50000000</v>
      </c>
      <c r="L119" s="14">
        <v>5000</v>
      </c>
      <c r="M119" s="13" t="s">
        <v>192</v>
      </c>
      <c r="N119" s="239"/>
      <c r="P119" s="61"/>
    </row>
    <row r="120" spans="1:16" x14ac:dyDescent="0.3">
      <c r="J120" s="30"/>
    </row>
  </sheetData>
  <mergeCells count="84">
    <mergeCell ref="N49:N58"/>
    <mergeCell ref="N59:N68"/>
    <mergeCell ref="N69:N78"/>
    <mergeCell ref="N112:N115"/>
    <mergeCell ref="N116:N119"/>
    <mergeCell ref="N79:N88"/>
    <mergeCell ref="N89:N98"/>
    <mergeCell ref="N99:N101"/>
    <mergeCell ref="N102:N104"/>
    <mergeCell ref="N105:N107"/>
    <mergeCell ref="N108:N111"/>
    <mergeCell ref="Z4:AF4"/>
    <mergeCell ref="V5:W5"/>
    <mergeCell ref="R3:AF3"/>
    <mergeCell ref="O30:O31"/>
    <mergeCell ref="O25:O28"/>
    <mergeCell ref="G3:O3"/>
    <mergeCell ref="R4:X4"/>
    <mergeCell ref="V15:W15"/>
    <mergeCell ref="V6:W6"/>
    <mergeCell ref="V14:W14"/>
    <mergeCell ref="R13:W13"/>
    <mergeCell ref="V16:W16"/>
    <mergeCell ref="V17:W17"/>
    <mergeCell ref="V18:W18"/>
    <mergeCell ref="V19:W19"/>
    <mergeCell ref="AF18:AF19"/>
    <mergeCell ref="Z6:Z17"/>
    <mergeCell ref="Z18:AC19"/>
    <mergeCell ref="AD18:AD19"/>
    <mergeCell ref="AE18:AE19"/>
    <mergeCell ref="H112:H115"/>
    <mergeCell ref="H59:H68"/>
    <mergeCell ref="H69:H78"/>
    <mergeCell ref="K34:M34"/>
    <mergeCell ref="K35:M35"/>
    <mergeCell ref="K36:M36"/>
    <mergeCell ref="J25:M25"/>
    <mergeCell ref="J28:M28"/>
    <mergeCell ref="K29:M29"/>
    <mergeCell ref="H39:H48"/>
    <mergeCell ref="H49:H58"/>
    <mergeCell ref="N39:N48"/>
    <mergeCell ref="H116:H119"/>
    <mergeCell ref="H79:H88"/>
    <mergeCell ref="H89:H98"/>
    <mergeCell ref="H99:H101"/>
    <mergeCell ref="H102:H104"/>
    <mergeCell ref="H105:H107"/>
    <mergeCell ref="H108:H111"/>
    <mergeCell ref="N32:N36"/>
    <mergeCell ref="K22:M22"/>
    <mergeCell ref="K23:M23"/>
    <mergeCell ref="J30:J31"/>
    <mergeCell ref="K30:M31"/>
    <mergeCell ref="N30:N31"/>
    <mergeCell ref="K33:M33"/>
    <mergeCell ref="K4:M4"/>
    <mergeCell ref="G5:G6"/>
    <mergeCell ref="J5:M5"/>
    <mergeCell ref="K6:M18"/>
    <mergeCell ref="N6:N24"/>
    <mergeCell ref="G7:G12"/>
    <mergeCell ref="K24:M24"/>
    <mergeCell ref="K19:M19"/>
    <mergeCell ref="K20:M20"/>
    <mergeCell ref="K21:M21"/>
    <mergeCell ref="G24:G25"/>
    <mergeCell ref="R24:AE35"/>
    <mergeCell ref="R6:R12"/>
    <mergeCell ref="V9:W12"/>
    <mergeCell ref="R22:W22"/>
    <mergeCell ref="G13:G18"/>
    <mergeCell ref="G19:G23"/>
    <mergeCell ref="V20:W20"/>
    <mergeCell ref="V21:W21"/>
    <mergeCell ref="R14:R21"/>
    <mergeCell ref="V7:W7"/>
    <mergeCell ref="V8:W8"/>
    <mergeCell ref="G26:G36"/>
    <mergeCell ref="J26:M27"/>
    <mergeCell ref="N26:N27"/>
    <mergeCell ref="N28:N29"/>
    <mergeCell ref="J32:M32"/>
  </mergeCells>
  <phoneticPr fontId="2" type="noConversion"/>
  <dataValidations disablePrompts="1" count="4">
    <dataValidation type="list" allowBlank="1" showInputMessage="1" showErrorMessage="1" errorTitle="기술최대레벨초과" error="기술최대레벨초과" sqref="AC12:AC14" xr:uid="{26D0ED2B-2230-4AA6-B856-D39B207EA992}">
      <formula1>$A$38:$A$41</formula1>
    </dataValidation>
    <dataValidation type="list" allowBlank="1" showInputMessage="1" showErrorMessage="1" errorTitle="기술최대레벨초과" error="기술최대레벨초과" sqref="AC15:AC17" xr:uid="{98B7DA27-E37E-4CB9-8FFB-9A7FE810261C}">
      <formula1>$A$38:$A$42</formula1>
    </dataValidation>
    <dataValidation type="custom" allowBlank="1" showInputMessage="1" showErrorMessage="1" errorTitle="기술최대레벨초과" error="기술최대레벨초과" sqref="AB6:AB17" xr:uid="{B9A87048-DBF0-4099-8E15-B7033991CA3C}">
      <formula1>AC6&gt;=AB6</formula1>
    </dataValidation>
    <dataValidation type="list" allowBlank="1" showInputMessage="1" showErrorMessage="1" sqref="AC6:AC11" xr:uid="{1ED76667-A606-4049-AB33-3B4582B465EF}">
      <formula1>$A$38:$A$48</formula1>
    </dataValidation>
  </dataValidations>
  <pageMargins left="0.7" right="0.7" top="0.75" bottom="0.75" header="0.3" footer="0.3"/>
  <pageSetup paperSize="9" scale="3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print="0" autoFill="0" autoLine="0" autoPict="0">
                <anchor moveWithCells="1">
                  <from>
                    <xdr:col>14</xdr:col>
                    <xdr:colOff>57150</xdr:colOff>
                    <xdr:row>5</xdr:row>
                    <xdr:rowOff>19050</xdr:rowOff>
                  </from>
                  <to>
                    <xdr:col>14</xdr:col>
                    <xdr:colOff>314325</xdr:colOff>
                    <xdr:row>5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14</xdr:col>
                    <xdr:colOff>47625</xdr:colOff>
                    <xdr:row>6</xdr:row>
                    <xdr:rowOff>9525</xdr:rowOff>
                  </from>
                  <to>
                    <xdr:col>14</xdr:col>
                    <xdr:colOff>314325</xdr:colOff>
                    <xdr:row>6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14</xdr:col>
                    <xdr:colOff>47625</xdr:colOff>
                    <xdr:row>7</xdr:row>
                    <xdr:rowOff>9525</xdr:rowOff>
                  </from>
                  <to>
                    <xdr:col>14</xdr:col>
                    <xdr:colOff>314325</xdr:colOff>
                    <xdr:row>7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14</xdr:col>
                    <xdr:colOff>47625</xdr:colOff>
                    <xdr:row>8</xdr:row>
                    <xdr:rowOff>9525</xdr:rowOff>
                  </from>
                  <to>
                    <xdr:col>14</xdr:col>
                    <xdr:colOff>314325</xdr:colOff>
                    <xdr:row>8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14</xdr:col>
                    <xdr:colOff>47625</xdr:colOff>
                    <xdr:row>9</xdr:row>
                    <xdr:rowOff>9525</xdr:rowOff>
                  </from>
                  <to>
                    <xdr:col>14</xdr:col>
                    <xdr:colOff>314325</xdr:colOff>
                    <xdr:row>9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14</xdr:col>
                    <xdr:colOff>47625</xdr:colOff>
                    <xdr:row>10</xdr:row>
                    <xdr:rowOff>9525</xdr:rowOff>
                  </from>
                  <to>
                    <xdr:col>14</xdr:col>
                    <xdr:colOff>314325</xdr:colOff>
                    <xdr:row>10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14</xdr:col>
                    <xdr:colOff>47625</xdr:colOff>
                    <xdr:row>11</xdr:row>
                    <xdr:rowOff>9525</xdr:rowOff>
                  </from>
                  <to>
                    <xdr:col>14</xdr:col>
                    <xdr:colOff>314325</xdr:colOff>
                    <xdr:row>11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14</xdr:col>
                    <xdr:colOff>47625</xdr:colOff>
                    <xdr:row>12</xdr:row>
                    <xdr:rowOff>9525</xdr:rowOff>
                  </from>
                  <to>
                    <xdr:col>14</xdr:col>
                    <xdr:colOff>314325</xdr:colOff>
                    <xdr:row>12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14</xdr:col>
                    <xdr:colOff>47625</xdr:colOff>
                    <xdr:row>13</xdr:row>
                    <xdr:rowOff>9525</xdr:rowOff>
                  </from>
                  <to>
                    <xdr:col>14</xdr:col>
                    <xdr:colOff>314325</xdr:colOff>
                    <xdr:row>13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14</xdr:col>
                    <xdr:colOff>47625</xdr:colOff>
                    <xdr:row>14</xdr:row>
                    <xdr:rowOff>9525</xdr:rowOff>
                  </from>
                  <to>
                    <xdr:col>14</xdr:col>
                    <xdr:colOff>314325</xdr:colOff>
                    <xdr:row>14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14</xdr:col>
                    <xdr:colOff>47625</xdr:colOff>
                    <xdr:row>15</xdr:row>
                    <xdr:rowOff>9525</xdr:rowOff>
                  </from>
                  <to>
                    <xdr:col>14</xdr:col>
                    <xdr:colOff>314325</xdr:colOff>
                    <xdr:row>15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14</xdr:col>
                    <xdr:colOff>47625</xdr:colOff>
                    <xdr:row>16</xdr:row>
                    <xdr:rowOff>9525</xdr:rowOff>
                  </from>
                  <to>
                    <xdr:col>14</xdr:col>
                    <xdr:colOff>314325</xdr:colOff>
                    <xdr:row>16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14</xdr:col>
                    <xdr:colOff>47625</xdr:colOff>
                    <xdr:row>17</xdr:row>
                    <xdr:rowOff>9525</xdr:rowOff>
                  </from>
                  <to>
                    <xdr:col>14</xdr:col>
                    <xdr:colOff>314325</xdr:colOff>
                    <xdr:row>17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14</xdr:col>
                    <xdr:colOff>47625</xdr:colOff>
                    <xdr:row>18</xdr:row>
                    <xdr:rowOff>9525</xdr:rowOff>
                  </from>
                  <to>
                    <xdr:col>14</xdr:col>
                    <xdr:colOff>314325</xdr:colOff>
                    <xdr:row>18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14</xdr:col>
                    <xdr:colOff>47625</xdr:colOff>
                    <xdr:row>19</xdr:row>
                    <xdr:rowOff>9525</xdr:rowOff>
                  </from>
                  <to>
                    <xdr:col>14</xdr:col>
                    <xdr:colOff>314325</xdr:colOff>
                    <xdr:row>19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14</xdr:col>
                    <xdr:colOff>47625</xdr:colOff>
                    <xdr:row>20</xdr:row>
                    <xdr:rowOff>9525</xdr:rowOff>
                  </from>
                  <to>
                    <xdr:col>14</xdr:col>
                    <xdr:colOff>314325</xdr:colOff>
                    <xdr:row>20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14</xdr:col>
                    <xdr:colOff>47625</xdr:colOff>
                    <xdr:row>21</xdr:row>
                    <xdr:rowOff>9525</xdr:rowOff>
                  </from>
                  <to>
                    <xdr:col>14</xdr:col>
                    <xdr:colOff>314325</xdr:colOff>
                    <xdr:row>21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14</xdr:col>
                    <xdr:colOff>47625</xdr:colOff>
                    <xdr:row>22</xdr:row>
                    <xdr:rowOff>9525</xdr:rowOff>
                  </from>
                  <to>
                    <xdr:col>14</xdr:col>
                    <xdr:colOff>314325</xdr:colOff>
                    <xdr:row>22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14</xdr:col>
                    <xdr:colOff>47625</xdr:colOff>
                    <xdr:row>23</xdr:row>
                    <xdr:rowOff>9525</xdr:rowOff>
                  </from>
                  <to>
                    <xdr:col>14</xdr:col>
                    <xdr:colOff>314325</xdr:colOff>
                    <xdr:row>23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14</xdr:col>
                    <xdr:colOff>47625</xdr:colOff>
                    <xdr:row>28</xdr:row>
                    <xdr:rowOff>9525</xdr:rowOff>
                  </from>
                  <to>
                    <xdr:col>14</xdr:col>
                    <xdr:colOff>314325</xdr:colOff>
                    <xdr:row>28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14</xdr:col>
                    <xdr:colOff>47625</xdr:colOff>
                    <xdr:row>29</xdr:row>
                    <xdr:rowOff>209550</xdr:rowOff>
                  </from>
                  <to>
                    <xdr:col>14</xdr:col>
                    <xdr:colOff>314325</xdr:colOff>
                    <xdr:row>30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14</xdr:col>
                    <xdr:colOff>47625</xdr:colOff>
                    <xdr:row>33</xdr:row>
                    <xdr:rowOff>9525</xdr:rowOff>
                  </from>
                  <to>
                    <xdr:col>14</xdr:col>
                    <xdr:colOff>314325</xdr:colOff>
                    <xdr:row>33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14</xdr:col>
                    <xdr:colOff>47625</xdr:colOff>
                    <xdr:row>34</xdr:row>
                    <xdr:rowOff>9525</xdr:rowOff>
                  </from>
                  <to>
                    <xdr:col>14</xdr:col>
                    <xdr:colOff>314325</xdr:colOff>
                    <xdr:row>34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14</xdr:col>
                    <xdr:colOff>47625</xdr:colOff>
                    <xdr:row>35</xdr:row>
                    <xdr:rowOff>9525</xdr:rowOff>
                  </from>
                  <to>
                    <xdr:col>14</xdr:col>
                    <xdr:colOff>314325</xdr:colOff>
                    <xdr:row>35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8" name="Check Box 26">
              <controlPr defaultSize="0" autoFill="0" autoLine="0" autoPict="0">
                <anchor moveWithCells="1">
                  <from>
                    <xdr:col>14</xdr:col>
                    <xdr:colOff>38100</xdr:colOff>
                    <xdr:row>32</xdr:row>
                    <xdr:rowOff>9525</xdr:rowOff>
                  </from>
                  <to>
                    <xdr:col>14</xdr:col>
                    <xdr:colOff>304800</xdr:colOff>
                    <xdr:row>32</xdr:row>
                    <xdr:rowOff>428625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79998168889431442"/>
  </sheetPr>
  <dimension ref="A1:AK125"/>
  <sheetViews>
    <sheetView showGridLines="0" topLeftCell="F1" zoomScale="70" zoomScaleNormal="70" workbookViewId="0">
      <pane ySplit="1" topLeftCell="A2" activePane="bottomLeft" state="frozen"/>
      <selection activeCell="F1" sqref="F1"/>
      <selection pane="bottomLeft" activeCell="G3" sqref="G3:O3"/>
    </sheetView>
  </sheetViews>
  <sheetFormatPr defaultRowHeight="16.5" x14ac:dyDescent="0.3"/>
  <cols>
    <col min="1" max="1" width="9" hidden="1" customWidth="1"/>
    <col min="2" max="2" width="10.625" hidden="1" customWidth="1"/>
    <col min="3" max="5" width="9" hidden="1" customWidth="1"/>
    <col min="6" max="6" width="3.125" customWidth="1"/>
    <col min="7" max="7" width="6.25" style="1" customWidth="1"/>
    <col min="8" max="8" width="6.625" style="1" customWidth="1"/>
    <col min="9" max="9" width="19.25" style="1" customWidth="1"/>
    <col min="10" max="10" width="17.875" style="1" customWidth="1"/>
    <col min="11" max="11" width="17.125" style="1" customWidth="1"/>
    <col min="12" max="12" width="13.875" style="1" customWidth="1"/>
    <col min="13" max="13" width="25.5" style="1" customWidth="1"/>
    <col min="14" max="14" width="22.5" style="1" customWidth="1"/>
    <col min="15" max="15" width="4.5" customWidth="1"/>
    <col min="16" max="17" width="4.875" customWidth="1"/>
    <col min="18" max="20" width="6.75" customWidth="1"/>
    <col min="21" max="21" width="25.625" customWidth="1"/>
    <col min="22" max="23" width="6.75" customWidth="1"/>
    <col min="24" max="24" width="19.625" bestFit="1" customWidth="1"/>
    <col min="25" max="25" width="6.75" customWidth="1"/>
    <col min="26" max="26" width="8.75" bestFit="1" customWidth="1"/>
    <col min="27" max="27" width="24.25" customWidth="1"/>
    <col min="28" max="29" width="10.25" bestFit="1" customWidth="1"/>
    <col min="30" max="30" width="20.125" bestFit="1" customWidth="1"/>
    <col min="31" max="31" width="21.5" bestFit="1" customWidth="1"/>
    <col min="32" max="32" width="15.375" bestFit="1" customWidth="1"/>
  </cols>
  <sheetData>
    <row r="1" spans="1:37" ht="56.25" customHeight="1" x14ac:dyDescent="0.3"/>
    <row r="2" spans="1:37" ht="30" customHeight="1" x14ac:dyDescent="0.3"/>
    <row r="3" spans="1:37" ht="37.5" customHeight="1" x14ac:dyDescent="0.3">
      <c r="G3" s="176" t="s">
        <v>433</v>
      </c>
      <c r="H3" s="176"/>
      <c r="I3" s="176"/>
      <c r="J3" s="176"/>
      <c r="K3" s="176"/>
      <c r="L3" s="176"/>
      <c r="M3" s="176"/>
      <c r="N3" s="176"/>
      <c r="O3" s="176"/>
      <c r="P3" s="61"/>
      <c r="R3" s="176" t="s">
        <v>293</v>
      </c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</row>
    <row r="4" spans="1:37" ht="22.5" customHeight="1" x14ac:dyDescent="0.3">
      <c r="G4" s="56" t="s">
        <v>225</v>
      </c>
      <c r="H4" s="56" t="s">
        <v>226</v>
      </c>
      <c r="I4" s="56" t="s">
        <v>227</v>
      </c>
      <c r="J4" s="56" t="s">
        <v>236</v>
      </c>
      <c r="K4" s="180" t="s">
        <v>237</v>
      </c>
      <c r="L4" s="180"/>
      <c r="M4" s="180"/>
      <c r="N4" s="56" t="s">
        <v>238</v>
      </c>
      <c r="O4" s="56" t="s">
        <v>291</v>
      </c>
      <c r="P4" s="61"/>
      <c r="R4" s="221" t="s">
        <v>294</v>
      </c>
      <c r="S4" s="221"/>
      <c r="T4" s="221"/>
      <c r="U4" s="221"/>
      <c r="V4" s="221"/>
      <c r="W4" s="221"/>
      <c r="X4" s="221"/>
      <c r="Z4" s="221" t="s">
        <v>295</v>
      </c>
      <c r="AA4" s="221"/>
      <c r="AB4" s="221"/>
      <c r="AC4" s="221"/>
      <c r="AD4" s="221"/>
      <c r="AE4" s="221"/>
      <c r="AF4" s="221"/>
    </row>
    <row r="5" spans="1:37" ht="35.25" customHeight="1" x14ac:dyDescent="0.3">
      <c r="C5" s="55" t="s">
        <v>286</v>
      </c>
      <c r="D5" s="55" t="s">
        <v>287</v>
      </c>
      <c r="E5" s="55" t="s">
        <v>288</v>
      </c>
      <c r="G5" s="155" t="s">
        <v>217</v>
      </c>
      <c r="H5" s="57"/>
      <c r="I5" s="58" t="s">
        <v>434</v>
      </c>
      <c r="J5" s="182" t="s">
        <v>222</v>
      </c>
      <c r="K5" s="182"/>
      <c r="L5" s="182"/>
      <c r="M5" s="182"/>
      <c r="N5" s="54" t="s">
        <v>435</v>
      </c>
      <c r="O5" s="88"/>
      <c r="P5" s="61"/>
      <c r="R5" s="64" t="s">
        <v>225</v>
      </c>
      <c r="S5" s="125" t="s">
        <v>226</v>
      </c>
      <c r="T5" s="64" t="s">
        <v>667</v>
      </c>
      <c r="U5" s="64" t="s">
        <v>237</v>
      </c>
      <c r="V5" s="223" t="s">
        <v>297</v>
      </c>
      <c r="W5" s="186"/>
      <c r="X5" s="64" t="s">
        <v>265</v>
      </c>
      <c r="Y5" s="47"/>
      <c r="Z5" s="64" t="s">
        <v>268</v>
      </c>
      <c r="AA5" s="64" t="s">
        <v>267</v>
      </c>
      <c r="AB5" s="65" t="s">
        <v>271</v>
      </c>
      <c r="AC5" s="65" t="s">
        <v>272</v>
      </c>
      <c r="AD5" s="64" t="s">
        <v>236</v>
      </c>
      <c r="AE5" s="64" t="s">
        <v>239</v>
      </c>
      <c r="AF5" s="64" t="s">
        <v>240</v>
      </c>
      <c r="AI5" s="47"/>
      <c r="AJ5" s="47"/>
      <c r="AK5" s="47"/>
    </row>
    <row r="6" spans="1:37" ht="35.25" customHeight="1" x14ac:dyDescent="0.3">
      <c r="A6" t="b">
        <v>1</v>
      </c>
      <c r="B6">
        <f t="shared" ref="B6:B56" si="0">IF(A6,J6,0)</f>
        <v>5000</v>
      </c>
      <c r="G6" s="282" t="s">
        <v>216</v>
      </c>
      <c r="H6" s="57"/>
      <c r="I6" s="78" t="s">
        <v>436</v>
      </c>
      <c r="J6" s="3">
        <v>5000</v>
      </c>
      <c r="K6" s="307"/>
      <c r="L6" s="308"/>
      <c r="M6" s="309"/>
      <c r="N6" s="215" t="s">
        <v>228</v>
      </c>
      <c r="O6" s="88"/>
      <c r="P6" s="61"/>
      <c r="R6" s="325" t="s">
        <v>247</v>
      </c>
      <c r="S6" s="129"/>
      <c r="T6" s="126">
        <v>92</v>
      </c>
      <c r="U6" s="118" t="s">
        <v>416</v>
      </c>
      <c r="V6" s="188">
        <v>1</v>
      </c>
      <c r="W6" s="189"/>
      <c r="X6" s="59">
        <f>V6*SUM($C$26:$C$43)</f>
        <v>92</v>
      </c>
      <c r="Z6" s="282" t="s">
        <v>292</v>
      </c>
      <c r="AA6" s="122" t="s">
        <v>659</v>
      </c>
      <c r="AB6" s="48">
        <v>1</v>
      </c>
      <c r="AC6" s="48">
        <v>10</v>
      </c>
      <c r="AD6" s="3">
        <f>SUMIFS($J$60:$J$69,$A$60:$A$69,"&lt;="&amp;AC6,$A$60:$A$69,"&gt;="&amp;AB6)</f>
        <v>5585000000</v>
      </c>
      <c r="AE6" s="3">
        <f>SUMIFS($K$60:$K$69,$A$60:$A$69,"&lt;="&amp;AC6,$A$60:$A$69,"&gt;="&amp;AB6)</f>
        <v>22340000000</v>
      </c>
      <c r="AF6" s="3">
        <f>SUMIFS($L$60:$L$69,$A$60:$A$69,"&lt;="&amp;AC6,$A$60:$A$69,"&gt;="&amp;AB6)</f>
        <v>12272700</v>
      </c>
      <c r="AH6" s="47"/>
      <c r="AI6" s="47"/>
      <c r="AJ6" s="47"/>
      <c r="AK6" s="47"/>
    </row>
    <row r="7" spans="1:37" ht="35.25" customHeight="1" x14ac:dyDescent="0.3">
      <c r="A7" t="b">
        <v>1</v>
      </c>
      <c r="B7">
        <f t="shared" si="0"/>
        <v>5000</v>
      </c>
      <c r="G7" s="283"/>
      <c r="H7" s="57"/>
      <c r="I7" s="78" t="s">
        <v>437</v>
      </c>
      <c r="J7" s="3">
        <v>5000</v>
      </c>
      <c r="K7" s="310"/>
      <c r="L7" s="311"/>
      <c r="M7" s="312"/>
      <c r="N7" s="269"/>
      <c r="O7" s="88"/>
      <c r="P7" s="61"/>
      <c r="R7" s="326"/>
      <c r="S7" s="130"/>
      <c r="T7" s="126">
        <v>107</v>
      </c>
      <c r="U7" s="123" t="s">
        <v>418</v>
      </c>
      <c r="V7" s="188">
        <v>1</v>
      </c>
      <c r="W7" s="189"/>
      <c r="X7" s="59">
        <f>V7*SUM($D$26:$D$39)</f>
        <v>107</v>
      </c>
      <c r="Z7" s="283"/>
      <c r="AA7" s="122" t="s">
        <v>660</v>
      </c>
      <c r="AB7" s="48">
        <v>1</v>
      </c>
      <c r="AC7" s="48">
        <v>10</v>
      </c>
      <c r="AD7" s="3">
        <f>SUMIFS($J$70:$J$79,$A$70:$A$79,"&lt;="&amp;AC7,$A$70:$A$79,"&gt;="&amp;AB7)</f>
        <v>5585000000</v>
      </c>
      <c r="AE7" s="3">
        <f>SUMIFS($K$70:$K$79,$A$70:$A$79,"&lt;="&amp;AC7,$A$70:$A$79,"&gt;="&amp;AB7)</f>
        <v>22340000000</v>
      </c>
      <c r="AF7" s="3">
        <f>SUMIFS($L$70:$L$79,$A$70:$A$79,"&lt;="&amp;AC7,$A$70:$A$79,"&gt;="&amp;AB7)</f>
        <v>12272700</v>
      </c>
    </row>
    <row r="8" spans="1:37" ht="35.25" customHeight="1" x14ac:dyDescent="0.3">
      <c r="A8" t="b">
        <v>1</v>
      </c>
      <c r="B8">
        <f t="shared" si="0"/>
        <v>5000</v>
      </c>
      <c r="G8" s="283"/>
      <c r="H8" s="57"/>
      <c r="I8" s="78" t="s">
        <v>438</v>
      </c>
      <c r="J8" s="3">
        <v>5000</v>
      </c>
      <c r="K8" s="310"/>
      <c r="L8" s="311"/>
      <c r="M8" s="312"/>
      <c r="N8" s="269"/>
      <c r="O8" s="88"/>
      <c r="P8" s="61"/>
      <c r="R8" s="326"/>
      <c r="S8" s="130"/>
      <c r="T8" s="126">
        <v>11</v>
      </c>
      <c r="U8" s="120" t="s">
        <v>651</v>
      </c>
      <c r="V8" s="188">
        <v>1</v>
      </c>
      <c r="W8" s="189"/>
      <c r="X8" s="59">
        <f>V8*SUM($D$40:$D$43)</f>
        <v>11</v>
      </c>
      <c r="Z8" s="283"/>
      <c r="AA8" s="122" t="s">
        <v>661</v>
      </c>
      <c r="AB8" s="48">
        <v>1</v>
      </c>
      <c r="AC8" s="48">
        <v>10</v>
      </c>
      <c r="AD8" s="3">
        <f>SUMIFS($J$80:$J$89,$A$80:$A$89,"&lt;="&amp;AC8,$A$80:$A$89,"&gt;="&amp;AB8)</f>
        <v>5585000000</v>
      </c>
      <c r="AE8" s="3">
        <f>SUMIFS($K$80:$K$89,$A$80:$A$89,"&lt;="&amp;AC8,$A$80:$A$89,"&gt;="&amp;AB8)</f>
        <v>22340000000</v>
      </c>
      <c r="AF8" s="3">
        <f>SUMIFS($L$80:$L$89,$A$80:$A$89,"&lt;="&amp;AC8,$A$80:$A$89,"&gt;="&amp;AB8)</f>
        <v>12272700</v>
      </c>
    </row>
    <row r="9" spans="1:37" ht="35.25" customHeight="1" x14ac:dyDescent="0.3">
      <c r="A9" t="b">
        <v>1</v>
      </c>
      <c r="B9">
        <f t="shared" si="0"/>
        <v>5000</v>
      </c>
      <c r="G9" s="283"/>
      <c r="H9" s="57"/>
      <c r="I9" s="78" t="s">
        <v>439</v>
      </c>
      <c r="J9" s="3">
        <v>5000</v>
      </c>
      <c r="K9" s="310"/>
      <c r="L9" s="311"/>
      <c r="M9" s="312"/>
      <c r="N9" s="269"/>
      <c r="O9" s="88"/>
      <c r="P9" s="61"/>
      <c r="R9" s="326"/>
      <c r="S9" s="130"/>
      <c r="T9" s="126">
        <v>6</v>
      </c>
      <c r="U9" s="120" t="s">
        <v>650</v>
      </c>
      <c r="V9" s="188">
        <v>1</v>
      </c>
      <c r="W9" s="189"/>
      <c r="X9" s="59">
        <f>V9*SUM($E$40:$E$42)</f>
        <v>6</v>
      </c>
      <c r="Z9" s="283"/>
      <c r="AA9" s="122" t="s">
        <v>662</v>
      </c>
      <c r="AB9" s="48">
        <v>1</v>
      </c>
      <c r="AC9" s="48">
        <v>10</v>
      </c>
      <c r="AD9" s="3">
        <f>SUMIFS($J$90:$J$99,$A$90:$A$99,"&lt;="&amp;AC9,$A$90:$A$99,"&gt;="&amp;AB9)</f>
        <v>5585000000</v>
      </c>
      <c r="AE9" s="3">
        <f>SUMIFS($K$90:$K$99,$A$90:$A$99,"&lt;="&amp;AC9,$A$90:$A$99,"&gt;="&amp;AB9)</f>
        <v>22340000000</v>
      </c>
      <c r="AF9" s="3">
        <f>SUMIFS($L$90:$L$99,$A$90:$A$99,"&lt;="&amp;AC9,$A$90:$A$99,"&gt;="&amp;AB9)</f>
        <v>12272700</v>
      </c>
    </row>
    <row r="10" spans="1:37" ht="35.25" customHeight="1" x14ac:dyDescent="0.3">
      <c r="A10" t="b">
        <v>1</v>
      </c>
      <c r="B10">
        <f t="shared" si="0"/>
        <v>5000</v>
      </c>
      <c r="G10" s="283"/>
      <c r="H10" s="57"/>
      <c r="I10" s="78" t="s">
        <v>440</v>
      </c>
      <c r="J10" s="3">
        <v>5000</v>
      </c>
      <c r="K10" s="310"/>
      <c r="L10" s="311"/>
      <c r="M10" s="312"/>
      <c r="N10" s="269"/>
      <c r="O10" s="88"/>
      <c r="P10" s="61"/>
      <c r="R10" s="326"/>
      <c r="S10" s="130"/>
      <c r="T10" s="126">
        <v>2</v>
      </c>
      <c r="U10" s="120" t="s">
        <v>652</v>
      </c>
      <c r="V10" s="188">
        <v>250000</v>
      </c>
      <c r="W10" s="189"/>
      <c r="X10" s="59">
        <f>V10*$E$43</f>
        <v>500000</v>
      </c>
      <c r="Z10" s="283"/>
      <c r="AA10" s="122" t="s">
        <v>663</v>
      </c>
      <c r="AB10" s="48">
        <v>1</v>
      </c>
      <c r="AC10" s="48">
        <v>10</v>
      </c>
      <c r="AD10" s="3">
        <f>SUMIFS($J$100:$J$109,$A$100:$A$109,"&lt;="&amp;AC10,$A$100:$A$109,"&gt;="&amp;AB10)</f>
        <v>5585000000</v>
      </c>
      <c r="AE10" s="3">
        <f>SUMIFS($K$100:$K$109,$A$100:$A$109,"&lt;="&amp;AC10,$A$100:$A$109,"&gt;="&amp;AB10)</f>
        <v>22340000000</v>
      </c>
      <c r="AF10" s="3">
        <f>SUMIFS($L$100:$L$109,$A$100:$A$109,"&lt;="&amp;AC10,$A$100:$A$109,"&gt;="&amp;AB10)</f>
        <v>12272700</v>
      </c>
    </row>
    <row r="11" spans="1:37" ht="35.25" customHeight="1" x14ac:dyDescent="0.3">
      <c r="A11" t="b">
        <v>1</v>
      </c>
      <c r="B11">
        <f t="shared" si="0"/>
        <v>5000</v>
      </c>
      <c r="G11" s="283"/>
      <c r="H11" s="57"/>
      <c r="I11" s="78" t="s">
        <v>441</v>
      </c>
      <c r="J11" s="3">
        <v>5000</v>
      </c>
      <c r="K11" s="310"/>
      <c r="L11" s="311"/>
      <c r="M11" s="312"/>
      <c r="N11" s="269"/>
      <c r="O11" s="88"/>
      <c r="P11" s="61"/>
      <c r="R11" s="326"/>
      <c r="S11" s="131"/>
      <c r="T11" s="126">
        <v>9</v>
      </c>
      <c r="U11" s="121" t="s">
        <v>675</v>
      </c>
      <c r="V11" s="190"/>
      <c r="W11" s="191"/>
      <c r="X11" s="62">
        <f>SUM($E$28:$E$32)*3000</f>
        <v>27000</v>
      </c>
      <c r="Z11" s="283"/>
      <c r="AA11" s="122" t="s">
        <v>664</v>
      </c>
      <c r="AB11" s="48">
        <v>1</v>
      </c>
      <c r="AC11" s="48">
        <v>4</v>
      </c>
      <c r="AD11" s="3">
        <f>SUMIFS($J$110:$J$113,$A$110:$A$113,"&lt;="&amp;AC11,$A$110:$A$113,"&gt;="&amp;AB11)</f>
        <v>160000000</v>
      </c>
      <c r="AE11" s="3">
        <f>SUMIFS($K$110:$K$113,$A$110:$A$113,"&lt;="&amp;AC11,$A$110:$A$113,"&gt;="&amp;AB11)</f>
        <v>70000000</v>
      </c>
      <c r="AF11" s="3">
        <f>SUMIFS($L$110:$L$113,$A$110:$A$113,"&lt;="&amp;AC11,$A$110:$A$113,"&gt;="&amp;AB11)</f>
        <v>11000</v>
      </c>
    </row>
    <row r="12" spans="1:37" ht="35.25" customHeight="1" x14ac:dyDescent="0.3">
      <c r="A12" t="b">
        <v>1</v>
      </c>
      <c r="B12">
        <f t="shared" si="0"/>
        <v>5000</v>
      </c>
      <c r="G12" s="283"/>
      <c r="H12" s="57"/>
      <c r="I12" s="78" t="s">
        <v>442</v>
      </c>
      <c r="J12" s="3">
        <v>5000</v>
      </c>
      <c r="K12" s="310"/>
      <c r="L12" s="311"/>
      <c r="M12" s="312"/>
      <c r="N12" s="269"/>
      <c r="O12" s="88"/>
      <c r="P12" s="61"/>
      <c r="R12" s="326"/>
      <c r="S12" s="131"/>
      <c r="T12" s="126">
        <v>18</v>
      </c>
      <c r="U12" s="121" t="s">
        <v>674</v>
      </c>
      <c r="V12" s="236"/>
      <c r="W12" s="237"/>
      <c r="X12" s="62">
        <f>SUM($E$33:$E$39)*8000</f>
        <v>144000</v>
      </c>
      <c r="Z12" s="283"/>
      <c r="AA12" s="122" t="s">
        <v>665</v>
      </c>
      <c r="AB12" s="48">
        <v>1</v>
      </c>
      <c r="AC12" s="48">
        <v>4</v>
      </c>
      <c r="AD12" s="3">
        <f>SUMIFS($J$114:$J$117,$A$114:$A$117,"&lt;="&amp;AC12,$A$114:$A$117,"&gt;="&amp;AB12)</f>
        <v>16000000</v>
      </c>
      <c r="AE12" s="3">
        <f>SUMIFS($K$114:$K$117,$A$114:$A$117,"&lt;="&amp;AC12,$A$114:$A$117,"&gt;="&amp;AB12)</f>
        <v>14000000</v>
      </c>
      <c r="AF12" s="3">
        <f>SUMIFS($L$114:$L$117,$A$114:$A$117,"&lt;="&amp;AC12,$A$114:$A$117,"&gt;="&amp;AB12)</f>
        <v>10000</v>
      </c>
    </row>
    <row r="13" spans="1:37" ht="35.25" customHeight="1" x14ac:dyDescent="0.3">
      <c r="A13" t="b">
        <v>1</v>
      </c>
      <c r="B13">
        <f t="shared" si="0"/>
        <v>5000</v>
      </c>
      <c r="G13" s="283"/>
      <c r="H13" s="57"/>
      <c r="I13" s="78" t="s">
        <v>443</v>
      </c>
      <c r="J13" s="3">
        <v>5000</v>
      </c>
      <c r="K13" s="310"/>
      <c r="L13" s="311"/>
      <c r="M13" s="312"/>
      <c r="N13" s="269"/>
      <c r="O13" s="88"/>
      <c r="P13" s="61"/>
      <c r="R13" s="326"/>
      <c r="S13" s="130"/>
      <c r="T13" s="126"/>
      <c r="U13" s="121" t="s">
        <v>236</v>
      </c>
      <c r="V13" s="192"/>
      <c r="W13" s="193"/>
      <c r="X13" s="62">
        <f>SUM($B$6:$B$43)</f>
        <v>3777000</v>
      </c>
      <c r="Z13" s="283"/>
      <c r="AA13" s="122" t="s">
        <v>666</v>
      </c>
      <c r="AB13" s="48">
        <v>1</v>
      </c>
      <c r="AC13" s="48">
        <v>5</v>
      </c>
      <c r="AD13" s="3">
        <f>SUMIFS($J$118:$J$122,$A$118:$A$122,"&lt;="&amp;AC13,$A$118:$A$122,"&gt;="&amp;AB13)</f>
        <v>17000000</v>
      </c>
      <c r="AE13" s="3">
        <f>SUMIFS($K$118:$K$122,$A$118:$A$122,"&lt;="&amp;AC13,$A$118:$A$122,"&gt;="&amp;AB13)</f>
        <v>110000000</v>
      </c>
      <c r="AF13" s="3">
        <f>SUMIFS($L$118:$L$122,$A$118:$A$122,"&lt;="&amp;AC13,$A$118:$A$122,"&gt;="&amp;AB13)</f>
        <v>6500</v>
      </c>
    </row>
    <row r="14" spans="1:37" ht="35.25" customHeight="1" x14ac:dyDescent="0.3">
      <c r="A14" t="b">
        <v>1</v>
      </c>
      <c r="B14">
        <f t="shared" si="0"/>
        <v>5000</v>
      </c>
      <c r="G14" s="284"/>
      <c r="H14" s="57"/>
      <c r="I14" s="78" t="s">
        <v>444</v>
      </c>
      <c r="J14" s="3">
        <v>5000</v>
      </c>
      <c r="K14" s="310"/>
      <c r="L14" s="311"/>
      <c r="M14" s="312"/>
      <c r="N14" s="269"/>
      <c r="O14" s="88"/>
      <c r="P14" s="61"/>
      <c r="R14" s="322" t="s">
        <v>260</v>
      </c>
      <c r="S14" s="323"/>
      <c r="T14" s="323"/>
      <c r="U14" s="323"/>
      <c r="V14" s="323"/>
      <c r="W14" s="324"/>
      <c r="X14" s="41">
        <f>SUM(X6:X13)</f>
        <v>4448216</v>
      </c>
      <c r="Z14" s="283"/>
      <c r="AA14" s="122" t="s">
        <v>642</v>
      </c>
      <c r="AB14" s="48">
        <v>1</v>
      </c>
      <c r="AC14" s="48">
        <v>1</v>
      </c>
      <c r="AD14" s="3">
        <f>SUMIFS($J$123:$J$123,$A$123:$A$123,"&lt;="&amp;AC14,$A$123:$A$123,"&gt;="&amp;AB14)</f>
        <v>25000000</v>
      </c>
      <c r="AE14" s="3">
        <f>SUMIFS($K$123:$K$123,$A$123:$A$123,"&lt;="&amp;AC14,$A$123:$A$123,"&gt;="&amp;AB14)</f>
        <v>100000000</v>
      </c>
      <c r="AF14" s="3">
        <f>SUMIFS($L$123:$L$123,$A$123:$A$123,"&lt;="&amp;AC14,$A$123:$A$123,"&gt;="&amp;AB14)</f>
        <v>1700</v>
      </c>
    </row>
    <row r="15" spans="1:37" ht="35.25" customHeight="1" x14ac:dyDescent="0.3">
      <c r="A15" t="b">
        <v>1</v>
      </c>
      <c r="B15">
        <f t="shared" si="0"/>
        <v>12000</v>
      </c>
      <c r="G15" s="282" t="s">
        <v>218</v>
      </c>
      <c r="H15" s="57"/>
      <c r="I15" s="78" t="s">
        <v>647</v>
      </c>
      <c r="J15" s="3">
        <v>12000</v>
      </c>
      <c r="K15" s="310"/>
      <c r="L15" s="311"/>
      <c r="M15" s="312"/>
      <c r="N15" s="269"/>
      <c r="O15" s="88"/>
      <c r="P15" s="61"/>
      <c r="R15" s="282" t="s">
        <v>193</v>
      </c>
      <c r="S15" s="127"/>
      <c r="T15" s="126">
        <v>3</v>
      </c>
      <c r="U15" s="33" t="s">
        <v>654</v>
      </c>
      <c r="V15" s="188">
        <v>1</v>
      </c>
      <c r="W15" s="189"/>
      <c r="X15" s="63">
        <f>V15*$C$46</f>
        <v>3</v>
      </c>
      <c r="Z15" s="284"/>
      <c r="AA15" s="122" t="s">
        <v>586</v>
      </c>
      <c r="AB15" s="48">
        <v>1</v>
      </c>
      <c r="AC15" s="48">
        <v>1</v>
      </c>
      <c r="AD15" s="3">
        <f>SUMIFS($J$124:$J$124,$A$124:$A$124,"&lt;="&amp;AC15,$A$124:$A$124,"&gt;="&amp;AB15)</f>
        <v>25000000</v>
      </c>
      <c r="AE15" s="3">
        <f>SUMIFS($K$124:$K$124,$A$124:$A$124,"&lt;="&amp;AC15,$A$124:$A$124,"&gt;="&amp;AB15)</f>
        <v>100000000</v>
      </c>
      <c r="AF15" s="3">
        <f>SUMIFS($L$124:$L$124,$A$124:$A$124,"&lt;="&amp;AC15,$A$124:$A$124,"&gt;="&amp;AB15)</f>
        <v>1700</v>
      </c>
    </row>
    <row r="16" spans="1:37" ht="35.25" customHeight="1" x14ac:dyDescent="0.3">
      <c r="A16" t="b">
        <v>1</v>
      </c>
      <c r="B16">
        <f t="shared" si="0"/>
        <v>12000</v>
      </c>
      <c r="G16" s="283"/>
      <c r="H16" s="57"/>
      <c r="I16" s="78" t="s">
        <v>445</v>
      </c>
      <c r="J16" s="3">
        <v>12000</v>
      </c>
      <c r="K16" s="310"/>
      <c r="L16" s="311"/>
      <c r="M16" s="312"/>
      <c r="N16" s="269"/>
      <c r="O16" s="88"/>
      <c r="P16" s="61"/>
      <c r="R16" s="283"/>
      <c r="S16" s="132"/>
      <c r="T16" s="126">
        <v>2</v>
      </c>
      <c r="U16" s="33" t="s">
        <v>655</v>
      </c>
      <c r="V16" s="188">
        <v>1</v>
      </c>
      <c r="W16" s="189"/>
      <c r="X16" s="63">
        <f>V16*$C$47</f>
        <v>2</v>
      </c>
      <c r="Z16" s="316" t="s">
        <v>269</v>
      </c>
      <c r="AA16" s="317"/>
      <c r="AB16" s="317"/>
      <c r="AC16" s="318"/>
      <c r="AD16" s="204">
        <f>SUM(AD6:AD15)</f>
        <v>28168000000</v>
      </c>
      <c r="AE16" s="204">
        <f>SUM(AE6:AE15)</f>
        <v>112094000000</v>
      </c>
      <c r="AF16" s="204">
        <f>SUM(AF6:AF15)</f>
        <v>61394400</v>
      </c>
    </row>
    <row r="17" spans="1:34" ht="35.25" customHeight="1" x14ac:dyDescent="0.3">
      <c r="A17" t="b">
        <v>1</v>
      </c>
      <c r="B17">
        <f t="shared" si="0"/>
        <v>12000</v>
      </c>
      <c r="G17" s="283"/>
      <c r="H17" s="57"/>
      <c r="I17" s="78" t="s">
        <v>446</v>
      </c>
      <c r="J17" s="3">
        <v>12000</v>
      </c>
      <c r="K17" s="310"/>
      <c r="L17" s="311"/>
      <c r="M17" s="312"/>
      <c r="N17" s="269"/>
      <c r="O17" s="88"/>
      <c r="P17" s="61"/>
      <c r="R17" s="283"/>
      <c r="S17" s="132"/>
      <c r="T17" s="126">
        <v>1</v>
      </c>
      <c r="U17" s="33" t="s">
        <v>656</v>
      </c>
      <c r="V17" s="188">
        <v>1</v>
      </c>
      <c r="W17" s="189"/>
      <c r="X17" s="63">
        <f>V17*$E$47</f>
        <v>1</v>
      </c>
      <c r="Z17" s="319"/>
      <c r="AA17" s="320"/>
      <c r="AB17" s="320"/>
      <c r="AC17" s="321"/>
      <c r="AD17" s="205"/>
      <c r="AE17" s="205"/>
      <c r="AF17" s="205"/>
    </row>
    <row r="18" spans="1:34" ht="35.25" customHeight="1" x14ac:dyDescent="0.3">
      <c r="A18" t="b">
        <v>1</v>
      </c>
      <c r="B18">
        <f t="shared" si="0"/>
        <v>12000</v>
      </c>
      <c r="G18" s="283"/>
      <c r="H18" s="57"/>
      <c r="I18" s="78" t="s">
        <v>447</v>
      </c>
      <c r="J18" s="3">
        <v>12000</v>
      </c>
      <c r="K18" s="310"/>
      <c r="L18" s="311"/>
      <c r="M18" s="312"/>
      <c r="N18" s="269"/>
      <c r="O18" s="88"/>
      <c r="P18" s="61"/>
      <c r="R18" s="283"/>
      <c r="S18" s="132"/>
      <c r="T18" s="126">
        <v>21</v>
      </c>
      <c r="U18" s="33" t="s">
        <v>657</v>
      </c>
      <c r="V18" s="188">
        <v>1</v>
      </c>
      <c r="W18" s="189"/>
      <c r="X18" s="63">
        <f>V18*SUM($D$46,$C$52:$C$57)</f>
        <v>21</v>
      </c>
    </row>
    <row r="19" spans="1:34" ht="35.25" customHeight="1" x14ac:dyDescent="0.3">
      <c r="A19" t="b">
        <v>1</v>
      </c>
      <c r="B19">
        <f t="shared" si="0"/>
        <v>12000</v>
      </c>
      <c r="G19" s="283"/>
      <c r="H19" s="57"/>
      <c r="I19" s="78" t="s">
        <v>448</v>
      </c>
      <c r="J19" s="3">
        <v>12000</v>
      </c>
      <c r="K19" s="310"/>
      <c r="L19" s="311"/>
      <c r="M19" s="312"/>
      <c r="N19" s="269"/>
      <c r="O19" s="88"/>
      <c r="P19" s="61"/>
      <c r="R19" s="283"/>
      <c r="S19" s="132"/>
      <c r="T19" s="126">
        <v>20</v>
      </c>
      <c r="U19" s="33" t="s">
        <v>658</v>
      </c>
      <c r="V19" s="188">
        <v>1</v>
      </c>
      <c r="W19" s="189"/>
      <c r="X19" s="63">
        <f>V19*SUM($D$47,$D$52:$D$57)</f>
        <v>20</v>
      </c>
    </row>
    <row r="20" spans="1:34" ht="35.25" customHeight="1" x14ac:dyDescent="0.3">
      <c r="A20" t="b">
        <v>1</v>
      </c>
      <c r="B20">
        <f t="shared" si="0"/>
        <v>12000</v>
      </c>
      <c r="G20" s="283"/>
      <c r="H20" s="57"/>
      <c r="I20" s="78" t="s">
        <v>449</v>
      </c>
      <c r="J20" s="3">
        <v>12000</v>
      </c>
      <c r="K20" s="310"/>
      <c r="L20" s="311"/>
      <c r="M20" s="312"/>
      <c r="N20" s="269"/>
      <c r="O20" s="88"/>
      <c r="P20" s="61"/>
      <c r="R20" s="284"/>
      <c r="S20" s="128"/>
      <c r="T20" s="128"/>
      <c r="U20" s="117" t="s">
        <v>235</v>
      </c>
      <c r="V20" s="200"/>
      <c r="W20" s="201"/>
      <c r="X20" s="63">
        <f>SUM($B$46:$B$57)</f>
        <v>19000000</v>
      </c>
    </row>
    <row r="21" spans="1:34" ht="35.25" customHeight="1" x14ac:dyDescent="0.3">
      <c r="A21" t="b">
        <v>1</v>
      </c>
      <c r="B21">
        <f t="shared" si="0"/>
        <v>12000</v>
      </c>
      <c r="G21" s="283"/>
      <c r="H21" s="57"/>
      <c r="I21" s="78" t="s">
        <v>450</v>
      </c>
      <c r="J21" s="3">
        <v>12000</v>
      </c>
      <c r="K21" s="310"/>
      <c r="L21" s="311"/>
      <c r="M21" s="312"/>
      <c r="N21" s="269"/>
      <c r="O21" s="88"/>
      <c r="P21" s="61"/>
      <c r="R21" s="322" t="s">
        <v>260</v>
      </c>
      <c r="S21" s="323"/>
      <c r="T21" s="323"/>
      <c r="U21" s="323"/>
      <c r="V21" s="323"/>
      <c r="W21" s="324"/>
      <c r="X21" s="42">
        <f>SUM(X15:X20)</f>
        <v>19000047</v>
      </c>
    </row>
    <row r="22" spans="1:34" ht="35.25" customHeight="1" x14ac:dyDescent="0.3">
      <c r="A22" t="b">
        <v>1</v>
      </c>
      <c r="B22">
        <f t="shared" si="0"/>
        <v>12000</v>
      </c>
      <c r="G22" s="283"/>
      <c r="H22" s="57"/>
      <c r="I22" s="78" t="s">
        <v>451</v>
      </c>
      <c r="J22" s="3">
        <v>12000</v>
      </c>
      <c r="K22" s="310"/>
      <c r="L22" s="311"/>
      <c r="M22" s="312"/>
      <c r="N22" s="269"/>
      <c r="O22" s="88"/>
      <c r="P22" s="61"/>
    </row>
    <row r="23" spans="1:34" ht="35.25" customHeight="1" x14ac:dyDescent="0.3">
      <c r="A23" t="b">
        <v>1</v>
      </c>
      <c r="B23">
        <f t="shared" si="0"/>
        <v>12000</v>
      </c>
      <c r="G23" s="283"/>
      <c r="H23" s="57"/>
      <c r="I23" s="78" t="s">
        <v>452</v>
      </c>
      <c r="J23" s="3">
        <v>12000</v>
      </c>
      <c r="K23" s="310"/>
      <c r="L23" s="311"/>
      <c r="M23" s="312"/>
      <c r="N23" s="269"/>
      <c r="O23" s="88"/>
      <c r="P23" s="61"/>
      <c r="Q23" s="91"/>
      <c r="R23" s="259" t="s">
        <v>856</v>
      </c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  <c r="AF23" s="124"/>
      <c r="AG23" s="124"/>
      <c r="AH23" s="124"/>
    </row>
    <row r="24" spans="1:34" ht="35.25" customHeight="1" x14ac:dyDescent="0.3">
      <c r="A24" t="b">
        <v>1</v>
      </c>
      <c r="B24">
        <f t="shared" si="0"/>
        <v>12000</v>
      </c>
      <c r="G24" s="283"/>
      <c r="H24" s="57"/>
      <c r="I24" s="78" t="s">
        <v>453</v>
      </c>
      <c r="J24" s="3">
        <v>12000</v>
      </c>
      <c r="K24" s="310"/>
      <c r="L24" s="311"/>
      <c r="M24" s="312"/>
      <c r="N24" s="269"/>
      <c r="O24" s="88"/>
      <c r="P24" s="61"/>
      <c r="Q24" s="91"/>
      <c r="R24" s="259"/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59"/>
      <c r="AF24" s="124"/>
    </row>
    <row r="25" spans="1:34" ht="35.25" customHeight="1" x14ac:dyDescent="0.3">
      <c r="A25" t="b">
        <v>1</v>
      </c>
      <c r="B25">
        <f t="shared" si="0"/>
        <v>12000</v>
      </c>
      <c r="G25" s="284"/>
      <c r="H25" s="57"/>
      <c r="I25" s="78" t="s">
        <v>454</v>
      </c>
      <c r="J25" s="3">
        <v>12000</v>
      </c>
      <c r="K25" s="313"/>
      <c r="L25" s="314"/>
      <c r="M25" s="315"/>
      <c r="N25" s="269"/>
      <c r="O25" s="88"/>
      <c r="P25" s="61"/>
      <c r="Q25" s="91"/>
      <c r="R25" s="259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F25" s="124"/>
    </row>
    <row r="26" spans="1:34" ht="35.25" customHeight="1" x14ac:dyDescent="0.3">
      <c r="A26" t="b">
        <v>1</v>
      </c>
      <c r="B26">
        <f t="shared" si="0"/>
        <v>50000</v>
      </c>
      <c r="C26">
        <f>IF(A26,1,0)</f>
        <v>1</v>
      </c>
      <c r="D26">
        <f>IF(A26,2,0)</f>
        <v>2</v>
      </c>
      <c r="G26" s="282" t="s">
        <v>219</v>
      </c>
      <c r="H26" s="57"/>
      <c r="I26" s="78" t="s">
        <v>455</v>
      </c>
      <c r="J26" s="3">
        <v>50000</v>
      </c>
      <c r="K26" s="197" t="s">
        <v>490</v>
      </c>
      <c r="L26" s="197"/>
      <c r="M26" s="197"/>
      <c r="N26" s="269"/>
      <c r="O26" s="88"/>
      <c r="P26" s="61"/>
      <c r="Q26" s="91"/>
      <c r="R26" s="259"/>
      <c r="S26" s="259"/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59"/>
      <c r="AF26" s="124"/>
    </row>
    <row r="27" spans="1:34" ht="35.25" customHeight="1" x14ac:dyDescent="0.3">
      <c r="A27" t="b">
        <v>1</v>
      </c>
      <c r="B27">
        <f t="shared" si="0"/>
        <v>50000</v>
      </c>
      <c r="C27">
        <f>IF(A27,1,0)</f>
        <v>1</v>
      </c>
      <c r="D27">
        <f>IF(A27,2,0)</f>
        <v>2</v>
      </c>
      <c r="G27" s="283"/>
      <c r="H27" s="57"/>
      <c r="I27" s="78" t="s">
        <v>456</v>
      </c>
      <c r="J27" s="3">
        <v>50000</v>
      </c>
      <c r="K27" s="197" t="s">
        <v>490</v>
      </c>
      <c r="L27" s="197"/>
      <c r="M27" s="197"/>
      <c r="N27" s="269"/>
      <c r="O27" s="88"/>
      <c r="P27" s="61"/>
      <c r="Q27" s="91"/>
      <c r="R27" s="25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59"/>
      <c r="AF27" s="124"/>
    </row>
    <row r="28" spans="1:34" ht="35.25" customHeight="1" x14ac:dyDescent="0.3">
      <c r="A28" t="b">
        <v>1</v>
      </c>
      <c r="B28">
        <f t="shared" si="0"/>
        <v>50000</v>
      </c>
      <c r="C28">
        <f>IF(A28,2,0)</f>
        <v>2</v>
      </c>
      <c r="D28">
        <f>IF(A28,4,0)</f>
        <v>4</v>
      </c>
      <c r="E28">
        <f>IF(A28,1,0)</f>
        <v>1</v>
      </c>
      <c r="G28" s="283"/>
      <c r="H28" s="57"/>
      <c r="I28" s="78" t="s">
        <v>457</v>
      </c>
      <c r="J28" s="3">
        <v>50000</v>
      </c>
      <c r="K28" s="197" t="s">
        <v>496</v>
      </c>
      <c r="L28" s="197"/>
      <c r="M28" s="197"/>
      <c r="N28" s="269"/>
      <c r="O28" s="88"/>
      <c r="P28" s="61"/>
      <c r="Q28" s="91"/>
      <c r="R28" s="25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124"/>
    </row>
    <row r="29" spans="1:34" ht="35.25" customHeight="1" x14ac:dyDescent="0.3">
      <c r="A29" t="b">
        <v>1</v>
      </c>
      <c r="B29">
        <f t="shared" si="0"/>
        <v>50000</v>
      </c>
      <c r="C29">
        <f>IF(A29,3,0)</f>
        <v>3</v>
      </c>
      <c r="D29">
        <f>IF(A29,6,0)</f>
        <v>6</v>
      </c>
      <c r="E29">
        <f>IF(A29,2,0)</f>
        <v>2</v>
      </c>
      <c r="G29" s="283"/>
      <c r="H29" s="57"/>
      <c r="I29" s="78" t="s">
        <v>458</v>
      </c>
      <c r="J29" s="3">
        <v>50000</v>
      </c>
      <c r="K29" s="197" t="s">
        <v>495</v>
      </c>
      <c r="L29" s="197"/>
      <c r="M29" s="197"/>
      <c r="N29" s="269"/>
      <c r="O29" s="88"/>
      <c r="P29" s="61"/>
      <c r="Q29" s="91"/>
      <c r="R29" s="259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124"/>
    </row>
    <row r="30" spans="1:34" ht="35.25" customHeight="1" x14ac:dyDescent="0.3">
      <c r="A30" t="b">
        <v>1</v>
      </c>
      <c r="B30">
        <f t="shared" si="0"/>
        <v>50000</v>
      </c>
      <c r="C30">
        <f t="shared" ref="C30:C32" si="1">IF(A30,3,0)</f>
        <v>3</v>
      </c>
      <c r="D30">
        <f t="shared" ref="D30:D32" si="2">IF(A30,6,0)</f>
        <v>6</v>
      </c>
      <c r="E30">
        <f t="shared" ref="E30:E34" si="3">IF(A30,2,0)</f>
        <v>2</v>
      </c>
      <c r="G30" s="283"/>
      <c r="H30" s="57"/>
      <c r="I30" s="78" t="s">
        <v>459</v>
      </c>
      <c r="J30" s="3">
        <v>50000</v>
      </c>
      <c r="K30" s="197" t="s">
        <v>494</v>
      </c>
      <c r="L30" s="197"/>
      <c r="M30" s="197"/>
      <c r="N30" s="269"/>
      <c r="O30" s="88"/>
      <c r="P30" s="61"/>
      <c r="Q30" s="91"/>
      <c r="R30" s="25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124"/>
    </row>
    <row r="31" spans="1:34" ht="35.25" customHeight="1" x14ac:dyDescent="0.3">
      <c r="A31" t="b">
        <v>1</v>
      </c>
      <c r="B31">
        <f t="shared" si="0"/>
        <v>50000</v>
      </c>
      <c r="C31">
        <f t="shared" si="1"/>
        <v>3</v>
      </c>
      <c r="D31">
        <f t="shared" si="2"/>
        <v>6</v>
      </c>
      <c r="E31">
        <f t="shared" si="3"/>
        <v>2</v>
      </c>
      <c r="G31" s="283"/>
      <c r="H31" s="57"/>
      <c r="I31" s="78" t="s">
        <v>460</v>
      </c>
      <c r="J31" s="3">
        <v>50000</v>
      </c>
      <c r="K31" s="197" t="s">
        <v>494</v>
      </c>
      <c r="L31" s="197"/>
      <c r="M31" s="197"/>
      <c r="N31" s="269"/>
      <c r="O31" s="88"/>
      <c r="P31" s="61"/>
      <c r="Q31" s="91"/>
      <c r="R31" s="25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124"/>
    </row>
    <row r="32" spans="1:34" ht="35.25" customHeight="1" x14ac:dyDescent="0.3">
      <c r="A32" t="b">
        <v>1</v>
      </c>
      <c r="B32">
        <f t="shared" si="0"/>
        <v>50000</v>
      </c>
      <c r="C32">
        <f t="shared" si="1"/>
        <v>3</v>
      </c>
      <c r="D32">
        <f t="shared" si="2"/>
        <v>6</v>
      </c>
      <c r="E32">
        <f t="shared" si="3"/>
        <v>2</v>
      </c>
      <c r="G32" s="283"/>
      <c r="H32" s="57"/>
      <c r="I32" s="78" t="s">
        <v>461</v>
      </c>
      <c r="J32" s="3">
        <v>50000</v>
      </c>
      <c r="K32" s="197" t="s">
        <v>493</v>
      </c>
      <c r="L32" s="197"/>
      <c r="M32" s="197"/>
      <c r="N32" s="269"/>
      <c r="O32" s="89"/>
      <c r="P32" s="61"/>
      <c r="Q32" s="91"/>
      <c r="R32" s="259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59"/>
      <c r="AF32" s="124"/>
    </row>
    <row r="33" spans="1:32" ht="35.25" customHeight="1" x14ac:dyDescent="0.3">
      <c r="A33" t="b">
        <v>1</v>
      </c>
      <c r="B33">
        <f t="shared" si="0"/>
        <v>50000</v>
      </c>
      <c r="C33">
        <f>IF(A33,4,0)</f>
        <v>4</v>
      </c>
      <c r="D33">
        <f>IF(A33,8,0)</f>
        <v>8</v>
      </c>
      <c r="E33">
        <f>IF(A33,1,0)</f>
        <v>1</v>
      </c>
      <c r="G33" s="283"/>
      <c r="H33" s="57"/>
      <c r="I33" s="78" t="s">
        <v>462</v>
      </c>
      <c r="J33" s="3">
        <v>50000</v>
      </c>
      <c r="K33" s="197" t="s">
        <v>492</v>
      </c>
      <c r="L33" s="197"/>
      <c r="M33" s="197"/>
      <c r="N33" s="269"/>
      <c r="O33" s="89"/>
      <c r="P33" s="61"/>
      <c r="Q33" s="91"/>
      <c r="R33" s="259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59"/>
      <c r="AF33" s="124"/>
    </row>
    <row r="34" spans="1:32" ht="35.25" customHeight="1" x14ac:dyDescent="0.3">
      <c r="A34" t="b">
        <v>1</v>
      </c>
      <c r="B34">
        <f t="shared" si="0"/>
        <v>50000</v>
      </c>
      <c r="C34">
        <f>IF(A34,5,0)</f>
        <v>5</v>
      </c>
      <c r="D34">
        <f>IF(A34,10,0)</f>
        <v>10</v>
      </c>
      <c r="E34">
        <f t="shared" si="3"/>
        <v>2</v>
      </c>
      <c r="G34" s="283"/>
      <c r="H34" s="57"/>
      <c r="I34" s="78" t="s">
        <v>463</v>
      </c>
      <c r="J34" s="3">
        <v>50000</v>
      </c>
      <c r="K34" s="197" t="s">
        <v>491</v>
      </c>
      <c r="L34" s="197"/>
      <c r="M34" s="197"/>
      <c r="N34" s="269"/>
      <c r="O34" s="89"/>
      <c r="P34" s="61"/>
      <c r="Q34" s="91"/>
      <c r="Y34" s="124"/>
      <c r="Z34" s="124"/>
      <c r="AA34" s="124"/>
      <c r="AB34" s="124"/>
      <c r="AC34" s="124"/>
      <c r="AD34" s="124"/>
      <c r="AE34" s="124"/>
      <c r="AF34" s="124"/>
    </row>
    <row r="35" spans="1:32" ht="35.25" customHeight="1" x14ac:dyDescent="0.3">
      <c r="A35" t="b">
        <v>1</v>
      </c>
      <c r="B35">
        <f t="shared" si="0"/>
        <v>50000</v>
      </c>
      <c r="C35">
        <f t="shared" ref="C35:C37" si="4">IF(A35,5,0)</f>
        <v>5</v>
      </c>
      <c r="D35">
        <f t="shared" ref="D35:D37" si="5">IF(A35,10,0)</f>
        <v>10</v>
      </c>
      <c r="E35">
        <f t="shared" ref="E35:E37" si="6">IF(A35,2,0)</f>
        <v>2</v>
      </c>
      <c r="G35" s="283"/>
      <c r="H35" s="57"/>
      <c r="I35" s="78" t="s">
        <v>464</v>
      </c>
      <c r="J35" s="3">
        <v>50000</v>
      </c>
      <c r="K35" s="197" t="s">
        <v>491</v>
      </c>
      <c r="L35" s="197"/>
      <c r="M35" s="197"/>
      <c r="N35" s="269"/>
      <c r="O35" s="89"/>
      <c r="P35" s="61"/>
      <c r="Q35" s="91"/>
      <c r="Y35" s="124"/>
      <c r="Z35" s="124"/>
      <c r="AA35" s="124"/>
      <c r="AB35" s="124"/>
      <c r="AC35" s="124"/>
      <c r="AD35" s="124"/>
      <c r="AE35" s="124"/>
      <c r="AF35" s="124"/>
    </row>
    <row r="36" spans="1:32" ht="35.25" customHeight="1" x14ac:dyDescent="0.3">
      <c r="A36" t="b">
        <v>1</v>
      </c>
      <c r="B36">
        <f t="shared" si="0"/>
        <v>50000</v>
      </c>
      <c r="C36">
        <f t="shared" si="4"/>
        <v>5</v>
      </c>
      <c r="D36">
        <f t="shared" si="5"/>
        <v>10</v>
      </c>
      <c r="E36">
        <f t="shared" si="6"/>
        <v>2</v>
      </c>
      <c r="G36" s="283"/>
      <c r="H36" s="57"/>
      <c r="I36" s="78" t="s">
        <v>465</v>
      </c>
      <c r="J36" s="3">
        <v>50000</v>
      </c>
      <c r="K36" s="197" t="s">
        <v>491</v>
      </c>
      <c r="L36" s="197"/>
      <c r="M36" s="197"/>
      <c r="N36" s="269"/>
      <c r="O36" s="89"/>
      <c r="P36" s="61"/>
      <c r="Q36" s="91"/>
      <c r="Y36" s="124"/>
      <c r="Z36" s="124"/>
      <c r="AA36" s="124"/>
      <c r="AB36" s="124"/>
      <c r="AC36" s="124"/>
      <c r="AD36" s="124"/>
      <c r="AE36" s="124"/>
      <c r="AF36" s="124"/>
    </row>
    <row r="37" spans="1:32" ht="35.25" customHeight="1" x14ac:dyDescent="0.3">
      <c r="A37" t="b">
        <v>1</v>
      </c>
      <c r="B37">
        <f t="shared" si="0"/>
        <v>50000</v>
      </c>
      <c r="C37">
        <f t="shared" si="4"/>
        <v>5</v>
      </c>
      <c r="D37">
        <f t="shared" si="5"/>
        <v>10</v>
      </c>
      <c r="E37">
        <f t="shared" si="6"/>
        <v>2</v>
      </c>
      <c r="G37" s="284"/>
      <c r="H37" s="57"/>
      <c r="I37" s="78" t="s">
        <v>466</v>
      </c>
      <c r="J37" s="3">
        <v>50000</v>
      </c>
      <c r="K37" s="197" t="s">
        <v>491</v>
      </c>
      <c r="L37" s="197"/>
      <c r="M37" s="197"/>
      <c r="N37" s="269"/>
      <c r="O37" s="89"/>
      <c r="P37" s="61"/>
      <c r="Q37" s="91"/>
      <c r="Y37" s="124"/>
      <c r="Z37" s="124"/>
      <c r="AA37" s="124"/>
      <c r="AB37" s="124"/>
      <c r="AC37" s="124"/>
      <c r="AD37" s="124"/>
      <c r="AE37" s="124"/>
      <c r="AF37" s="124"/>
    </row>
    <row r="38" spans="1:32" ht="35.25" customHeight="1" x14ac:dyDescent="0.3">
      <c r="A38" t="b">
        <v>1</v>
      </c>
      <c r="B38">
        <f t="shared" si="0"/>
        <v>500000</v>
      </c>
      <c r="C38">
        <f>IF(A38,9,0)</f>
        <v>9</v>
      </c>
      <c r="D38">
        <f>IF(A38,15,0)</f>
        <v>15</v>
      </c>
      <c r="E38">
        <f>IF(A38,6,0)</f>
        <v>6</v>
      </c>
      <c r="G38" s="282" t="s">
        <v>220</v>
      </c>
      <c r="H38" s="57"/>
      <c r="I38" s="78" t="s">
        <v>467</v>
      </c>
      <c r="J38" s="3">
        <v>500000</v>
      </c>
      <c r="K38" s="197" t="s">
        <v>497</v>
      </c>
      <c r="L38" s="197"/>
      <c r="M38" s="197"/>
      <c r="N38" s="269"/>
      <c r="O38" s="89"/>
      <c r="P38" s="61"/>
      <c r="Q38" s="91"/>
      <c r="Y38" s="124"/>
      <c r="Z38" s="124"/>
      <c r="AA38" s="124"/>
      <c r="AB38" s="124"/>
      <c r="AC38" s="124"/>
      <c r="AD38" s="124"/>
      <c r="AE38" s="124"/>
      <c r="AF38" s="124"/>
    </row>
    <row r="39" spans="1:32" ht="35.25" customHeight="1" x14ac:dyDescent="0.3">
      <c r="A39" t="b">
        <v>1</v>
      </c>
      <c r="B39">
        <f t="shared" si="0"/>
        <v>500000</v>
      </c>
      <c r="C39">
        <f>IF(A39,6,0)</f>
        <v>6</v>
      </c>
      <c r="D39">
        <f t="shared" ref="D39" si="7">IF(A39,12,0)</f>
        <v>12</v>
      </c>
      <c r="E39">
        <f>IF(A39,3,0)</f>
        <v>3</v>
      </c>
      <c r="G39" s="283"/>
      <c r="H39" s="57"/>
      <c r="I39" s="78" t="s">
        <v>469</v>
      </c>
      <c r="J39" s="3">
        <v>500000</v>
      </c>
      <c r="K39" s="197" t="s">
        <v>498</v>
      </c>
      <c r="L39" s="197"/>
      <c r="M39" s="197"/>
      <c r="N39" s="269"/>
      <c r="O39" s="89"/>
      <c r="P39" s="61"/>
      <c r="Q39" s="91"/>
      <c r="Y39" s="124"/>
      <c r="Z39" s="124"/>
      <c r="AA39" s="124"/>
      <c r="AB39" s="124"/>
      <c r="AC39" s="124"/>
      <c r="AD39" s="124"/>
      <c r="AE39" s="124"/>
      <c r="AF39" s="124"/>
    </row>
    <row r="40" spans="1:32" ht="35.25" customHeight="1" x14ac:dyDescent="0.3">
      <c r="A40" t="b">
        <v>1</v>
      </c>
      <c r="B40">
        <f t="shared" si="0"/>
        <v>500000</v>
      </c>
      <c r="C40">
        <f>IF(A40,9,0)</f>
        <v>9</v>
      </c>
      <c r="D40">
        <f>IF(A40,1,0)</f>
        <v>1</v>
      </c>
      <c r="E40">
        <f>IF(A40,1,0)</f>
        <v>1</v>
      </c>
      <c r="G40" s="283"/>
      <c r="H40" s="57"/>
      <c r="I40" s="78" t="s">
        <v>470</v>
      </c>
      <c r="J40" s="3">
        <v>500000</v>
      </c>
      <c r="K40" s="197" t="s">
        <v>499</v>
      </c>
      <c r="L40" s="197"/>
      <c r="M40" s="197"/>
      <c r="N40" s="269"/>
      <c r="O40" s="89"/>
      <c r="P40" s="61"/>
      <c r="Q40" s="91"/>
      <c r="Y40" s="124"/>
      <c r="Z40" s="124"/>
      <c r="AA40" s="124"/>
      <c r="AB40" s="124"/>
      <c r="AC40" s="124"/>
      <c r="AD40" s="124"/>
      <c r="AE40" s="124"/>
      <c r="AF40" s="124"/>
    </row>
    <row r="41" spans="1:32" ht="35.25" customHeight="1" x14ac:dyDescent="0.3">
      <c r="A41" t="b">
        <v>1</v>
      </c>
      <c r="B41">
        <f t="shared" si="0"/>
        <v>500000</v>
      </c>
      <c r="C41">
        <f>IF(A41,9,0)</f>
        <v>9</v>
      </c>
      <c r="D41">
        <f>IF(A41,2,0)</f>
        <v>2</v>
      </c>
      <c r="E41">
        <f t="shared" ref="E41" si="8">IF(A41,2,0)</f>
        <v>2</v>
      </c>
      <c r="G41" s="283"/>
      <c r="H41" s="57"/>
      <c r="I41" s="78" t="s">
        <v>471</v>
      </c>
      <c r="J41" s="3">
        <v>500000</v>
      </c>
      <c r="K41" s="197" t="s">
        <v>500</v>
      </c>
      <c r="L41" s="197"/>
      <c r="M41" s="197"/>
      <c r="N41" s="269"/>
      <c r="O41" s="89"/>
      <c r="P41" s="61"/>
      <c r="Q41" s="91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</row>
    <row r="42" spans="1:32" ht="35.25" customHeight="1" x14ac:dyDescent="0.3">
      <c r="A42" t="b">
        <v>1</v>
      </c>
      <c r="B42">
        <f t="shared" si="0"/>
        <v>500000</v>
      </c>
      <c r="C42">
        <f>IF(A42,9,0)</f>
        <v>9</v>
      </c>
      <c r="D42">
        <f>IF(A42,2,0)</f>
        <v>2</v>
      </c>
      <c r="E42">
        <f>IF(A42,3,0)</f>
        <v>3</v>
      </c>
      <c r="G42" s="283"/>
      <c r="H42" s="57"/>
      <c r="I42" s="78" t="s">
        <v>472</v>
      </c>
      <c r="J42" s="3">
        <v>500000</v>
      </c>
      <c r="K42" s="197" t="s">
        <v>501</v>
      </c>
      <c r="L42" s="197"/>
      <c r="M42" s="197"/>
      <c r="N42" s="269"/>
      <c r="O42" s="89"/>
      <c r="P42" s="61"/>
      <c r="Q42" s="91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</row>
    <row r="43" spans="1:32" ht="35.25" customHeight="1" x14ac:dyDescent="0.3">
      <c r="A43" t="b">
        <v>1</v>
      </c>
      <c r="B43">
        <f t="shared" si="0"/>
        <v>500000</v>
      </c>
      <c r="C43">
        <f>IF(A43,10,0)</f>
        <v>10</v>
      </c>
      <c r="D43">
        <f t="shared" ref="D43" si="9">IF(A43,6,0)</f>
        <v>6</v>
      </c>
      <c r="E43">
        <f t="shared" ref="E43" si="10">IF(A43,2,0)</f>
        <v>2</v>
      </c>
      <c r="G43" s="284"/>
      <c r="H43" s="57"/>
      <c r="I43" s="78" t="s">
        <v>468</v>
      </c>
      <c r="J43" s="3">
        <v>500000</v>
      </c>
      <c r="K43" s="197" t="s">
        <v>653</v>
      </c>
      <c r="L43" s="197"/>
      <c r="M43" s="197"/>
      <c r="N43" s="212"/>
      <c r="O43" s="88"/>
      <c r="P43" s="61"/>
      <c r="Q43" s="91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</row>
    <row r="44" spans="1:32" ht="35.25" customHeight="1" x14ac:dyDescent="0.3">
      <c r="G44" s="282" t="s">
        <v>193</v>
      </c>
      <c r="H44" s="57"/>
      <c r="I44" s="78" t="s">
        <v>473</v>
      </c>
      <c r="J44" s="298" t="s">
        <v>24</v>
      </c>
      <c r="K44" s="299"/>
      <c r="L44" s="299"/>
      <c r="M44" s="300"/>
      <c r="N44" s="174" t="s">
        <v>1145</v>
      </c>
      <c r="O44" s="216"/>
      <c r="P44" s="61"/>
      <c r="R44" s="66"/>
      <c r="S44" s="66"/>
      <c r="T44" s="66"/>
      <c r="Z44" s="66"/>
      <c r="AA44" s="66"/>
      <c r="AB44" s="66"/>
      <c r="AC44" s="66"/>
      <c r="AD44" s="66"/>
      <c r="AE44" s="66"/>
      <c r="AF44" s="66"/>
    </row>
    <row r="45" spans="1:32" ht="35.25" customHeight="1" x14ac:dyDescent="0.3">
      <c r="G45" s="283"/>
      <c r="H45" s="57"/>
      <c r="I45" s="78" t="s">
        <v>474</v>
      </c>
      <c r="J45" s="285"/>
      <c r="K45" s="286"/>
      <c r="L45" s="286"/>
      <c r="M45" s="287"/>
      <c r="N45" s="215" t="s">
        <v>489</v>
      </c>
      <c r="O45" s="217"/>
      <c r="P45" s="61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</row>
    <row r="46" spans="1:32" ht="35.25" customHeight="1" x14ac:dyDescent="0.3">
      <c r="A46" t="b">
        <v>1</v>
      </c>
      <c r="B46">
        <f t="shared" si="0"/>
        <v>1000000</v>
      </c>
      <c r="C46">
        <f t="shared" ref="C46" si="11">IF(A46,3,0)</f>
        <v>3</v>
      </c>
      <c r="D46">
        <f>IF(A46,3,0)</f>
        <v>3</v>
      </c>
      <c r="G46" s="283"/>
      <c r="H46" s="57"/>
      <c r="I46" s="78" t="s">
        <v>475</v>
      </c>
      <c r="J46" s="3">
        <v>1000000</v>
      </c>
      <c r="K46" s="197" t="s">
        <v>502</v>
      </c>
      <c r="L46" s="197"/>
      <c r="M46" s="197"/>
      <c r="N46" s="212"/>
      <c r="O46" s="92"/>
      <c r="P46" s="61"/>
      <c r="R46" s="66"/>
      <c r="S46" s="66"/>
      <c r="T46" s="66"/>
      <c r="Z46" s="66"/>
      <c r="AA46" s="66"/>
      <c r="AB46" s="66"/>
      <c r="AC46" s="66"/>
      <c r="AD46" s="66"/>
      <c r="AE46" s="66"/>
      <c r="AF46" s="66"/>
    </row>
    <row r="47" spans="1:32" ht="35.25" customHeight="1" x14ac:dyDescent="0.3">
      <c r="A47" t="b">
        <v>1</v>
      </c>
      <c r="C47">
        <f>IF(A47,2,0)</f>
        <v>2</v>
      </c>
      <c r="D47">
        <f>IF(A47,2,0)</f>
        <v>2</v>
      </c>
      <c r="E47">
        <f>IF(A47,1,0)</f>
        <v>1</v>
      </c>
      <c r="G47" s="283"/>
      <c r="H47" s="57"/>
      <c r="I47" s="78" t="s">
        <v>477</v>
      </c>
      <c r="J47" s="215"/>
      <c r="K47" s="289" t="s">
        <v>503</v>
      </c>
      <c r="L47" s="290"/>
      <c r="M47" s="291"/>
      <c r="N47" s="273" t="s">
        <v>488</v>
      </c>
      <c r="O47" s="216"/>
      <c r="P47" s="61"/>
      <c r="R47" s="66"/>
      <c r="S47" s="66"/>
      <c r="T47" s="66"/>
      <c r="Z47" s="66"/>
      <c r="AA47" s="66"/>
      <c r="AB47" s="66"/>
      <c r="AC47" s="66"/>
      <c r="AD47" s="66"/>
      <c r="AE47" s="66"/>
      <c r="AF47" s="66"/>
    </row>
    <row r="48" spans="1:32" ht="35.25" customHeight="1" x14ac:dyDescent="0.3">
      <c r="G48" s="283"/>
      <c r="H48" s="57"/>
      <c r="I48" s="78" t="s">
        <v>478</v>
      </c>
      <c r="J48" s="269"/>
      <c r="K48" s="292"/>
      <c r="L48" s="293"/>
      <c r="M48" s="294"/>
      <c r="N48" s="288"/>
      <c r="O48" s="278"/>
      <c r="P48" s="61"/>
      <c r="R48" s="66"/>
      <c r="S48" s="66"/>
      <c r="T48" s="66"/>
      <c r="Z48" s="66"/>
      <c r="AA48" s="66"/>
      <c r="AB48" s="66"/>
      <c r="AC48" s="66"/>
      <c r="AD48" s="66"/>
      <c r="AE48" s="66"/>
      <c r="AF48" s="66"/>
    </row>
    <row r="49" spans="1:32" ht="35.25" customHeight="1" x14ac:dyDescent="0.3">
      <c r="G49" s="283"/>
      <c r="H49" s="57"/>
      <c r="I49" s="78" t="s">
        <v>479</v>
      </c>
      <c r="J49" s="269"/>
      <c r="K49" s="292"/>
      <c r="L49" s="293"/>
      <c r="M49" s="294"/>
      <c r="N49" s="288"/>
      <c r="O49" s="278"/>
      <c r="P49" s="61"/>
      <c r="R49" s="66"/>
      <c r="S49" s="66"/>
      <c r="T49" s="66"/>
      <c r="Z49" s="66"/>
      <c r="AA49" s="66"/>
      <c r="AB49" s="66"/>
      <c r="AC49" s="66"/>
      <c r="AD49" s="66"/>
      <c r="AE49" s="66"/>
      <c r="AF49" s="66"/>
    </row>
    <row r="50" spans="1:32" ht="35.25" customHeight="1" x14ac:dyDescent="0.3">
      <c r="G50" s="283"/>
      <c r="H50" s="57"/>
      <c r="I50" s="78" t="s">
        <v>480</v>
      </c>
      <c r="J50" s="212"/>
      <c r="K50" s="295"/>
      <c r="L50" s="296"/>
      <c r="M50" s="297"/>
      <c r="N50" s="274"/>
      <c r="O50" s="217"/>
      <c r="P50" s="61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</row>
    <row r="51" spans="1:32" ht="35.25" customHeight="1" x14ac:dyDescent="0.3">
      <c r="G51" s="283"/>
      <c r="H51" s="57"/>
      <c r="I51" s="93" t="s">
        <v>476</v>
      </c>
      <c r="J51" s="3"/>
      <c r="K51" s="285"/>
      <c r="L51" s="286"/>
      <c r="M51" s="287"/>
      <c r="N51" s="301" t="s">
        <v>229</v>
      </c>
      <c r="O51" s="88"/>
      <c r="P51" s="61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</row>
    <row r="52" spans="1:32" ht="35.25" customHeight="1" x14ac:dyDescent="0.3">
      <c r="A52" t="b">
        <v>1</v>
      </c>
      <c r="B52">
        <f t="shared" si="0"/>
        <v>3000000</v>
      </c>
      <c r="C52">
        <f t="shared" ref="C52:C57" si="12">IF(A52,3,0)</f>
        <v>3</v>
      </c>
      <c r="D52">
        <f t="shared" ref="D52:D57" si="13">IF(A52,3,0)</f>
        <v>3</v>
      </c>
      <c r="G52" s="283"/>
      <c r="H52" s="57"/>
      <c r="I52" s="93" t="s">
        <v>481</v>
      </c>
      <c r="J52" s="3">
        <v>3000000</v>
      </c>
      <c r="K52" s="197" t="s">
        <v>487</v>
      </c>
      <c r="L52" s="197"/>
      <c r="M52" s="197"/>
      <c r="N52" s="302"/>
      <c r="O52" s="88"/>
      <c r="P52" s="61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</row>
    <row r="53" spans="1:32" ht="35.25" customHeight="1" x14ac:dyDescent="0.3">
      <c r="A53" t="b">
        <v>1</v>
      </c>
      <c r="B53">
        <f t="shared" si="0"/>
        <v>3000000</v>
      </c>
      <c r="C53">
        <f t="shared" si="12"/>
        <v>3</v>
      </c>
      <c r="D53">
        <f t="shared" si="13"/>
        <v>3</v>
      </c>
      <c r="G53" s="283"/>
      <c r="H53" s="57"/>
      <c r="I53" s="93" t="s">
        <v>482</v>
      </c>
      <c r="J53" s="3">
        <v>3000000</v>
      </c>
      <c r="K53" s="197" t="s">
        <v>487</v>
      </c>
      <c r="L53" s="197"/>
      <c r="M53" s="197"/>
      <c r="N53" s="302"/>
      <c r="O53" s="88"/>
      <c r="P53" s="61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</row>
    <row r="54" spans="1:32" ht="35.25" customHeight="1" x14ac:dyDescent="0.3">
      <c r="A54" t="b">
        <v>1</v>
      </c>
      <c r="B54">
        <f t="shared" si="0"/>
        <v>3000000</v>
      </c>
      <c r="C54">
        <f t="shared" si="12"/>
        <v>3</v>
      </c>
      <c r="D54">
        <f t="shared" si="13"/>
        <v>3</v>
      </c>
      <c r="G54" s="283"/>
      <c r="H54" s="57"/>
      <c r="I54" s="93" t="s">
        <v>483</v>
      </c>
      <c r="J54" s="3">
        <v>3000000</v>
      </c>
      <c r="K54" s="197" t="s">
        <v>487</v>
      </c>
      <c r="L54" s="197"/>
      <c r="M54" s="197"/>
      <c r="N54" s="302"/>
      <c r="O54" s="88"/>
      <c r="P54" s="61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</row>
    <row r="55" spans="1:32" ht="35.25" customHeight="1" x14ac:dyDescent="0.3">
      <c r="A55" t="b">
        <v>1</v>
      </c>
      <c r="B55">
        <f t="shared" si="0"/>
        <v>3000000</v>
      </c>
      <c r="C55">
        <f t="shared" si="12"/>
        <v>3</v>
      </c>
      <c r="D55">
        <f t="shared" si="13"/>
        <v>3</v>
      </c>
      <c r="G55" s="283"/>
      <c r="H55" s="57"/>
      <c r="I55" s="93" t="s">
        <v>484</v>
      </c>
      <c r="J55" s="3">
        <v>3000000</v>
      </c>
      <c r="K55" s="197" t="s">
        <v>487</v>
      </c>
      <c r="L55" s="197"/>
      <c r="M55" s="197"/>
      <c r="N55" s="302"/>
      <c r="O55" s="88"/>
      <c r="P55" s="61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</row>
    <row r="56" spans="1:32" ht="35.25" customHeight="1" x14ac:dyDescent="0.3">
      <c r="A56" t="b">
        <v>1</v>
      </c>
      <c r="B56">
        <f t="shared" si="0"/>
        <v>3000000</v>
      </c>
      <c r="C56">
        <f t="shared" si="12"/>
        <v>3</v>
      </c>
      <c r="D56">
        <f t="shared" si="13"/>
        <v>3</v>
      </c>
      <c r="G56" s="283"/>
      <c r="H56" s="57"/>
      <c r="I56" s="93" t="s">
        <v>485</v>
      </c>
      <c r="J56" s="3">
        <v>3000000</v>
      </c>
      <c r="K56" s="197" t="s">
        <v>487</v>
      </c>
      <c r="L56" s="197"/>
      <c r="M56" s="197"/>
      <c r="N56" s="302"/>
      <c r="O56" s="88"/>
      <c r="P56" s="61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</row>
    <row r="57" spans="1:32" ht="35.25" customHeight="1" x14ac:dyDescent="0.3">
      <c r="A57" t="b">
        <v>1</v>
      </c>
      <c r="B57">
        <f t="shared" ref="B57" si="14">IF(A57,J57,0)</f>
        <v>3000000</v>
      </c>
      <c r="C57">
        <f t="shared" si="12"/>
        <v>3</v>
      </c>
      <c r="D57">
        <f t="shared" si="13"/>
        <v>3</v>
      </c>
      <c r="G57" s="284"/>
      <c r="H57" s="57"/>
      <c r="I57" s="93" t="s">
        <v>486</v>
      </c>
      <c r="J57" s="3">
        <v>3000000</v>
      </c>
      <c r="K57" s="197" t="s">
        <v>487</v>
      </c>
      <c r="L57" s="197"/>
      <c r="M57" s="197"/>
      <c r="N57" s="303"/>
      <c r="O57" s="88"/>
      <c r="P57" s="61"/>
    </row>
    <row r="58" spans="1:32" ht="12" customHeight="1" thickBot="1" x14ac:dyDescent="0.35">
      <c r="G58" s="6"/>
      <c r="H58" s="6"/>
      <c r="J58" s="2"/>
      <c r="K58" s="2"/>
      <c r="L58" s="2"/>
      <c r="M58" s="2"/>
      <c r="N58" s="2"/>
      <c r="P58" s="61"/>
    </row>
    <row r="59" spans="1:32" ht="24.75" customHeight="1" thickBot="1" x14ac:dyDescent="0.35">
      <c r="A59">
        <v>0</v>
      </c>
      <c r="G59" s="67" t="s">
        <v>225</v>
      </c>
      <c r="H59" s="68" t="s">
        <v>226</v>
      </c>
      <c r="I59" s="68" t="s">
        <v>227</v>
      </c>
      <c r="J59" s="68" t="s">
        <v>236</v>
      </c>
      <c r="K59" s="68" t="s">
        <v>239</v>
      </c>
      <c r="L59" s="68" t="s">
        <v>240</v>
      </c>
      <c r="M59" s="68" t="s">
        <v>237</v>
      </c>
      <c r="N59" s="69" t="s">
        <v>298</v>
      </c>
      <c r="P59" s="61"/>
    </row>
    <row r="60" spans="1:32" x14ac:dyDescent="0.3">
      <c r="A60" s="43">
        <v>1</v>
      </c>
      <c r="B60" s="43"/>
      <c r="C60" s="43"/>
      <c r="D60" s="43"/>
      <c r="E60" s="43"/>
      <c r="G60" s="136" t="s">
        <v>215</v>
      </c>
      <c r="H60" s="214"/>
      <c r="I60" s="9" t="s">
        <v>504</v>
      </c>
      <c r="J60" s="10">
        <v>10000000</v>
      </c>
      <c r="K60" s="10">
        <v>100000000</v>
      </c>
      <c r="L60" s="10">
        <v>1700</v>
      </c>
      <c r="M60" s="9" t="s">
        <v>588</v>
      </c>
      <c r="N60" s="252"/>
      <c r="P60" s="61"/>
    </row>
    <row r="61" spans="1:32" x14ac:dyDescent="0.3">
      <c r="A61" s="43">
        <v>2</v>
      </c>
      <c r="B61" s="43"/>
      <c r="C61" s="43"/>
      <c r="D61" s="43"/>
      <c r="E61" s="43"/>
      <c r="G61" s="137" t="s">
        <v>194</v>
      </c>
      <c r="H61" s="184"/>
      <c r="I61" s="58" t="s">
        <v>505</v>
      </c>
      <c r="J61" s="3">
        <v>25000000</v>
      </c>
      <c r="K61" s="3">
        <v>400000000</v>
      </c>
      <c r="L61" s="3">
        <v>41000</v>
      </c>
      <c r="M61" s="58" t="s">
        <v>589</v>
      </c>
      <c r="N61" s="238"/>
      <c r="P61" s="61"/>
    </row>
    <row r="62" spans="1:32" ht="16.5" customHeight="1" x14ac:dyDescent="0.3">
      <c r="A62" s="43">
        <v>3</v>
      </c>
      <c r="B62" s="43"/>
      <c r="C62" s="43"/>
      <c r="D62" s="43"/>
      <c r="E62" s="43"/>
      <c r="G62" s="137" t="s">
        <v>195</v>
      </c>
      <c r="H62" s="184"/>
      <c r="I62" s="58" t="s">
        <v>506</v>
      </c>
      <c r="J62" s="3">
        <v>30000000</v>
      </c>
      <c r="K62" s="3">
        <v>1260000000</v>
      </c>
      <c r="L62" s="3">
        <v>160000</v>
      </c>
      <c r="M62" s="58" t="s">
        <v>590</v>
      </c>
      <c r="N62" s="238"/>
      <c r="P62" s="61"/>
    </row>
    <row r="63" spans="1:32" ht="16.5" customHeight="1" x14ac:dyDescent="0.3">
      <c r="A63" s="43">
        <v>4</v>
      </c>
      <c r="B63" s="43"/>
      <c r="C63" s="43"/>
      <c r="D63" s="43"/>
      <c r="E63" s="43"/>
      <c r="G63" s="137" t="s">
        <v>196</v>
      </c>
      <c r="H63" s="184"/>
      <c r="I63" s="58" t="s">
        <v>507</v>
      </c>
      <c r="J63" s="3">
        <v>40000000</v>
      </c>
      <c r="K63" s="3">
        <v>1680000000</v>
      </c>
      <c r="L63" s="3">
        <v>360000</v>
      </c>
      <c r="M63" s="58" t="s">
        <v>591</v>
      </c>
      <c r="N63" s="238"/>
      <c r="P63" s="61"/>
    </row>
    <row r="64" spans="1:32" x14ac:dyDescent="0.3">
      <c r="A64" s="43">
        <v>5</v>
      </c>
      <c r="B64" s="43"/>
      <c r="C64" s="43"/>
      <c r="D64" s="43"/>
      <c r="E64" s="43"/>
      <c r="G64" s="137" t="s">
        <v>197</v>
      </c>
      <c r="H64" s="184"/>
      <c r="I64" s="58" t="s">
        <v>508</v>
      </c>
      <c r="J64" s="3">
        <v>80000000</v>
      </c>
      <c r="K64" s="3">
        <v>2100000000</v>
      </c>
      <c r="L64" s="3">
        <v>630000</v>
      </c>
      <c r="M64" s="58" t="s">
        <v>592</v>
      </c>
      <c r="N64" s="238"/>
      <c r="P64" s="61"/>
    </row>
    <row r="65" spans="1:16" x14ac:dyDescent="0.3">
      <c r="A65" s="43">
        <v>6</v>
      </c>
      <c r="B65" s="43"/>
      <c r="C65" s="43"/>
      <c r="D65" s="43"/>
      <c r="E65" s="43"/>
      <c r="G65" s="137" t="s">
        <v>198</v>
      </c>
      <c r="H65" s="184"/>
      <c r="I65" s="58" t="s">
        <v>509</v>
      </c>
      <c r="J65" s="3">
        <v>250000000</v>
      </c>
      <c r="K65" s="3">
        <v>2520000000</v>
      </c>
      <c r="L65" s="3">
        <v>980000</v>
      </c>
      <c r="M65" s="58" t="s">
        <v>593</v>
      </c>
      <c r="N65" s="238"/>
      <c r="P65" s="61"/>
    </row>
    <row r="66" spans="1:16" x14ac:dyDescent="0.3">
      <c r="A66" s="43">
        <v>7</v>
      </c>
      <c r="B66" s="43"/>
      <c r="C66" s="43"/>
      <c r="D66" s="43"/>
      <c r="E66" s="43"/>
      <c r="G66" s="137" t="s">
        <v>199</v>
      </c>
      <c r="H66" s="184"/>
      <c r="I66" s="58" t="s">
        <v>510</v>
      </c>
      <c r="J66" s="3">
        <v>350000000</v>
      </c>
      <c r="K66" s="3">
        <v>2940000000</v>
      </c>
      <c r="L66" s="3">
        <v>1400000</v>
      </c>
      <c r="M66" s="58" t="s">
        <v>594</v>
      </c>
      <c r="N66" s="238"/>
      <c r="P66" s="61"/>
    </row>
    <row r="67" spans="1:16" x14ac:dyDescent="0.3">
      <c r="A67" s="43">
        <v>8</v>
      </c>
      <c r="B67" s="43"/>
      <c r="C67" s="43"/>
      <c r="D67" s="43"/>
      <c r="E67" s="43"/>
      <c r="G67" s="137" t="s">
        <v>200</v>
      </c>
      <c r="H67" s="184"/>
      <c r="I67" s="58" t="s">
        <v>511</v>
      </c>
      <c r="J67" s="3">
        <v>1300000000</v>
      </c>
      <c r="K67" s="3">
        <v>3360000000</v>
      </c>
      <c r="L67" s="3">
        <v>2500000</v>
      </c>
      <c r="M67" s="58" t="s">
        <v>595</v>
      </c>
      <c r="N67" s="238"/>
      <c r="P67" s="61"/>
    </row>
    <row r="68" spans="1:16" x14ac:dyDescent="0.3">
      <c r="A68" s="43">
        <v>9</v>
      </c>
      <c r="B68" s="43"/>
      <c r="C68" s="43"/>
      <c r="D68" s="43"/>
      <c r="E68" s="43"/>
      <c r="G68" s="137" t="s">
        <v>201</v>
      </c>
      <c r="H68" s="184"/>
      <c r="I68" s="58" t="s">
        <v>512</v>
      </c>
      <c r="J68" s="3">
        <v>1500000000</v>
      </c>
      <c r="K68" s="3">
        <v>3780000000</v>
      </c>
      <c r="L68" s="3">
        <v>3100000</v>
      </c>
      <c r="M68" s="58" t="s">
        <v>596</v>
      </c>
      <c r="N68" s="238"/>
      <c r="P68" s="61"/>
    </row>
    <row r="69" spans="1:16" ht="17.25" thickBot="1" x14ac:dyDescent="0.35">
      <c r="A69" s="43">
        <v>10</v>
      </c>
      <c r="B69" s="43"/>
      <c r="C69" s="43"/>
      <c r="D69" s="43"/>
      <c r="E69" s="43"/>
      <c r="G69" s="138" t="s">
        <v>202</v>
      </c>
      <c r="H69" s="213"/>
      <c r="I69" s="13" t="s">
        <v>513</v>
      </c>
      <c r="J69" s="14">
        <v>2000000000</v>
      </c>
      <c r="K69" s="14">
        <v>4200000000</v>
      </c>
      <c r="L69" s="14">
        <v>3100000</v>
      </c>
      <c r="M69" s="13" t="s">
        <v>597</v>
      </c>
      <c r="N69" s="239"/>
      <c r="P69" s="61"/>
    </row>
    <row r="70" spans="1:16" x14ac:dyDescent="0.3">
      <c r="A70" s="43">
        <v>1</v>
      </c>
      <c r="B70" s="43"/>
      <c r="C70" s="43"/>
      <c r="D70" s="43"/>
      <c r="E70" s="43"/>
      <c r="G70" s="136" t="s">
        <v>215</v>
      </c>
      <c r="H70" s="214"/>
      <c r="I70" s="83" t="s">
        <v>514</v>
      </c>
      <c r="J70" s="10">
        <v>10000000</v>
      </c>
      <c r="K70" s="81">
        <v>100000000</v>
      </c>
      <c r="L70" s="81">
        <v>1700</v>
      </c>
      <c r="M70" s="83" t="s">
        <v>598</v>
      </c>
      <c r="N70" s="304"/>
      <c r="P70" s="61"/>
    </row>
    <row r="71" spans="1:16" x14ac:dyDescent="0.3">
      <c r="A71" s="43">
        <v>2</v>
      </c>
      <c r="B71" s="43"/>
      <c r="C71" s="43"/>
      <c r="D71" s="43"/>
      <c r="E71" s="43"/>
      <c r="G71" s="137" t="s">
        <v>194</v>
      </c>
      <c r="H71" s="184"/>
      <c r="I71" s="78" t="s">
        <v>515</v>
      </c>
      <c r="J71" s="3">
        <v>25000000</v>
      </c>
      <c r="K71" s="77">
        <v>400000000</v>
      </c>
      <c r="L71" s="77">
        <v>41000</v>
      </c>
      <c r="M71" s="78" t="s">
        <v>599</v>
      </c>
      <c r="N71" s="305"/>
      <c r="P71" s="61"/>
    </row>
    <row r="72" spans="1:16" ht="16.5" customHeight="1" x14ac:dyDescent="0.3">
      <c r="A72" s="43">
        <v>3</v>
      </c>
      <c r="B72" s="43"/>
      <c r="C72" s="43"/>
      <c r="D72" s="43"/>
      <c r="E72" s="43"/>
      <c r="G72" s="137" t="s">
        <v>195</v>
      </c>
      <c r="H72" s="184"/>
      <c r="I72" s="78" t="s">
        <v>516</v>
      </c>
      <c r="J72" s="3">
        <v>30000000</v>
      </c>
      <c r="K72" s="77">
        <v>1260000000</v>
      </c>
      <c r="L72" s="77">
        <v>160000</v>
      </c>
      <c r="M72" s="78" t="s">
        <v>600</v>
      </c>
      <c r="N72" s="305"/>
      <c r="P72" s="61"/>
    </row>
    <row r="73" spans="1:16" ht="16.5" customHeight="1" x14ac:dyDescent="0.3">
      <c r="A73" s="43">
        <v>4</v>
      </c>
      <c r="B73" s="43"/>
      <c r="C73" s="43"/>
      <c r="D73" s="43"/>
      <c r="E73" s="43"/>
      <c r="G73" s="137" t="s">
        <v>196</v>
      </c>
      <c r="H73" s="184"/>
      <c r="I73" s="78" t="s">
        <v>517</v>
      </c>
      <c r="J73" s="3">
        <v>40000000</v>
      </c>
      <c r="K73" s="77">
        <v>1680000000</v>
      </c>
      <c r="L73" s="77">
        <v>360000</v>
      </c>
      <c r="M73" s="78" t="s">
        <v>601</v>
      </c>
      <c r="N73" s="305"/>
      <c r="P73" s="61"/>
    </row>
    <row r="74" spans="1:16" x14ac:dyDescent="0.3">
      <c r="A74" s="43">
        <v>5</v>
      </c>
      <c r="B74" s="43"/>
      <c r="C74" s="43"/>
      <c r="D74" s="43"/>
      <c r="E74" s="43"/>
      <c r="G74" s="137" t="s">
        <v>197</v>
      </c>
      <c r="H74" s="184"/>
      <c r="I74" s="78" t="s">
        <v>518</v>
      </c>
      <c r="J74" s="3">
        <v>80000000</v>
      </c>
      <c r="K74" s="77">
        <v>2100000000</v>
      </c>
      <c r="L74" s="77">
        <v>630000</v>
      </c>
      <c r="M74" s="78" t="s">
        <v>602</v>
      </c>
      <c r="N74" s="305"/>
      <c r="P74" s="61"/>
    </row>
    <row r="75" spans="1:16" x14ac:dyDescent="0.3">
      <c r="A75" s="43">
        <v>6</v>
      </c>
      <c r="B75" s="43"/>
      <c r="C75" s="43"/>
      <c r="D75" s="43"/>
      <c r="E75" s="43"/>
      <c r="G75" s="137" t="s">
        <v>198</v>
      </c>
      <c r="H75" s="184"/>
      <c r="I75" s="78" t="s">
        <v>519</v>
      </c>
      <c r="J75" s="3">
        <v>250000000</v>
      </c>
      <c r="K75" s="77">
        <v>2520000000</v>
      </c>
      <c r="L75" s="77">
        <v>980000</v>
      </c>
      <c r="M75" s="78" t="s">
        <v>603</v>
      </c>
      <c r="N75" s="305"/>
      <c r="P75" s="61"/>
    </row>
    <row r="76" spans="1:16" x14ac:dyDescent="0.3">
      <c r="A76" s="43">
        <v>7</v>
      </c>
      <c r="B76" s="43"/>
      <c r="C76" s="43"/>
      <c r="D76" s="43"/>
      <c r="E76" s="43"/>
      <c r="G76" s="137" t="s">
        <v>199</v>
      </c>
      <c r="H76" s="184"/>
      <c r="I76" s="78" t="s">
        <v>520</v>
      </c>
      <c r="J76" s="3">
        <v>350000000</v>
      </c>
      <c r="K76" s="77">
        <v>2940000000</v>
      </c>
      <c r="L76" s="77">
        <v>1400000</v>
      </c>
      <c r="M76" s="78" t="s">
        <v>604</v>
      </c>
      <c r="N76" s="305"/>
      <c r="P76" s="61"/>
    </row>
    <row r="77" spans="1:16" x14ac:dyDescent="0.3">
      <c r="A77" s="43">
        <v>8</v>
      </c>
      <c r="B77" s="43"/>
      <c r="C77" s="43"/>
      <c r="D77" s="43"/>
      <c r="E77" s="43"/>
      <c r="G77" s="137" t="s">
        <v>200</v>
      </c>
      <c r="H77" s="184"/>
      <c r="I77" s="78" t="s">
        <v>521</v>
      </c>
      <c r="J77" s="3">
        <v>1300000000</v>
      </c>
      <c r="K77" s="77">
        <v>3360000000</v>
      </c>
      <c r="L77" s="77">
        <v>2500000</v>
      </c>
      <c r="M77" s="78" t="s">
        <v>605</v>
      </c>
      <c r="N77" s="305"/>
      <c r="P77" s="61"/>
    </row>
    <row r="78" spans="1:16" x14ac:dyDescent="0.3">
      <c r="A78" s="43">
        <v>9</v>
      </c>
      <c r="B78" s="43"/>
      <c r="C78" s="43"/>
      <c r="D78" s="43"/>
      <c r="E78" s="43"/>
      <c r="G78" s="137" t="s">
        <v>201</v>
      </c>
      <c r="H78" s="184"/>
      <c r="I78" s="78" t="s">
        <v>522</v>
      </c>
      <c r="J78" s="3">
        <v>1500000000</v>
      </c>
      <c r="K78" s="77">
        <v>3780000000</v>
      </c>
      <c r="L78" s="77">
        <v>3100000</v>
      </c>
      <c r="M78" s="78" t="s">
        <v>606</v>
      </c>
      <c r="N78" s="305"/>
      <c r="P78" s="61"/>
    </row>
    <row r="79" spans="1:16" ht="17.25" thickBot="1" x14ac:dyDescent="0.35">
      <c r="A79" s="43">
        <v>10</v>
      </c>
      <c r="B79" s="43"/>
      <c r="C79" s="43"/>
      <c r="D79" s="43"/>
      <c r="E79" s="43"/>
      <c r="G79" s="138" t="s">
        <v>202</v>
      </c>
      <c r="H79" s="213"/>
      <c r="I79" s="86" t="s">
        <v>523</v>
      </c>
      <c r="J79" s="14">
        <v>2000000000</v>
      </c>
      <c r="K79" s="84">
        <v>4200000000</v>
      </c>
      <c r="L79" s="84">
        <v>3100000</v>
      </c>
      <c r="M79" s="86" t="s">
        <v>607</v>
      </c>
      <c r="N79" s="306"/>
      <c r="P79" s="61"/>
    </row>
    <row r="80" spans="1:16" ht="16.5" customHeight="1" x14ac:dyDescent="0.3">
      <c r="A80" s="43">
        <v>1</v>
      </c>
      <c r="B80" s="43"/>
      <c r="C80" s="43"/>
      <c r="D80" s="43"/>
      <c r="E80" s="43"/>
      <c r="G80" s="136" t="s">
        <v>215</v>
      </c>
      <c r="H80" s="214"/>
      <c r="I80" s="83" t="s">
        <v>524</v>
      </c>
      <c r="J80" s="10">
        <v>10000000</v>
      </c>
      <c r="K80" s="81">
        <v>100000000</v>
      </c>
      <c r="L80" s="81">
        <v>1700</v>
      </c>
      <c r="M80" s="83" t="s">
        <v>608</v>
      </c>
      <c r="N80" s="304"/>
      <c r="P80" s="61"/>
    </row>
    <row r="81" spans="1:16" x14ac:dyDescent="0.3">
      <c r="A81" s="43">
        <v>2</v>
      </c>
      <c r="B81" s="43"/>
      <c r="C81" s="43"/>
      <c r="D81" s="43"/>
      <c r="E81" s="43"/>
      <c r="G81" s="137" t="s">
        <v>194</v>
      </c>
      <c r="H81" s="184"/>
      <c r="I81" s="78" t="s">
        <v>525</v>
      </c>
      <c r="J81" s="3">
        <v>25000000</v>
      </c>
      <c r="K81" s="77">
        <v>400000000</v>
      </c>
      <c r="L81" s="77">
        <v>41000</v>
      </c>
      <c r="M81" s="78" t="s">
        <v>609</v>
      </c>
      <c r="N81" s="305"/>
      <c r="P81" s="61"/>
    </row>
    <row r="82" spans="1:16" x14ac:dyDescent="0.3">
      <c r="A82" s="43">
        <v>3</v>
      </c>
      <c r="B82" s="43"/>
      <c r="C82" s="43"/>
      <c r="D82" s="43"/>
      <c r="E82" s="43"/>
      <c r="G82" s="137" t="s">
        <v>195</v>
      </c>
      <c r="H82" s="184"/>
      <c r="I82" s="78" t="s">
        <v>526</v>
      </c>
      <c r="J82" s="3">
        <v>30000000</v>
      </c>
      <c r="K82" s="77">
        <v>1260000000</v>
      </c>
      <c r="L82" s="77">
        <v>160000</v>
      </c>
      <c r="M82" s="78" t="s">
        <v>610</v>
      </c>
      <c r="N82" s="305"/>
      <c r="P82" s="61"/>
    </row>
    <row r="83" spans="1:16" x14ac:dyDescent="0.3">
      <c r="A83" s="43">
        <v>4</v>
      </c>
      <c r="B83" s="43"/>
      <c r="C83" s="43"/>
      <c r="D83" s="43"/>
      <c r="E83" s="43"/>
      <c r="G83" s="137" t="s">
        <v>196</v>
      </c>
      <c r="H83" s="184"/>
      <c r="I83" s="78" t="s">
        <v>527</v>
      </c>
      <c r="J83" s="3">
        <v>40000000</v>
      </c>
      <c r="K83" s="77">
        <v>1680000000</v>
      </c>
      <c r="L83" s="77">
        <v>360000</v>
      </c>
      <c r="M83" s="78" t="s">
        <v>611</v>
      </c>
      <c r="N83" s="305"/>
      <c r="P83" s="61"/>
    </row>
    <row r="84" spans="1:16" x14ac:dyDescent="0.3">
      <c r="A84" s="43">
        <v>5</v>
      </c>
      <c r="B84" s="43"/>
      <c r="C84" s="43"/>
      <c r="D84" s="43"/>
      <c r="E84" s="43"/>
      <c r="G84" s="137" t="s">
        <v>197</v>
      </c>
      <c r="H84" s="184"/>
      <c r="I84" s="78" t="s">
        <v>528</v>
      </c>
      <c r="J84" s="3">
        <v>80000000</v>
      </c>
      <c r="K84" s="77">
        <v>2100000000</v>
      </c>
      <c r="L84" s="77">
        <v>630000</v>
      </c>
      <c r="M84" s="78" t="s">
        <v>612</v>
      </c>
      <c r="N84" s="305"/>
      <c r="P84" s="61"/>
    </row>
    <row r="85" spans="1:16" x14ac:dyDescent="0.3">
      <c r="A85" s="43">
        <v>6</v>
      </c>
      <c r="B85" s="43"/>
      <c r="C85" s="43"/>
      <c r="D85" s="43"/>
      <c r="E85" s="43"/>
      <c r="G85" s="137" t="s">
        <v>198</v>
      </c>
      <c r="H85" s="184"/>
      <c r="I85" s="78" t="s">
        <v>529</v>
      </c>
      <c r="J85" s="3">
        <v>250000000</v>
      </c>
      <c r="K85" s="77">
        <v>2520000000</v>
      </c>
      <c r="L85" s="77">
        <v>980000</v>
      </c>
      <c r="M85" s="78" t="s">
        <v>613</v>
      </c>
      <c r="N85" s="305"/>
      <c r="P85" s="61"/>
    </row>
    <row r="86" spans="1:16" x14ac:dyDescent="0.3">
      <c r="A86" s="43">
        <v>7</v>
      </c>
      <c r="B86" s="43"/>
      <c r="C86" s="43"/>
      <c r="D86" s="43"/>
      <c r="E86" s="43"/>
      <c r="G86" s="137" t="s">
        <v>199</v>
      </c>
      <c r="H86" s="184"/>
      <c r="I86" s="78" t="s">
        <v>530</v>
      </c>
      <c r="J86" s="3">
        <v>350000000</v>
      </c>
      <c r="K86" s="77">
        <v>2940000000</v>
      </c>
      <c r="L86" s="77">
        <v>1400000</v>
      </c>
      <c r="M86" s="78" t="s">
        <v>614</v>
      </c>
      <c r="N86" s="305"/>
      <c r="P86" s="61"/>
    </row>
    <row r="87" spans="1:16" x14ac:dyDescent="0.3">
      <c r="A87" s="43">
        <v>8</v>
      </c>
      <c r="B87" s="43"/>
      <c r="C87" s="43"/>
      <c r="D87" s="43"/>
      <c r="E87" s="43"/>
      <c r="G87" s="137" t="s">
        <v>200</v>
      </c>
      <c r="H87" s="184"/>
      <c r="I87" s="78" t="s">
        <v>531</v>
      </c>
      <c r="J87" s="3">
        <v>1300000000</v>
      </c>
      <c r="K87" s="77">
        <v>3360000000</v>
      </c>
      <c r="L87" s="77">
        <v>2500000</v>
      </c>
      <c r="M87" s="78" t="s">
        <v>615</v>
      </c>
      <c r="N87" s="305"/>
      <c r="P87" s="61"/>
    </row>
    <row r="88" spans="1:16" x14ac:dyDescent="0.3">
      <c r="A88" s="43">
        <v>9</v>
      </c>
      <c r="B88" s="43"/>
      <c r="C88" s="43"/>
      <c r="D88" s="43"/>
      <c r="E88" s="43"/>
      <c r="G88" s="137" t="s">
        <v>201</v>
      </c>
      <c r="H88" s="184"/>
      <c r="I88" s="78" t="s">
        <v>532</v>
      </c>
      <c r="J88" s="3">
        <v>1500000000</v>
      </c>
      <c r="K88" s="77">
        <v>3780000000</v>
      </c>
      <c r="L88" s="77">
        <v>3100000</v>
      </c>
      <c r="M88" s="78" t="s">
        <v>616</v>
      </c>
      <c r="N88" s="305"/>
      <c r="P88" s="61"/>
    </row>
    <row r="89" spans="1:16" ht="17.25" thickBot="1" x14ac:dyDescent="0.35">
      <c r="A89" s="43">
        <v>10</v>
      </c>
      <c r="B89" s="43"/>
      <c r="C89" s="43"/>
      <c r="D89" s="43"/>
      <c r="E89" s="43"/>
      <c r="G89" s="138" t="s">
        <v>202</v>
      </c>
      <c r="H89" s="213"/>
      <c r="I89" s="86" t="s">
        <v>533</v>
      </c>
      <c r="J89" s="14">
        <v>2000000000</v>
      </c>
      <c r="K89" s="84">
        <v>4200000000</v>
      </c>
      <c r="L89" s="84">
        <v>3100000</v>
      </c>
      <c r="M89" s="86" t="s">
        <v>617</v>
      </c>
      <c r="N89" s="306"/>
      <c r="P89" s="61"/>
    </row>
    <row r="90" spans="1:16" ht="16.5" customHeight="1" x14ac:dyDescent="0.3">
      <c r="A90" s="43">
        <v>1</v>
      </c>
      <c r="B90" s="43"/>
      <c r="C90" s="43"/>
      <c r="D90" s="43"/>
      <c r="E90" s="43"/>
      <c r="G90" s="139" t="s">
        <v>215</v>
      </c>
      <c r="H90" s="212"/>
      <c r="I90" s="5" t="s">
        <v>534</v>
      </c>
      <c r="J90" s="10">
        <v>10000000</v>
      </c>
      <c r="K90" s="7">
        <v>100000000</v>
      </c>
      <c r="L90" s="7">
        <v>1700</v>
      </c>
      <c r="M90" s="5" t="s">
        <v>618</v>
      </c>
      <c r="N90" s="238"/>
      <c r="P90" s="61"/>
    </row>
    <row r="91" spans="1:16" x14ac:dyDescent="0.3">
      <c r="A91" s="43">
        <v>2</v>
      </c>
      <c r="B91" s="43"/>
      <c r="C91" s="43"/>
      <c r="D91" s="43"/>
      <c r="E91" s="43"/>
      <c r="G91" s="137" t="s">
        <v>194</v>
      </c>
      <c r="H91" s="184"/>
      <c r="I91" s="58" t="s">
        <v>535</v>
      </c>
      <c r="J91" s="3">
        <v>25000000</v>
      </c>
      <c r="K91" s="3">
        <v>400000000</v>
      </c>
      <c r="L91" s="3">
        <v>41000</v>
      </c>
      <c r="M91" s="58" t="s">
        <v>619</v>
      </c>
      <c r="N91" s="238"/>
      <c r="P91" s="61"/>
    </row>
    <row r="92" spans="1:16" x14ac:dyDescent="0.3">
      <c r="A92" s="43">
        <v>3</v>
      </c>
      <c r="B92" s="43"/>
      <c r="C92" s="43"/>
      <c r="D92" s="43"/>
      <c r="E92" s="43"/>
      <c r="G92" s="137" t="s">
        <v>195</v>
      </c>
      <c r="H92" s="184"/>
      <c r="I92" s="58" t="s">
        <v>536</v>
      </c>
      <c r="J92" s="3">
        <v>30000000</v>
      </c>
      <c r="K92" s="3">
        <v>1260000000</v>
      </c>
      <c r="L92" s="3">
        <v>160000</v>
      </c>
      <c r="M92" s="58" t="s">
        <v>620</v>
      </c>
      <c r="N92" s="238"/>
      <c r="P92" s="61"/>
    </row>
    <row r="93" spans="1:16" x14ac:dyDescent="0.3">
      <c r="A93" s="43">
        <v>4</v>
      </c>
      <c r="B93" s="43"/>
      <c r="C93" s="43"/>
      <c r="D93" s="43"/>
      <c r="E93" s="43"/>
      <c r="G93" s="137" t="s">
        <v>196</v>
      </c>
      <c r="H93" s="184"/>
      <c r="I93" s="58" t="s">
        <v>537</v>
      </c>
      <c r="J93" s="3">
        <v>40000000</v>
      </c>
      <c r="K93" s="3">
        <v>1680000000</v>
      </c>
      <c r="L93" s="3">
        <v>360000</v>
      </c>
      <c r="M93" s="58" t="s">
        <v>621</v>
      </c>
      <c r="N93" s="238"/>
      <c r="P93" s="61"/>
    </row>
    <row r="94" spans="1:16" x14ac:dyDescent="0.3">
      <c r="A94" s="43">
        <v>5</v>
      </c>
      <c r="B94" s="43"/>
      <c r="C94" s="43"/>
      <c r="D94" s="43"/>
      <c r="E94" s="43"/>
      <c r="G94" s="137" t="s">
        <v>197</v>
      </c>
      <c r="H94" s="184"/>
      <c r="I94" s="58" t="s">
        <v>538</v>
      </c>
      <c r="J94" s="3">
        <v>80000000</v>
      </c>
      <c r="K94" s="3">
        <v>2100000000</v>
      </c>
      <c r="L94" s="3">
        <v>630000</v>
      </c>
      <c r="M94" s="58" t="s">
        <v>622</v>
      </c>
      <c r="N94" s="238"/>
      <c r="P94" s="61"/>
    </row>
    <row r="95" spans="1:16" x14ac:dyDescent="0.3">
      <c r="A95" s="43">
        <v>6</v>
      </c>
      <c r="B95" s="43"/>
      <c r="C95" s="43"/>
      <c r="D95" s="43"/>
      <c r="E95" s="43"/>
      <c r="G95" s="137" t="s">
        <v>198</v>
      </c>
      <c r="H95" s="184"/>
      <c r="I95" s="58" t="s">
        <v>539</v>
      </c>
      <c r="J95" s="3">
        <v>250000000</v>
      </c>
      <c r="K95" s="3">
        <v>2520000000</v>
      </c>
      <c r="L95" s="3">
        <v>980000</v>
      </c>
      <c r="M95" s="58" t="s">
        <v>623</v>
      </c>
      <c r="N95" s="238"/>
      <c r="P95" s="61"/>
    </row>
    <row r="96" spans="1:16" x14ac:dyDescent="0.3">
      <c r="A96" s="43">
        <v>7</v>
      </c>
      <c r="B96" s="43"/>
      <c r="C96" s="43"/>
      <c r="D96" s="43"/>
      <c r="E96" s="43"/>
      <c r="G96" s="137" t="s">
        <v>199</v>
      </c>
      <c r="H96" s="184"/>
      <c r="I96" s="58" t="s">
        <v>540</v>
      </c>
      <c r="J96" s="3">
        <v>350000000</v>
      </c>
      <c r="K96" s="3">
        <v>2940000000</v>
      </c>
      <c r="L96" s="3">
        <v>1400000</v>
      </c>
      <c r="M96" s="58" t="s">
        <v>624</v>
      </c>
      <c r="N96" s="238"/>
      <c r="P96" s="61"/>
    </row>
    <row r="97" spans="1:16" x14ac:dyDescent="0.3">
      <c r="A97" s="43">
        <v>8</v>
      </c>
      <c r="B97" s="43"/>
      <c r="C97" s="43"/>
      <c r="D97" s="43"/>
      <c r="E97" s="43"/>
      <c r="G97" s="137" t="s">
        <v>200</v>
      </c>
      <c r="H97" s="184"/>
      <c r="I97" s="58" t="s">
        <v>541</v>
      </c>
      <c r="J97" s="3">
        <v>1300000000</v>
      </c>
      <c r="K97" s="3">
        <v>3360000000</v>
      </c>
      <c r="L97" s="3">
        <v>2500000</v>
      </c>
      <c r="M97" s="58" t="s">
        <v>625</v>
      </c>
      <c r="N97" s="238"/>
      <c r="P97" s="61"/>
    </row>
    <row r="98" spans="1:16" x14ac:dyDescent="0.3">
      <c r="A98" s="43">
        <v>9</v>
      </c>
      <c r="B98" s="43"/>
      <c r="C98" s="43"/>
      <c r="D98" s="43"/>
      <c r="E98" s="43"/>
      <c r="G98" s="137" t="s">
        <v>201</v>
      </c>
      <c r="H98" s="184"/>
      <c r="I98" s="58" t="s">
        <v>542</v>
      </c>
      <c r="J98" s="3">
        <v>1500000000</v>
      </c>
      <c r="K98" s="3">
        <v>3780000000</v>
      </c>
      <c r="L98" s="3">
        <v>3100000</v>
      </c>
      <c r="M98" s="58" t="s">
        <v>626</v>
      </c>
      <c r="N98" s="238"/>
      <c r="P98" s="61"/>
    </row>
    <row r="99" spans="1:16" ht="17.25" thickBot="1" x14ac:dyDescent="0.35">
      <c r="A99" s="43">
        <v>10</v>
      </c>
      <c r="B99" s="43"/>
      <c r="C99" s="43"/>
      <c r="D99" s="43"/>
      <c r="E99" s="43"/>
      <c r="G99" s="140" t="s">
        <v>202</v>
      </c>
      <c r="H99" s="215"/>
      <c r="I99" s="4" t="s">
        <v>543</v>
      </c>
      <c r="J99" s="14">
        <v>2000000000</v>
      </c>
      <c r="K99" s="27">
        <v>4200000000</v>
      </c>
      <c r="L99" s="27">
        <v>3100000</v>
      </c>
      <c r="M99" s="4" t="s">
        <v>627</v>
      </c>
      <c r="N99" s="238"/>
      <c r="P99" s="61"/>
    </row>
    <row r="100" spans="1:16" ht="16.5" customHeight="1" x14ac:dyDescent="0.3">
      <c r="A100" s="43">
        <v>1</v>
      </c>
      <c r="B100" s="43"/>
      <c r="C100" s="43"/>
      <c r="D100" s="43"/>
      <c r="E100" s="43"/>
      <c r="G100" s="136" t="s">
        <v>215</v>
      </c>
      <c r="H100" s="214"/>
      <c r="I100" s="9" t="s">
        <v>544</v>
      </c>
      <c r="J100" s="10">
        <v>10000000</v>
      </c>
      <c r="K100" s="10">
        <v>100000000</v>
      </c>
      <c r="L100" s="10">
        <v>1700</v>
      </c>
      <c r="M100" s="9" t="s">
        <v>628</v>
      </c>
      <c r="N100" s="252"/>
      <c r="P100" s="61"/>
    </row>
    <row r="101" spans="1:16" x14ac:dyDescent="0.3">
      <c r="A101" s="43">
        <v>2</v>
      </c>
      <c r="B101" s="43"/>
      <c r="C101" s="43"/>
      <c r="D101" s="43"/>
      <c r="E101" s="43"/>
      <c r="G101" s="137" t="s">
        <v>194</v>
      </c>
      <c r="H101" s="184"/>
      <c r="I101" s="58" t="s">
        <v>545</v>
      </c>
      <c r="J101" s="3">
        <v>25000000</v>
      </c>
      <c r="K101" s="3">
        <v>400000000</v>
      </c>
      <c r="L101" s="3">
        <v>41000</v>
      </c>
      <c r="M101" s="58" t="s">
        <v>629</v>
      </c>
      <c r="N101" s="238"/>
      <c r="P101" s="61"/>
    </row>
    <row r="102" spans="1:16" x14ac:dyDescent="0.3">
      <c r="A102" s="43">
        <v>3</v>
      </c>
      <c r="B102" s="43"/>
      <c r="C102" s="43"/>
      <c r="D102" s="43"/>
      <c r="E102" s="43"/>
      <c r="G102" s="137" t="s">
        <v>195</v>
      </c>
      <c r="H102" s="184"/>
      <c r="I102" s="58" t="s">
        <v>546</v>
      </c>
      <c r="J102" s="3">
        <v>30000000</v>
      </c>
      <c r="K102" s="3">
        <v>1260000000</v>
      </c>
      <c r="L102" s="3">
        <v>160000</v>
      </c>
      <c r="M102" s="58" t="s">
        <v>630</v>
      </c>
      <c r="N102" s="238"/>
      <c r="P102" s="61"/>
    </row>
    <row r="103" spans="1:16" x14ac:dyDescent="0.3">
      <c r="A103" s="43">
        <v>4</v>
      </c>
      <c r="B103" s="43"/>
      <c r="C103" s="43"/>
      <c r="D103" s="43"/>
      <c r="E103" s="43"/>
      <c r="G103" s="137" t="s">
        <v>196</v>
      </c>
      <c r="H103" s="184"/>
      <c r="I103" s="58" t="s">
        <v>547</v>
      </c>
      <c r="J103" s="3">
        <v>40000000</v>
      </c>
      <c r="K103" s="3">
        <v>1680000000</v>
      </c>
      <c r="L103" s="3">
        <v>360000</v>
      </c>
      <c r="M103" s="58" t="s">
        <v>631</v>
      </c>
      <c r="N103" s="238"/>
      <c r="P103" s="61"/>
    </row>
    <row r="104" spans="1:16" x14ac:dyDescent="0.3">
      <c r="A104" s="43">
        <v>5</v>
      </c>
      <c r="B104" s="43"/>
      <c r="C104" s="43"/>
      <c r="D104" s="43"/>
      <c r="E104" s="43"/>
      <c r="G104" s="137" t="s">
        <v>197</v>
      </c>
      <c r="H104" s="184"/>
      <c r="I104" s="58" t="s">
        <v>548</v>
      </c>
      <c r="J104" s="3">
        <v>80000000</v>
      </c>
      <c r="K104" s="3">
        <v>2100000000</v>
      </c>
      <c r="L104" s="3">
        <v>630000</v>
      </c>
      <c r="M104" s="58" t="s">
        <v>632</v>
      </c>
      <c r="N104" s="238"/>
      <c r="P104" s="61"/>
    </row>
    <row r="105" spans="1:16" x14ac:dyDescent="0.3">
      <c r="A105" s="43">
        <v>6</v>
      </c>
      <c r="B105" s="43"/>
      <c r="C105" s="43"/>
      <c r="D105" s="43"/>
      <c r="E105" s="43"/>
      <c r="G105" s="137" t="s">
        <v>198</v>
      </c>
      <c r="H105" s="184"/>
      <c r="I105" s="58" t="s">
        <v>549</v>
      </c>
      <c r="J105" s="3">
        <v>250000000</v>
      </c>
      <c r="K105" s="3">
        <v>2520000000</v>
      </c>
      <c r="L105" s="3">
        <v>980000</v>
      </c>
      <c r="M105" s="58" t="s">
        <v>633</v>
      </c>
      <c r="N105" s="238"/>
      <c r="P105" s="61"/>
    </row>
    <row r="106" spans="1:16" x14ac:dyDescent="0.3">
      <c r="A106" s="43">
        <v>7</v>
      </c>
      <c r="B106" s="43"/>
      <c r="C106" s="43"/>
      <c r="D106" s="43"/>
      <c r="E106" s="43"/>
      <c r="G106" s="137" t="s">
        <v>199</v>
      </c>
      <c r="H106" s="184"/>
      <c r="I106" s="58" t="s">
        <v>550</v>
      </c>
      <c r="J106" s="3">
        <v>350000000</v>
      </c>
      <c r="K106" s="3">
        <v>2940000000</v>
      </c>
      <c r="L106" s="3">
        <v>1400000</v>
      </c>
      <c r="M106" s="58" t="s">
        <v>634</v>
      </c>
      <c r="N106" s="238"/>
      <c r="P106" s="61"/>
    </row>
    <row r="107" spans="1:16" x14ac:dyDescent="0.3">
      <c r="A107" s="43">
        <v>8</v>
      </c>
      <c r="B107" s="43"/>
      <c r="C107" s="43"/>
      <c r="D107" s="43"/>
      <c r="E107" s="43"/>
      <c r="G107" s="137" t="s">
        <v>200</v>
      </c>
      <c r="H107" s="184"/>
      <c r="I107" s="58" t="s">
        <v>551</v>
      </c>
      <c r="J107" s="3">
        <v>1300000000</v>
      </c>
      <c r="K107" s="3">
        <v>3360000000</v>
      </c>
      <c r="L107" s="3">
        <v>2500000</v>
      </c>
      <c r="M107" s="58" t="s">
        <v>635</v>
      </c>
      <c r="N107" s="238"/>
      <c r="P107" s="61"/>
    </row>
    <row r="108" spans="1:16" x14ac:dyDescent="0.3">
      <c r="A108" s="43">
        <v>9</v>
      </c>
      <c r="B108" s="43"/>
      <c r="C108" s="43"/>
      <c r="D108" s="43"/>
      <c r="E108" s="43"/>
      <c r="G108" s="137" t="s">
        <v>201</v>
      </c>
      <c r="H108" s="184"/>
      <c r="I108" s="58" t="s">
        <v>552</v>
      </c>
      <c r="J108" s="3">
        <v>1500000000</v>
      </c>
      <c r="K108" s="3">
        <v>3780000000</v>
      </c>
      <c r="L108" s="3">
        <v>3100000</v>
      </c>
      <c r="M108" s="58" t="s">
        <v>636</v>
      </c>
      <c r="N108" s="238"/>
      <c r="P108" s="61"/>
    </row>
    <row r="109" spans="1:16" ht="17.25" thickBot="1" x14ac:dyDescent="0.35">
      <c r="A109" s="43">
        <v>10</v>
      </c>
      <c r="B109" s="43"/>
      <c r="C109" s="43"/>
      <c r="D109" s="43"/>
      <c r="E109" s="43"/>
      <c r="G109" s="138" t="s">
        <v>202</v>
      </c>
      <c r="H109" s="213"/>
      <c r="I109" s="13" t="s">
        <v>553</v>
      </c>
      <c r="J109" s="14">
        <v>2000000000</v>
      </c>
      <c r="K109" s="14">
        <v>4200000000</v>
      </c>
      <c r="L109" s="14">
        <v>3100000</v>
      </c>
      <c r="M109" s="13" t="s">
        <v>637</v>
      </c>
      <c r="N109" s="239"/>
      <c r="P109" s="61"/>
    </row>
    <row r="110" spans="1:16" ht="16.5" customHeight="1" x14ac:dyDescent="0.3">
      <c r="A110" s="43">
        <v>1</v>
      </c>
      <c r="B110" s="43"/>
      <c r="C110" s="43"/>
      <c r="D110" s="43"/>
      <c r="E110" s="43"/>
      <c r="G110" s="136" t="s">
        <v>560</v>
      </c>
      <c r="H110" s="214"/>
      <c r="I110" s="83" t="s">
        <v>554</v>
      </c>
      <c r="J110" s="100">
        <v>10000000</v>
      </c>
      <c r="K110" s="101">
        <v>5000000</v>
      </c>
      <c r="L110" s="100">
        <v>1000</v>
      </c>
      <c r="M110" s="83" t="s">
        <v>555</v>
      </c>
      <c r="N110" s="106"/>
      <c r="P110" s="61"/>
    </row>
    <row r="111" spans="1:16" ht="16.5" customHeight="1" x14ac:dyDescent="0.3">
      <c r="A111" s="43">
        <v>2</v>
      </c>
      <c r="B111" s="43"/>
      <c r="C111" s="43"/>
      <c r="D111" s="43"/>
      <c r="E111" s="43"/>
      <c r="G111" s="137" t="s">
        <v>561</v>
      </c>
      <c r="H111" s="184"/>
      <c r="I111" s="78" t="s">
        <v>556</v>
      </c>
      <c r="J111" s="77">
        <v>20000000</v>
      </c>
      <c r="K111" s="62">
        <v>10000000</v>
      </c>
      <c r="L111" s="77">
        <v>2000</v>
      </c>
      <c r="M111" s="78" t="s">
        <v>557</v>
      </c>
      <c r="N111" s="107"/>
      <c r="P111" s="61"/>
    </row>
    <row r="112" spans="1:16" ht="16.5" customHeight="1" x14ac:dyDescent="0.3">
      <c r="A112" s="43">
        <v>3</v>
      </c>
      <c r="B112" s="43"/>
      <c r="C112" s="43"/>
      <c r="D112" s="43"/>
      <c r="E112" s="43"/>
      <c r="G112" s="137" t="s">
        <v>562</v>
      </c>
      <c r="H112" s="215"/>
      <c r="I112" s="78" t="s">
        <v>558</v>
      </c>
      <c r="J112" s="77">
        <v>50000000</v>
      </c>
      <c r="K112" s="62">
        <v>20000000</v>
      </c>
      <c r="L112" s="77">
        <v>3000</v>
      </c>
      <c r="M112" s="78" t="s">
        <v>559</v>
      </c>
      <c r="N112" s="107"/>
      <c r="P112" s="61"/>
    </row>
    <row r="113" spans="1:16" ht="17.25" customHeight="1" thickBot="1" x14ac:dyDescent="0.35">
      <c r="A113" s="43">
        <v>4</v>
      </c>
      <c r="B113" s="43"/>
      <c r="C113" s="43"/>
      <c r="D113" s="43"/>
      <c r="E113" s="43"/>
      <c r="G113" s="137" t="s">
        <v>563</v>
      </c>
      <c r="H113" s="213"/>
      <c r="I113" s="96" t="s">
        <v>568</v>
      </c>
      <c r="J113" s="94">
        <v>80000000</v>
      </c>
      <c r="K113" s="95">
        <v>35000000</v>
      </c>
      <c r="L113" s="94">
        <v>5000</v>
      </c>
      <c r="M113" s="96" t="s">
        <v>569</v>
      </c>
      <c r="N113" s="108"/>
      <c r="P113" s="61"/>
    </row>
    <row r="114" spans="1:16" x14ac:dyDescent="0.3">
      <c r="A114" s="43">
        <v>1</v>
      </c>
      <c r="B114" s="43"/>
      <c r="C114" s="43"/>
      <c r="D114" s="43"/>
      <c r="E114" s="43"/>
      <c r="G114" s="139" t="s">
        <v>582</v>
      </c>
      <c r="H114" s="212"/>
      <c r="I114" s="5" t="s">
        <v>564</v>
      </c>
      <c r="J114" s="7">
        <v>1000000</v>
      </c>
      <c r="K114" s="18">
        <v>2000000</v>
      </c>
      <c r="L114" s="7">
        <v>1000</v>
      </c>
      <c r="M114" s="5" t="s">
        <v>638</v>
      </c>
      <c r="N114" s="238"/>
      <c r="P114" s="61"/>
    </row>
    <row r="115" spans="1:16" x14ac:dyDescent="0.3">
      <c r="A115" s="43">
        <v>2</v>
      </c>
      <c r="B115" s="43"/>
      <c r="C115" s="43"/>
      <c r="D115" s="43"/>
      <c r="E115" s="43"/>
      <c r="G115" s="137" t="s">
        <v>583</v>
      </c>
      <c r="H115" s="184"/>
      <c r="I115" s="58" t="s">
        <v>565</v>
      </c>
      <c r="J115" s="3">
        <v>2000000</v>
      </c>
      <c r="K115" s="17">
        <v>3000000</v>
      </c>
      <c r="L115" s="3">
        <v>2000</v>
      </c>
      <c r="M115" s="58" t="s">
        <v>639</v>
      </c>
      <c r="N115" s="238"/>
      <c r="P115" s="61"/>
    </row>
    <row r="116" spans="1:16" x14ac:dyDescent="0.3">
      <c r="A116" s="43">
        <v>3</v>
      </c>
      <c r="B116" s="43"/>
      <c r="C116" s="43"/>
      <c r="D116" s="43"/>
      <c r="E116" s="43"/>
      <c r="G116" s="137" t="s">
        <v>584</v>
      </c>
      <c r="H116" s="184"/>
      <c r="I116" s="58" t="s">
        <v>566</v>
      </c>
      <c r="J116" s="3">
        <v>5000000</v>
      </c>
      <c r="K116" s="17">
        <v>4000000</v>
      </c>
      <c r="L116" s="3">
        <v>3000</v>
      </c>
      <c r="M116" s="58" t="s">
        <v>640</v>
      </c>
      <c r="N116" s="238"/>
      <c r="P116" s="61"/>
    </row>
    <row r="117" spans="1:16" ht="17.25" thickBot="1" x14ac:dyDescent="0.35">
      <c r="A117" s="43">
        <v>4</v>
      </c>
      <c r="B117" s="43"/>
      <c r="C117" s="43"/>
      <c r="D117" s="43"/>
      <c r="E117" s="43"/>
      <c r="G117" s="140" t="s">
        <v>585</v>
      </c>
      <c r="H117" s="215"/>
      <c r="I117" s="4" t="s">
        <v>567</v>
      </c>
      <c r="J117" s="27">
        <v>8000000</v>
      </c>
      <c r="K117" s="28">
        <v>5000000</v>
      </c>
      <c r="L117" s="27">
        <v>4000</v>
      </c>
      <c r="M117" s="4" t="s">
        <v>641</v>
      </c>
      <c r="N117" s="238"/>
      <c r="P117" s="61"/>
    </row>
    <row r="118" spans="1:16" x14ac:dyDescent="0.3">
      <c r="A118" s="43">
        <v>1</v>
      </c>
      <c r="B118" s="43"/>
      <c r="C118" s="43"/>
      <c r="D118" s="43"/>
      <c r="E118" s="43"/>
      <c r="G118" s="136" t="s">
        <v>215</v>
      </c>
      <c r="H118" s="214"/>
      <c r="I118" s="9" t="s">
        <v>570</v>
      </c>
      <c r="J118" s="10">
        <v>1000000</v>
      </c>
      <c r="K118" s="25"/>
      <c r="L118" s="10"/>
      <c r="M118" s="9" t="s">
        <v>571</v>
      </c>
      <c r="N118" s="252"/>
      <c r="P118" s="61"/>
    </row>
    <row r="119" spans="1:16" x14ac:dyDescent="0.3">
      <c r="A119" s="43">
        <v>2</v>
      </c>
      <c r="B119" s="43"/>
      <c r="C119" s="43"/>
      <c r="D119" s="43"/>
      <c r="E119" s="43"/>
      <c r="G119" s="137" t="s">
        <v>214</v>
      </c>
      <c r="H119" s="184"/>
      <c r="I119" s="58" t="s">
        <v>572</v>
      </c>
      <c r="J119" s="3">
        <v>3000000</v>
      </c>
      <c r="K119" s="17">
        <v>10000000</v>
      </c>
      <c r="L119" s="3"/>
      <c r="M119" s="58" t="s">
        <v>573</v>
      </c>
      <c r="N119" s="238"/>
      <c r="P119" s="61"/>
    </row>
    <row r="120" spans="1:16" x14ac:dyDescent="0.3">
      <c r="A120" s="43">
        <v>3</v>
      </c>
      <c r="B120" s="43"/>
      <c r="C120" s="43"/>
      <c r="D120" s="43"/>
      <c r="E120" s="43"/>
      <c r="G120" s="137" t="s">
        <v>212</v>
      </c>
      <c r="H120" s="184"/>
      <c r="I120" s="58" t="s">
        <v>574</v>
      </c>
      <c r="J120" s="3">
        <v>3000000</v>
      </c>
      <c r="K120" s="17">
        <v>25000000</v>
      </c>
      <c r="L120" s="3">
        <v>1000</v>
      </c>
      <c r="M120" s="58" t="s">
        <v>575</v>
      </c>
      <c r="N120" s="238"/>
      <c r="P120" s="61"/>
    </row>
    <row r="121" spans="1:16" x14ac:dyDescent="0.3">
      <c r="A121" s="43">
        <v>4</v>
      </c>
      <c r="B121" s="43"/>
      <c r="C121" s="43"/>
      <c r="D121" s="43"/>
      <c r="E121" s="43"/>
      <c r="G121" s="137" t="s">
        <v>580</v>
      </c>
      <c r="H121" s="215"/>
      <c r="I121" s="58" t="s">
        <v>576</v>
      </c>
      <c r="J121" s="3">
        <v>5000000</v>
      </c>
      <c r="K121" s="17">
        <v>25000000</v>
      </c>
      <c r="L121" s="3">
        <v>2500</v>
      </c>
      <c r="M121" s="58" t="s">
        <v>577</v>
      </c>
      <c r="N121" s="238"/>
      <c r="P121" s="61"/>
    </row>
    <row r="122" spans="1:16" ht="17.25" thickBot="1" x14ac:dyDescent="0.35">
      <c r="A122" s="43">
        <v>5</v>
      </c>
      <c r="B122" s="43"/>
      <c r="C122" s="43"/>
      <c r="D122" s="43"/>
      <c r="E122" s="43"/>
      <c r="G122" s="138" t="s">
        <v>581</v>
      </c>
      <c r="H122" s="213"/>
      <c r="I122" s="97" t="s">
        <v>578</v>
      </c>
      <c r="J122" s="98">
        <v>5000000</v>
      </c>
      <c r="K122" s="99">
        <v>50000000</v>
      </c>
      <c r="L122" s="98">
        <v>3000</v>
      </c>
      <c r="M122" s="97" t="s">
        <v>579</v>
      </c>
      <c r="N122" s="239"/>
      <c r="P122" s="61"/>
    </row>
    <row r="123" spans="1:16" ht="35.25" customHeight="1" thickBot="1" x14ac:dyDescent="0.35">
      <c r="A123" s="43">
        <v>1</v>
      </c>
      <c r="B123" s="43"/>
      <c r="C123" s="43"/>
      <c r="D123" s="43"/>
      <c r="E123" s="43"/>
      <c r="G123" s="141" t="s">
        <v>215</v>
      </c>
      <c r="H123" s="102"/>
      <c r="I123" s="102" t="s">
        <v>642</v>
      </c>
      <c r="J123" s="103">
        <v>25000000</v>
      </c>
      <c r="K123" s="104">
        <v>100000000</v>
      </c>
      <c r="L123" s="103">
        <v>1700</v>
      </c>
      <c r="M123" s="102" t="s">
        <v>643</v>
      </c>
      <c r="N123" s="105"/>
      <c r="P123" s="61"/>
    </row>
    <row r="124" spans="1:16" ht="35.25" customHeight="1" thickBot="1" x14ac:dyDescent="0.35">
      <c r="A124" s="43">
        <v>1</v>
      </c>
      <c r="B124" s="43"/>
      <c r="C124" s="43"/>
      <c r="D124" s="43"/>
      <c r="E124" s="43"/>
      <c r="G124" s="141" t="s">
        <v>215</v>
      </c>
      <c r="H124" s="102"/>
      <c r="I124" s="116" t="s">
        <v>586</v>
      </c>
      <c r="J124" s="103">
        <v>25000000</v>
      </c>
      <c r="K124" s="104">
        <v>100000000</v>
      </c>
      <c r="L124" s="103">
        <v>1700</v>
      </c>
      <c r="M124" s="102" t="s">
        <v>587</v>
      </c>
      <c r="N124" s="115" t="s">
        <v>646</v>
      </c>
      <c r="P124" s="61"/>
    </row>
    <row r="125" spans="1:16" ht="16.5" customHeight="1" x14ac:dyDescent="0.3">
      <c r="J125" s="30"/>
    </row>
  </sheetData>
  <mergeCells count="86">
    <mergeCell ref="R23:AE33"/>
    <mergeCell ref="V15:W15"/>
    <mergeCell ref="V16:W16"/>
    <mergeCell ref="R21:W21"/>
    <mergeCell ref="J5:M5"/>
    <mergeCell ref="V5:W5"/>
    <mergeCell ref="V9:W9"/>
    <mergeCell ref="V10:W10"/>
    <mergeCell ref="V18:W18"/>
    <mergeCell ref="R15:R20"/>
    <mergeCell ref="V6:W6"/>
    <mergeCell ref="V7:W7"/>
    <mergeCell ref="V8:W8"/>
    <mergeCell ref="R14:W14"/>
    <mergeCell ref="V11:W13"/>
    <mergeCell ref="R6:R13"/>
    <mergeCell ref="G3:O3"/>
    <mergeCell ref="R3:AF3"/>
    <mergeCell ref="K4:M4"/>
    <mergeCell ref="R4:X4"/>
    <mergeCell ref="Z4:AF4"/>
    <mergeCell ref="Z16:AC17"/>
    <mergeCell ref="AD16:AD17"/>
    <mergeCell ref="AE16:AE17"/>
    <mergeCell ref="AF16:AF17"/>
    <mergeCell ref="V20:W20"/>
    <mergeCell ref="V17:W17"/>
    <mergeCell ref="V19:W19"/>
    <mergeCell ref="H118:H122"/>
    <mergeCell ref="N118:N122"/>
    <mergeCell ref="H80:H89"/>
    <mergeCell ref="N80:N89"/>
    <mergeCell ref="H90:H99"/>
    <mergeCell ref="N90:N99"/>
    <mergeCell ref="H110:H113"/>
    <mergeCell ref="H114:H117"/>
    <mergeCell ref="N114:N117"/>
    <mergeCell ref="H100:H109"/>
    <mergeCell ref="N100:N109"/>
    <mergeCell ref="G6:G14"/>
    <mergeCell ref="K26:M26"/>
    <mergeCell ref="K27:M27"/>
    <mergeCell ref="K28:M28"/>
    <mergeCell ref="G15:G25"/>
    <mergeCell ref="G26:G37"/>
    <mergeCell ref="K32:M32"/>
    <mergeCell ref="K33:M33"/>
    <mergeCell ref="K34:M34"/>
    <mergeCell ref="K29:M29"/>
    <mergeCell ref="K31:M31"/>
    <mergeCell ref="K30:M30"/>
    <mergeCell ref="K6:M25"/>
    <mergeCell ref="K35:M35"/>
    <mergeCell ref="K36:M36"/>
    <mergeCell ref="K37:M37"/>
    <mergeCell ref="N6:N43"/>
    <mergeCell ref="N45:N46"/>
    <mergeCell ref="H70:H79"/>
    <mergeCell ref="N70:N79"/>
    <mergeCell ref="H60:H69"/>
    <mergeCell ref="N60:N69"/>
    <mergeCell ref="K55:M55"/>
    <mergeCell ref="K56:M56"/>
    <mergeCell ref="K53:M53"/>
    <mergeCell ref="K54:M54"/>
    <mergeCell ref="K38:M38"/>
    <mergeCell ref="K43:M43"/>
    <mergeCell ref="K39:M39"/>
    <mergeCell ref="K41:M41"/>
    <mergeCell ref="K42:M42"/>
    <mergeCell ref="G38:G43"/>
    <mergeCell ref="Z6:Z15"/>
    <mergeCell ref="G44:G57"/>
    <mergeCell ref="O47:O50"/>
    <mergeCell ref="J45:M45"/>
    <mergeCell ref="N47:N50"/>
    <mergeCell ref="K47:M50"/>
    <mergeCell ref="J47:J50"/>
    <mergeCell ref="J44:M44"/>
    <mergeCell ref="K57:M57"/>
    <mergeCell ref="N51:N57"/>
    <mergeCell ref="K46:M46"/>
    <mergeCell ref="K52:M52"/>
    <mergeCell ref="K51:M51"/>
    <mergeCell ref="O44:O45"/>
    <mergeCell ref="K40:M40"/>
  </mergeCells>
  <phoneticPr fontId="2" type="noConversion"/>
  <dataValidations count="5">
    <dataValidation type="custom" allowBlank="1" showInputMessage="1" showErrorMessage="1" errorTitle="기술최대레벨초과" error="기술최대레벨초과" sqref="AB6:AB15" xr:uid="{5C894037-64A0-4015-BCAB-AB57A67E359E}">
      <formula1>AC6&gt;=AB6</formula1>
    </dataValidation>
    <dataValidation type="list" allowBlank="1" showInputMessage="1" showErrorMessage="1" errorTitle="기술최대레벨초과" error="기술최대레벨초과" sqref="AC6:AC10" xr:uid="{9F65E306-C237-448D-A6D8-660B8BC7A519}">
      <formula1>$A$59:$A$69</formula1>
    </dataValidation>
    <dataValidation type="list" allowBlank="1" showInputMessage="1" showErrorMessage="1" errorTitle="기술최대레벨초과" error="기술최대레벨초과" sqref="AC11:AC12" xr:uid="{916569B7-EDDF-4717-8FEA-4E66BF07F942}">
      <formula1>$A$59:$A$63</formula1>
    </dataValidation>
    <dataValidation type="list" allowBlank="1" showInputMessage="1" showErrorMessage="1" errorTitle="기술최대레벨초과" error="기술최대레벨초과" sqref="AC13" xr:uid="{ED6A3EBA-D16B-4FDE-ABD3-D51468F0428D}">
      <formula1>$A$59:$A$64</formula1>
    </dataValidation>
    <dataValidation type="list" allowBlank="1" showInputMessage="1" showErrorMessage="1" errorTitle="기술최대레벨초과" error="기술최대레벨초과" sqref="AC14:AC15" xr:uid="{5AE58BCC-C3E5-44B8-A796-0293FAA0C357}">
      <formula1>$A$59:$A$60</formula1>
    </dataValidation>
  </dataValidations>
  <pageMargins left="0.7" right="0.7" top="0.75" bottom="0.75" header="0.3" footer="0.3"/>
  <pageSetup paperSize="9" scale="3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 Box 1">
              <controlPr defaultSize="0" print="0" autoFill="0" autoLine="0" autoPict="0">
                <anchor moveWithCells="1">
                  <from>
                    <xdr:col>14</xdr:col>
                    <xdr:colOff>57150</xdr:colOff>
                    <xdr:row>5</xdr:row>
                    <xdr:rowOff>19050</xdr:rowOff>
                  </from>
                  <to>
                    <xdr:col>14</xdr:col>
                    <xdr:colOff>314325</xdr:colOff>
                    <xdr:row>5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Check Box 2">
              <controlPr defaultSize="0" autoFill="0" autoLine="0" autoPict="0">
                <anchor moveWithCells="1">
                  <from>
                    <xdr:col>14</xdr:col>
                    <xdr:colOff>47625</xdr:colOff>
                    <xdr:row>6</xdr:row>
                    <xdr:rowOff>9525</xdr:rowOff>
                  </from>
                  <to>
                    <xdr:col>14</xdr:col>
                    <xdr:colOff>314325</xdr:colOff>
                    <xdr:row>6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Check Box 3">
              <controlPr defaultSize="0" autoFill="0" autoLine="0" autoPict="0">
                <anchor moveWithCells="1">
                  <from>
                    <xdr:col>14</xdr:col>
                    <xdr:colOff>47625</xdr:colOff>
                    <xdr:row>7</xdr:row>
                    <xdr:rowOff>9525</xdr:rowOff>
                  </from>
                  <to>
                    <xdr:col>14</xdr:col>
                    <xdr:colOff>314325</xdr:colOff>
                    <xdr:row>7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7" name="Check Box 4">
              <controlPr defaultSize="0" autoFill="0" autoLine="0" autoPict="0">
                <anchor moveWithCells="1">
                  <from>
                    <xdr:col>14</xdr:col>
                    <xdr:colOff>47625</xdr:colOff>
                    <xdr:row>8</xdr:row>
                    <xdr:rowOff>9525</xdr:rowOff>
                  </from>
                  <to>
                    <xdr:col>14</xdr:col>
                    <xdr:colOff>314325</xdr:colOff>
                    <xdr:row>8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8" name="Check Box 5">
              <controlPr defaultSize="0" autoFill="0" autoLine="0" autoPict="0">
                <anchor moveWithCells="1">
                  <from>
                    <xdr:col>14</xdr:col>
                    <xdr:colOff>47625</xdr:colOff>
                    <xdr:row>9</xdr:row>
                    <xdr:rowOff>9525</xdr:rowOff>
                  </from>
                  <to>
                    <xdr:col>14</xdr:col>
                    <xdr:colOff>314325</xdr:colOff>
                    <xdr:row>9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9" name="Check Box 6">
              <controlPr defaultSize="0" autoFill="0" autoLine="0" autoPict="0">
                <anchor moveWithCells="1">
                  <from>
                    <xdr:col>14</xdr:col>
                    <xdr:colOff>47625</xdr:colOff>
                    <xdr:row>10</xdr:row>
                    <xdr:rowOff>9525</xdr:rowOff>
                  </from>
                  <to>
                    <xdr:col>14</xdr:col>
                    <xdr:colOff>314325</xdr:colOff>
                    <xdr:row>10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10" name="Check Box 7">
              <controlPr defaultSize="0" autoFill="0" autoLine="0" autoPict="0">
                <anchor moveWithCells="1">
                  <from>
                    <xdr:col>14</xdr:col>
                    <xdr:colOff>47625</xdr:colOff>
                    <xdr:row>11</xdr:row>
                    <xdr:rowOff>9525</xdr:rowOff>
                  </from>
                  <to>
                    <xdr:col>14</xdr:col>
                    <xdr:colOff>314325</xdr:colOff>
                    <xdr:row>11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11" name="Check Box 8">
              <controlPr defaultSize="0" autoFill="0" autoLine="0" autoPict="0">
                <anchor moveWithCells="1">
                  <from>
                    <xdr:col>14</xdr:col>
                    <xdr:colOff>47625</xdr:colOff>
                    <xdr:row>12</xdr:row>
                    <xdr:rowOff>9525</xdr:rowOff>
                  </from>
                  <to>
                    <xdr:col>14</xdr:col>
                    <xdr:colOff>314325</xdr:colOff>
                    <xdr:row>12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2" name="Check Box 9">
              <controlPr defaultSize="0" autoFill="0" autoLine="0" autoPict="0">
                <anchor moveWithCells="1">
                  <from>
                    <xdr:col>14</xdr:col>
                    <xdr:colOff>47625</xdr:colOff>
                    <xdr:row>13</xdr:row>
                    <xdr:rowOff>9525</xdr:rowOff>
                  </from>
                  <to>
                    <xdr:col>14</xdr:col>
                    <xdr:colOff>314325</xdr:colOff>
                    <xdr:row>13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3" name="Check Box 10">
              <controlPr defaultSize="0" autoFill="0" autoLine="0" autoPict="0">
                <anchor moveWithCells="1">
                  <from>
                    <xdr:col>14</xdr:col>
                    <xdr:colOff>47625</xdr:colOff>
                    <xdr:row>15</xdr:row>
                    <xdr:rowOff>9525</xdr:rowOff>
                  </from>
                  <to>
                    <xdr:col>14</xdr:col>
                    <xdr:colOff>314325</xdr:colOff>
                    <xdr:row>15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4" name="Check Box 11">
              <controlPr defaultSize="0" autoFill="0" autoLine="0" autoPict="0">
                <anchor moveWithCells="1">
                  <from>
                    <xdr:col>14</xdr:col>
                    <xdr:colOff>47625</xdr:colOff>
                    <xdr:row>16</xdr:row>
                    <xdr:rowOff>9525</xdr:rowOff>
                  </from>
                  <to>
                    <xdr:col>14</xdr:col>
                    <xdr:colOff>314325</xdr:colOff>
                    <xdr:row>16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5" name="Check Box 12">
              <controlPr defaultSize="0" autoFill="0" autoLine="0" autoPict="0">
                <anchor moveWithCells="1">
                  <from>
                    <xdr:col>14</xdr:col>
                    <xdr:colOff>47625</xdr:colOff>
                    <xdr:row>17</xdr:row>
                    <xdr:rowOff>9525</xdr:rowOff>
                  </from>
                  <to>
                    <xdr:col>14</xdr:col>
                    <xdr:colOff>314325</xdr:colOff>
                    <xdr:row>17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16" name="Check Box 13">
              <controlPr defaultSize="0" autoFill="0" autoLine="0" autoPict="0">
                <anchor moveWithCells="1">
                  <from>
                    <xdr:col>14</xdr:col>
                    <xdr:colOff>47625</xdr:colOff>
                    <xdr:row>18</xdr:row>
                    <xdr:rowOff>9525</xdr:rowOff>
                  </from>
                  <to>
                    <xdr:col>14</xdr:col>
                    <xdr:colOff>314325</xdr:colOff>
                    <xdr:row>18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7" name="Check Box 14">
              <controlPr defaultSize="0" autoFill="0" autoLine="0" autoPict="0">
                <anchor moveWithCells="1">
                  <from>
                    <xdr:col>14</xdr:col>
                    <xdr:colOff>47625</xdr:colOff>
                    <xdr:row>19</xdr:row>
                    <xdr:rowOff>9525</xdr:rowOff>
                  </from>
                  <to>
                    <xdr:col>14</xdr:col>
                    <xdr:colOff>314325</xdr:colOff>
                    <xdr:row>19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8" name="Check Box 15">
              <controlPr defaultSize="0" autoFill="0" autoLine="0" autoPict="0">
                <anchor moveWithCells="1">
                  <from>
                    <xdr:col>14</xdr:col>
                    <xdr:colOff>47625</xdr:colOff>
                    <xdr:row>20</xdr:row>
                    <xdr:rowOff>9525</xdr:rowOff>
                  </from>
                  <to>
                    <xdr:col>14</xdr:col>
                    <xdr:colOff>314325</xdr:colOff>
                    <xdr:row>20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19" name="Check Box 16">
              <controlPr defaultSize="0" autoFill="0" autoLine="0" autoPict="0">
                <anchor moveWithCells="1">
                  <from>
                    <xdr:col>14</xdr:col>
                    <xdr:colOff>47625</xdr:colOff>
                    <xdr:row>21</xdr:row>
                    <xdr:rowOff>9525</xdr:rowOff>
                  </from>
                  <to>
                    <xdr:col>14</xdr:col>
                    <xdr:colOff>314325</xdr:colOff>
                    <xdr:row>21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1" r:id="rId20" name="Check Box 17">
              <controlPr defaultSize="0" autoFill="0" autoLine="0" autoPict="0">
                <anchor moveWithCells="1">
                  <from>
                    <xdr:col>14</xdr:col>
                    <xdr:colOff>47625</xdr:colOff>
                    <xdr:row>22</xdr:row>
                    <xdr:rowOff>9525</xdr:rowOff>
                  </from>
                  <to>
                    <xdr:col>14</xdr:col>
                    <xdr:colOff>314325</xdr:colOff>
                    <xdr:row>22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2" r:id="rId21" name="Check Box 18">
              <controlPr defaultSize="0" autoFill="0" autoLine="0" autoPict="0">
                <anchor moveWithCells="1">
                  <from>
                    <xdr:col>14</xdr:col>
                    <xdr:colOff>47625</xdr:colOff>
                    <xdr:row>23</xdr:row>
                    <xdr:rowOff>9525</xdr:rowOff>
                  </from>
                  <to>
                    <xdr:col>14</xdr:col>
                    <xdr:colOff>314325</xdr:colOff>
                    <xdr:row>23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3" r:id="rId22" name="Check Box 19">
              <controlPr defaultSize="0" autoFill="0" autoLine="0" autoPict="0">
                <anchor moveWithCells="1">
                  <from>
                    <xdr:col>14</xdr:col>
                    <xdr:colOff>47625</xdr:colOff>
                    <xdr:row>24</xdr:row>
                    <xdr:rowOff>9525</xdr:rowOff>
                  </from>
                  <to>
                    <xdr:col>14</xdr:col>
                    <xdr:colOff>314325</xdr:colOff>
                    <xdr:row>24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7" r:id="rId23" name="Check Box 23">
              <controlPr defaultSize="0" autoFill="0" autoLine="0" autoPict="0">
                <anchor moveWithCells="1">
                  <from>
                    <xdr:col>14</xdr:col>
                    <xdr:colOff>47625</xdr:colOff>
                    <xdr:row>55</xdr:row>
                    <xdr:rowOff>9525</xdr:rowOff>
                  </from>
                  <to>
                    <xdr:col>14</xdr:col>
                    <xdr:colOff>314325</xdr:colOff>
                    <xdr:row>55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8" r:id="rId24" name="Check Box 24">
              <controlPr defaultSize="0" autoFill="0" autoLine="0" autoPict="0">
                <anchor moveWithCells="1">
                  <from>
                    <xdr:col>14</xdr:col>
                    <xdr:colOff>47625</xdr:colOff>
                    <xdr:row>56</xdr:row>
                    <xdr:rowOff>9525</xdr:rowOff>
                  </from>
                  <to>
                    <xdr:col>14</xdr:col>
                    <xdr:colOff>314325</xdr:colOff>
                    <xdr:row>56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7" r:id="rId25" name="Check Box 43">
              <controlPr defaultSize="0" autoFill="0" autoLine="0" autoPict="0">
                <anchor moveWithCells="1">
                  <from>
                    <xdr:col>14</xdr:col>
                    <xdr:colOff>47625</xdr:colOff>
                    <xdr:row>25</xdr:row>
                    <xdr:rowOff>9525</xdr:rowOff>
                  </from>
                  <to>
                    <xdr:col>14</xdr:col>
                    <xdr:colOff>314325</xdr:colOff>
                    <xdr:row>25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8" r:id="rId26" name="Check Box 44">
              <controlPr defaultSize="0" autoFill="0" autoLine="0" autoPict="0">
                <anchor moveWithCells="1">
                  <from>
                    <xdr:col>14</xdr:col>
                    <xdr:colOff>47625</xdr:colOff>
                    <xdr:row>26</xdr:row>
                    <xdr:rowOff>9525</xdr:rowOff>
                  </from>
                  <to>
                    <xdr:col>14</xdr:col>
                    <xdr:colOff>314325</xdr:colOff>
                    <xdr:row>26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9" r:id="rId27" name="Check Box 45">
              <controlPr defaultSize="0" autoFill="0" autoLine="0" autoPict="0">
                <anchor moveWithCells="1">
                  <from>
                    <xdr:col>14</xdr:col>
                    <xdr:colOff>47625</xdr:colOff>
                    <xdr:row>27</xdr:row>
                    <xdr:rowOff>9525</xdr:rowOff>
                  </from>
                  <to>
                    <xdr:col>14</xdr:col>
                    <xdr:colOff>314325</xdr:colOff>
                    <xdr:row>27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0" r:id="rId28" name="Check Box 46">
              <controlPr defaultSize="0" autoFill="0" autoLine="0" autoPict="0">
                <anchor moveWithCells="1">
                  <from>
                    <xdr:col>14</xdr:col>
                    <xdr:colOff>47625</xdr:colOff>
                    <xdr:row>28</xdr:row>
                    <xdr:rowOff>9525</xdr:rowOff>
                  </from>
                  <to>
                    <xdr:col>14</xdr:col>
                    <xdr:colOff>314325</xdr:colOff>
                    <xdr:row>28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1" r:id="rId29" name="Check Box 47">
              <controlPr defaultSize="0" autoFill="0" autoLine="0" autoPict="0">
                <anchor moveWithCells="1">
                  <from>
                    <xdr:col>14</xdr:col>
                    <xdr:colOff>47625</xdr:colOff>
                    <xdr:row>29</xdr:row>
                    <xdr:rowOff>9525</xdr:rowOff>
                  </from>
                  <to>
                    <xdr:col>14</xdr:col>
                    <xdr:colOff>314325</xdr:colOff>
                    <xdr:row>29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2" r:id="rId30" name="Check Box 48">
              <controlPr defaultSize="0" autoFill="0" autoLine="0" autoPict="0">
                <anchor moveWithCells="1">
                  <from>
                    <xdr:col>14</xdr:col>
                    <xdr:colOff>47625</xdr:colOff>
                    <xdr:row>30</xdr:row>
                    <xdr:rowOff>9525</xdr:rowOff>
                  </from>
                  <to>
                    <xdr:col>14</xdr:col>
                    <xdr:colOff>314325</xdr:colOff>
                    <xdr:row>30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3" r:id="rId31" name="Check Box 49">
              <controlPr defaultSize="0" autoFill="0" autoLine="0" autoPict="0">
                <anchor moveWithCells="1">
                  <from>
                    <xdr:col>14</xdr:col>
                    <xdr:colOff>47625</xdr:colOff>
                    <xdr:row>31</xdr:row>
                    <xdr:rowOff>9525</xdr:rowOff>
                  </from>
                  <to>
                    <xdr:col>14</xdr:col>
                    <xdr:colOff>314325</xdr:colOff>
                    <xdr:row>31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4" r:id="rId32" name="Check Box 50">
              <controlPr defaultSize="0" autoFill="0" autoLine="0" autoPict="0">
                <anchor moveWithCells="1">
                  <from>
                    <xdr:col>14</xdr:col>
                    <xdr:colOff>47625</xdr:colOff>
                    <xdr:row>32</xdr:row>
                    <xdr:rowOff>9525</xdr:rowOff>
                  </from>
                  <to>
                    <xdr:col>14</xdr:col>
                    <xdr:colOff>314325</xdr:colOff>
                    <xdr:row>32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5" r:id="rId33" name="Check Box 51">
              <controlPr defaultSize="0" autoFill="0" autoLine="0" autoPict="0">
                <anchor moveWithCells="1">
                  <from>
                    <xdr:col>14</xdr:col>
                    <xdr:colOff>47625</xdr:colOff>
                    <xdr:row>33</xdr:row>
                    <xdr:rowOff>9525</xdr:rowOff>
                  </from>
                  <to>
                    <xdr:col>14</xdr:col>
                    <xdr:colOff>314325</xdr:colOff>
                    <xdr:row>33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6" r:id="rId34" name="Check Box 52">
              <controlPr defaultSize="0" autoFill="0" autoLine="0" autoPict="0">
                <anchor moveWithCells="1">
                  <from>
                    <xdr:col>14</xdr:col>
                    <xdr:colOff>47625</xdr:colOff>
                    <xdr:row>34</xdr:row>
                    <xdr:rowOff>9525</xdr:rowOff>
                  </from>
                  <to>
                    <xdr:col>14</xdr:col>
                    <xdr:colOff>314325</xdr:colOff>
                    <xdr:row>34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7" r:id="rId35" name="Check Box 53">
              <controlPr defaultSize="0" autoFill="0" autoLine="0" autoPict="0">
                <anchor moveWithCells="1">
                  <from>
                    <xdr:col>14</xdr:col>
                    <xdr:colOff>47625</xdr:colOff>
                    <xdr:row>35</xdr:row>
                    <xdr:rowOff>9525</xdr:rowOff>
                  </from>
                  <to>
                    <xdr:col>14</xdr:col>
                    <xdr:colOff>314325</xdr:colOff>
                    <xdr:row>35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8" r:id="rId36" name="Check Box 54">
              <controlPr defaultSize="0" autoFill="0" autoLine="0" autoPict="0">
                <anchor moveWithCells="1">
                  <from>
                    <xdr:col>14</xdr:col>
                    <xdr:colOff>47625</xdr:colOff>
                    <xdr:row>36</xdr:row>
                    <xdr:rowOff>9525</xdr:rowOff>
                  </from>
                  <to>
                    <xdr:col>14</xdr:col>
                    <xdr:colOff>314325</xdr:colOff>
                    <xdr:row>36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9" r:id="rId37" name="Check Box 55">
              <controlPr defaultSize="0" autoFill="0" autoLine="0" autoPict="0">
                <anchor moveWithCells="1">
                  <from>
                    <xdr:col>14</xdr:col>
                    <xdr:colOff>47625</xdr:colOff>
                    <xdr:row>37</xdr:row>
                    <xdr:rowOff>9525</xdr:rowOff>
                  </from>
                  <to>
                    <xdr:col>14</xdr:col>
                    <xdr:colOff>314325</xdr:colOff>
                    <xdr:row>37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0" r:id="rId38" name="Check Box 56">
              <controlPr defaultSize="0" autoFill="0" autoLine="0" autoPict="0">
                <anchor moveWithCells="1">
                  <from>
                    <xdr:col>14</xdr:col>
                    <xdr:colOff>47625</xdr:colOff>
                    <xdr:row>38</xdr:row>
                    <xdr:rowOff>9525</xdr:rowOff>
                  </from>
                  <to>
                    <xdr:col>14</xdr:col>
                    <xdr:colOff>314325</xdr:colOff>
                    <xdr:row>38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1" r:id="rId39" name="Check Box 57">
              <controlPr defaultSize="0" autoFill="0" autoLine="0" autoPict="0">
                <anchor moveWithCells="1">
                  <from>
                    <xdr:col>14</xdr:col>
                    <xdr:colOff>47625</xdr:colOff>
                    <xdr:row>39</xdr:row>
                    <xdr:rowOff>9525</xdr:rowOff>
                  </from>
                  <to>
                    <xdr:col>14</xdr:col>
                    <xdr:colOff>314325</xdr:colOff>
                    <xdr:row>39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2" r:id="rId40" name="Check Box 58">
              <controlPr defaultSize="0" autoFill="0" autoLine="0" autoPict="0">
                <anchor moveWithCells="1">
                  <from>
                    <xdr:col>14</xdr:col>
                    <xdr:colOff>47625</xdr:colOff>
                    <xdr:row>40</xdr:row>
                    <xdr:rowOff>9525</xdr:rowOff>
                  </from>
                  <to>
                    <xdr:col>14</xdr:col>
                    <xdr:colOff>314325</xdr:colOff>
                    <xdr:row>40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3" r:id="rId41" name="Check Box 59">
              <controlPr defaultSize="0" autoFill="0" autoLine="0" autoPict="0">
                <anchor moveWithCells="1">
                  <from>
                    <xdr:col>14</xdr:col>
                    <xdr:colOff>47625</xdr:colOff>
                    <xdr:row>41</xdr:row>
                    <xdr:rowOff>9525</xdr:rowOff>
                  </from>
                  <to>
                    <xdr:col>14</xdr:col>
                    <xdr:colOff>314325</xdr:colOff>
                    <xdr:row>41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4" r:id="rId42" name="Check Box 60">
              <controlPr defaultSize="0" autoFill="0" autoLine="0" autoPict="0">
                <anchor moveWithCells="1">
                  <from>
                    <xdr:col>14</xdr:col>
                    <xdr:colOff>47625</xdr:colOff>
                    <xdr:row>42</xdr:row>
                    <xdr:rowOff>9525</xdr:rowOff>
                  </from>
                  <to>
                    <xdr:col>14</xdr:col>
                    <xdr:colOff>314325</xdr:colOff>
                    <xdr:row>42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5" r:id="rId43" name="Check Box 61">
              <controlPr defaultSize="0" autoFill="0" autoLine="0" autoPict="0">
                <anchor moveWithCells="1">
                  <from>
                    <xdr:col>14</xdr:col>
                    <xdr:colOff>47625</xdr:colOff>
                    <xdr:row>45</xdr:row>
                    <xdr:rowOff>9525</xdr:rowOff>
                  </from>
                  <to>
                    <xdr:col>14</xdr:col>
                    <xdr:colOff>314325</xdr:colOff>
                    <xdr:row>45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7" r:id="rId44" name="Check Box 63">
              <controlPr defaultSize="0" autoFill="0" autoLine="0" autoPict="0">
                <anchor moveWithCells="1">
                  <from>
                    <xdr:col>14</xdr:col>
                    <xdr:colOff>47625</xdr:colOff>
                    <xdr:row>51</xdr:row>
                    <xdr:rowOff>9525</xdr:rowOff>
                  </from>
                  <to>
                    <xdr:col>14</xdr:col>
                    <xdr:colOff>314325</xdr:colOff>
                    <xdr:row>51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8" r:id="rId45" name="Check Box 64">
              <controlPr defaultSize="0" autoFill="0" autoLine="0" autoPict="0">
                <anchor moveWithCells="1">
                  <from>
                    <xdr:col>14</xdr:col>
                    <xdr:colOff>47625</xdr:colOff>
                    <xdr:row>52</xdr:row>
                    <xdr:rowOff>9525</xdr:rowOff>
                  </from>
                  <to>
                    <xdr:col>14</xdr:col>
                    <xdr:colOff>314325</xdr:colOff>
                    <xdr:row>52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9" r:id="rId46" name="Check Box 65">
              <controlPr defaultSize="0" autoFill="0" autoLine="0" autoPict="0">
                <anchor moveWithCells="1">
                  <from>
                    <xdr:col>14</xdr:col>
                    <xdr:colOff>47625</xdr:colOff>
                    <xdr:row>53</xdr:row>
                    <xdr:rowOff>9525</xdr:rowOff>
                  </from>
                  <to>
                    <xdr:col>14</xdr:col>
                    <xdr:colOff>314325</xdr:colOff>
                    <xdr:row>53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0" r:id="rId47" name="Check Box 66">
              <controlPr defaultSize="0" autoFill="0" autoLine="0" autoPict="0">
                <anchor moveWithCells="1">
                  <from>
                    <xdr:col>14</xdr:col>
                    <xdr:colOff>47625</xdr:colOff>
                    <xdr:row>54</xdr:row>
                    <xdr:rowOff>9525</xdr:rowOff>
                  </from>
                  <to>
                    <xdr:col>14</xdr:col>
                    <xdr:colOff>314325</xdr:colOff>
                    <xdr:row>54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1" r:id="rId48" name="Check Box 67">
              <controlPr defaultSize="0" autoFill="0" autoLine="0" autoPict="0">
                <anchor moveWithCells="1">
                  <from>
                    <xdr:col>14</xdr:col>
                    <xdr:colOff>47625</xdr:colOff>
                    <xdr:row>47</xdr:row>
                    <xdr:rowOff>142875</xdr:rowOff>
                  </from>
                  <to>
                    <xdr:col>14</xdr:col>
                    <xdr:colOff>314325</xdr:colOff>
                    <xdr:row>48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2" r:id="rId49" name="Check Box 68">
              <controlPr defaultSize="0" autoFill="0" autoLine="0" autoPict="0">
                <anchor moveWithCells="1">
                  <from>
                    <xdr:col>14</xdr:col>
                    <xdr:colOff>47625</xdr:colOff>
                    <xdr:row>14</xdr:row>
                    <xdr:rowOff>9525</xdr:rowOff>
                  </from>
                  <to>
                    <xdr:col>14</xdr:col>
                    <xdr:colOff>314325</xdr:colOff>
                    <xdr:row>14</xdr:row>
                    <xdr:rowOff>438150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789BC-40EB-4EC0-8F14-3697771D1F0B}">
  <sheetPr>
    <tabColor rgb="FFFBD7FB"/>
  </sheetPr>
  <dimension ref="A1:AK113"/>
  <sheetViews>
    <sheetView showGridLines="0" topLeftCell="F1" zoomScale="70" zoomScaleNormal="70" workbookViewId="0">
      <pane ySplit="1" topLeftCell="A2" activePane="bottomLeft" state="frozen"/>
      <selection activeCell="F1" sqref="F1"/>
      <selection pane="bottomLeft" activeCell="AC11" sqref="AC11"/>
    </sheetView>
  </sheetViews>
  <sheetFormatPr defaultRowHeight="16.5" x14ac:dyDescent="0.3"/>
  <cols>
    <col min="1" max="1" width="9" hidden="1" customWidth="1"/>
    <col min="2" max="2" width="10.625" hidden="1" customWidth="1"/>
    <col min="3" max="5" width="9" hidden="1" customWidth="1"/>
    <col min="6" max="6" width="3.125" customWidth="1"/>
    <col min="7" max="7" width="6.25" style="1" customWidth="1"/>
    <col min="8" max="8" width="6.625" style="1" customWidth="1"/>
    <col min="9" max="9" width="19.25" style="1" customWidth="1"/>
    <col min="10" max="10" width="17.875" style="1" customWidth="1"/>
    <col min="11" max="11" width="17.125" style="1" customWidth="1"/>
    <col min="12" max="12" width="13.875" style="1" customWidth="1"/>
    <col min="13" max="13" width="25.5" style="1" customWidth="1"/>
    <col min="14" max="14" width="22.5" style="1" customWidth="1"/>
    <col min="15" max="15" width="4.5" customWidth="1"/>
    <col min="16" max="17" width="4.875" customWidth="1"/>
    <col min="18" max="20" width="6.75" customWidth="1"/>
    <col min="21" max="21" width="25.625" customWidth="1"/>
    <col min="22" max="23" width="6.75" customWidth="1"/>
    <col min="24" max="24" width="19.625" bestFit="1" customWidth="1"/>
    <col min="25" max="25" width="6.75" customWidth="1"/>
    <col min="26" max="26" width="8.75" bestFit="1" customWidth="1"/>
    <col min="27" max="27" width="24.25" customWidth="1"/>
    <col min="28" max="29" width="10.25" bestFit="1" customWidth="1"/>
    <col min="30" max="30" width="20.125" bestFit="1" customWidth="1"/>
    <col min="31" max="31" width="21.5" bestFit="1" customWidth="1"/>
    <col min="32" max="32" width="15.375" bestFit="1" customWidth="1"/>
  </cols>
  <sheetData>
    <row r="1" spans="1:37" ht="56.25" customHeight="1" x14ac:dyDescent="0.3"/>
    <row r="2" spans="1:37" ht="30" customHeight="1" x14ac:dyDescent="0.3"/>
    <row r="3" spans="1:37" ht="37.5" customHeight="1" x14ac:dyDescent="0.3">
      <c r="G3" s="176" t="s">
        <v>677</v>
      </c>
      <c r="H3" s="176"/>
      <c r="I3" s="176"/>
      <c r="J3" s="176"/>
      <c r="K3" s="176"/>
      <c r="L3" s="176"/>
      <c r="M3" s="176"/>
      <c r="N3" s="176"/>
      <c r="O3" s="176"/>
      <c r="P3" s="61"/>
      <c r="R3" s="176" t="s">
        <v>293</v>
      </c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</row>
    <row r="4" spans="1:37" ht="22.5" customHeight="1" x14ac:dyDescent="0.3">
      <c r="G4" s="56" t="s">
        <v>225</v>
      </c>
      <c r="H4" s="56" t="s">
        <v>226</v>
      </c>
      <c r="I4" s="56" t="s">
        <v>227</v>
      </c>
      <c r="J4" s="56" t="s">
        <v>236</v>
      </c>
      <c r="K4" s="180" t="s">
        <v>237</v>
      </c>
      <c r="L4" s="180"/>
      <c r="M4" s="180"/>
      <c r="N4" s="56" t="s">
        <v>238</v>
      </c>
      <c r="O4" s="56" t="s">
        <v>291</v>
      </c>
      <c r="P4" s="61"/>
      <c r="R4" s="221" t="s">
        <v>294</v>
      </c>
      <c r="S4" s="221"/>
      <c r="T4" s="221"/>
      <c r="U4" s="221"/>
      <c r="V4" s="221"/>
      <c r="W4" s="221"/>
      <c r="X4" s="221"/>
      <c r="Z4" s="221" t="s">
        <v>295</v>
      </c>
      <c r="AA4" s="221"/>
      <c r="AB4" s="221"/>
      <c r="AC4" s="221"/>
      <c r="AD4" s="221"/>
      <c r="AE4" s="221"/>
      <c r="AF4" s="221"/>
    </row>
    <row r="5" spans="1:37" ht="35.25" customHeight="1" x14ac:dyDescent="0.3">
      <c r="C5" s="55" t="s">
        <v>286</v>
      </c>
      <c r="D5" s="55" t="s">
        <v>287</v>
      </c>
      <c r="E5" s="55" t="s">
        <v>288</v>
      </c>
      <c r="G5" s="327" t="s">
        <v>217</v>
      </c>
      <c r="H5" s="57"/>
      <c r="I5" s="58" t="s">
        <v>676</v>
      </c>
      <c r="J5" s="182" t="s">
        <v>222</v>
      </c>
      <c r="K5" s="182"/>
      <c r="L5" s="182"/>
      <c r="M5" s="182"/>
      <c r="N5" s="54" t="s">
        <v>1141</v>
      </c>
      <c r="O5" s="88"/>
      <c r="P5" s="61"/>
      <c r="R5" s="64" t="s">
        <v>225</v>
      </c>
      <c r="S5" s="125" t="s">
        <v>226</v>
      </c>
      <c r="T5" s="64" t="s">
        <v>667</v>
      </c>
      <c r="U5" s="64" t="s">
        <v>237</v>
      </c>
      <c r="V5" s="223" t="s">
        <v>297</v>
      </c>
      <c r="W5" s="186"/>
      <c r="X5" s="64" t="s">
        <v>265</v>
      </c>
      <c r="Y5" s="47"/>
      <c r="Z5" s="64" t="s">
        <v>268</v>
      </c>
      <c r="AA5" s="64" t="s">
        <v>267</v>
      </c>
      <c r="AB5" s="65" t="s">
        <v>271</v>
      </c>
      <c r="AC5" s="65" t="s">
        <v>272</v>
      </c>
      <c r="AD5" s="64" t="s">
        <v>236</v>
      </c>
      <c r="AE5" s="64" t="s">
        <v>239</v>
      </c>
      <c r="AF5" s="64" t="s">
        <v>240</v>
      </c>
      <c r="AI5" s="47"/>
      <c r="AJ5" s="47"/>
      <c r="AK5" s="47"/>
    </row>
    <row r="6" spans="1:37" ht="35.25" customHeight="1" x14ac:dyDescent="0.3">
      <c r="A6" t="b">
        <v>1</v>
      </c>
      <c r="B6">
        <f t="shared" ref="B6:B57" si="0">IF(A6,J6,0)</f>
        <v>1000</v>
      </c>
      <c r="G6" s="328"/>
      <c r="H6" s="57"/>
      <c r="I6" s="78" t="s">
        <v>678</v>
      </c>
      <c r="J6" s="3">
        <v>1000</v>
      </c>
      <c r="K6" s="307"/>
      <c r="L6" s="308"/>
      <c r="M6" s="309"/>
      <c r="N6" s="184" t="s">
        <v>228</v>
      </c>
      <c r="O6" s="88"/>
      <c r="P6" s="61"/>
      <c r="R6" s="341" t="s">
        <v>247</v>
      </c>
      <c r="S6" s="129"/>
      <c r="T6" s="126">
        <v>82</v>
      </c>
      <c r="U6" s="118" t="s">
        <v>416</v>
      </c>
      <c r="V6" s="188">
        <v>1</v>
      </c>
      <c r="W6" s="189"/>
      <c r="X6" s="59">
        <f>V6*SUM($C$26:$C$41)</f>
        <v>82</v>
      </c>
      <c r="Z6" s="327" t="s">
        <v>292</v>
      </c>
      <c r="AA6" s="122" t="s">
        <v>848</v>
      </c>
      <c r="AB6" s="48">
        <v>1</v>
      </c>
      <c r="AC6" s="48">
        <v>10</v>
      </c>
      <c r="AD6" s="3">
        <f>SUMIFS($J$60:$J$69,$A$60:$A$69,"&lt;="&amp;AC6,$A$60:$A$69,"&gt;="&amp;AB6)</f>
        <v>5585000000</v>
      </c>
      <c r="AE6" s="3">
        <f>SUMIFS($K$60:$K$69,$A$60:$A$69,"&lt;="&amp;AC6,$A$60:$A$69,"&gt;="&amp;AB6)</f>
        <v>22340000000</v>
      </c>
      <c r="AF6" s="3">
        <f>SUMIFS($L$60:$L$69,$A$60:$A$69,"&lt;="&amp;AC6,$A$60:$A$69,"&gt;="&amp;AB6)</f>
        <v>12272700</v>
      </c>
      <c r="AH6" s="47"/>
      <c r="AI6" s="47"/>
      <c r="AJ6" s="47"/>
      <c r="AK6" s="47"/>
    </row>
    <row r="7" spans="1:37" ht="35.25" customHeight="1" x14ac:dyDescent="0.3">
      <c r="A7" t="b">
        <v>1</v>
      </c>
      <c r="B7">
        <f t="shared" si="0"/>
        <v>5000</v>
      </c>
      <c r="G7" s="327" t="s">
        <v>216</v>
      </c>
      <c r="H7" s="57"/>
      <c r="I7" s="78" t="s">
        <v>679</v>
      </c>
      <c r="J7" s="3">
        <v>5000</v>
      </c>
      <c r="K7" s="310"/>
      <c r="L7" s="311"/>
      <c r="M7" s="312"/>
      <c r="N7" s="184"/>
      <c r="O7" s="88"/>
      <c r="P7" s="61"/>
      <c r="R7" s="342"/>
      <c r="S7" s="130"/>
      <c r="T7" s="126">
        <v>104</v>
      </c>
      <c r="U7" s="123" t="s">
        <v>418</v>
      </c>
      <c r="V7" s="188">
        <v>1</v>
      </c>
      <c r="W7" s="189"/>
      <c r="X7" s="59">
        <f>V7*SUM(D26:$D$38)</f>
        <v>104</v>
      </c>
      <c r="Z7" s="328"/>
      <c r="AA7" s="122" t="s">
        <v>849</v>
      </c>
      <c r="AB7" s="48">
        <v>1</v>
      </c>
      <c r="AC7" s="48">
        <v>10</v>
      </c>
      <c r="AD7" s="3">
        <f>SUMIFS($J$70:$J$79,$A$70:$A$79,"&lt;="&amp;AC7,$A$70:$A$79,"&gt;="&amp;AB7)</f>
        <v>5585000000</v>
      </c>
      <c r="AE7" s="3">
        <f>SUMIFS($K$70:$K$79,$A$70:$A$79,"&lt;="&amp;AC7,$A$70:$A$79,"&gt;="&amp;AB7)</f>
        <v>22340000000</v>
      </c>
      <c r="AF7" s="3">
        <f>SUMIFS($L$70:$L$79,$A$70:$A$79,"&lt;="&amp;AC7,$A$70:$A$79,"&gt;="&amp;AB7)</f>
        <v>12272700</v>
      </c>
    </row>
    <row r="8" spans="1:37" ht="35.25" customHeight="1" x14ac:dyDescent="0.3">
      <c r="A8" t="b">
        <v>1</v>
      </c>
      <c r="B8">
        <f t="shared" si="0"/>
        <v>5000</v>
      </c>
      <c r="G8" s="328"/>
      <c r="H8" s="57"/>
      <c r="I8" s="78" t="s">
        <v>680</v>
      </c>
      <c r="J8" s="3">
        <v>5000</v>
      </c>
      <c r="K8" s="310"/>
      <c r="L8" s="311"/>
      <c r="M8" s="312"/>
      <c r="N8" s="184"/>
      <c r="O8" s="88"/>
      <c r="P8" s="61"/>
      <c r="R8" s="342"/>
      <c r="S8" s="130"/>
      <c r="T8" s="126">
        <v>6</v>
      </c>
      <c r="U8" s="120" t="s">
        <v>732</v>
      </c>
      <c r="V8" s="188">
        <v>1</v>
      </c>
      <c r="W8" s="189"/>
      <c r="X8" s="59">
        <f>V8*SUM($D$39:$D$41)</f>
        <v>6</v>
      </c>
      <c r="Z8" s="328"/>
      <c r="AA8" s="122" t="s">
        <v>850</v>
      </c>
      <c r="AB8" s="48">
        <v>1</v>
      </c>
      <c r="AC8" s="48">
        <v>10</v>
      </c>
      <c r="AD8" s="3">
        <f>SUMIFS($J$80:$J$89,$A$80:$A$89,"&lt;="&amp;AC8,$A$80:$A$89,"&gt;="&amp;AB8)</f>
        <v>5585000000</v>
      </c>
      <c r="AE8" s="3">
        <f>SUMIFS($K$80:$K$89,$A$80:$A$89,"&lt;="&amp;AC8,$A$80:$A$89,"&gt;="&amp;AB8)</f>
        <v>22340000000</v>
      </c>
      <c r="AF8" s="3">
        <f>SUMIFS($L$80:$L$89,$A$80:$A$89,"&lt;="&amp;AC8,$A$80:$A$89,"&gt;="&amp;AB8)</f>
        <v>12272700</v>
      </c>
    </row>
    <row r="9" spans="1:37" ht="35.25" customHeight="1" x14ac:dyDescent="0.3">
      <c r="A9" t="b">
        <v>1</v>
      </c>
      <c r="B9">
        <f t="shared" si="0"/>
        <v>5000</v>
      </c>
      <c r="G9" s="328"/>
      <c r="H9" s="57"/>
      <c r="I9" s="78" t="s">
        <v>681</v>
      </c>
      <c r="J9" s="3">
        <v>5000</v>
      </c>
      <c r="K9" s="310"/>
      <c r="L9" s="311"/>
      <c r="M9" s="312"/>
      <c r="N9" s="184"/>
      <c r="O9" s="88"/>
      <c r="P9" s="61"/>
      <c r="R9" s="342"/>
      <c r="S9" s="130"/>
      <c r="T9" s="126">
        <v>8</v>
      </c>
      <c r="U9" s="120" t="s">
        <v>733</v>
      </c>
      <c r="V9" s="188">
        <v>1</v>
      </c>
      <c r="W9" s="189"/>
      <c r="X9" s="59">
        <f>V9*SUM($E$39:$E$41)</f>
        <v>8</v>
      </c>
      <c r="Z9" s="328"/>
      <c r="AA9" s="122" t="s">
        <v>851</v>
      </c>
      <c r="AB9" s="48">
        <v>1</v>
      </c>
      <c r="AC9" s="48">
        <v>10</v>
      </c>
      <c r="AD9" s="3">
        <f>SUMIFS($J$90:$J$99,$A$90:$A$99,"&lt;="&amp;AC9,$A$90:$A$99,"&gt;="&amp;AB9)</f>
        <v>5585000000</v>
      </c>
      <c r="AE9" s="3">
        <f>SUMIFS($K$90:$K$99,$A$90:$A$99,"&lt;="&amp;AC9,$A$90:$A$99,"&gt;="&amp;AB9)</f>
        <v>22340000000</v>
      </c>
      <c r="AF9" s="3">
        <f>SUMIFS($L$90:$L$99,$A$90:$A$99,"&lt;="&amp;AC9,$A$90:$A$99,"&gt;="&amp;AB9)</f>
        <v>12272700</v>
      </c>
    </row>
    <row r="10" spans="1:37" ht="35.25" customHeight="1" x14ac:dyDescent="0.3">
      <c r="A10" t="b">
        <v>1</v>
      </c>
      <c r="B10">
        <f t="shared" si="0"/>
        <v>5000</v>
      </c>
      <c r="G10" s="328"/>
      <c r="H10" s="57"/>
      <c r="I10" s="78" t="s">
        <v>682</v>
      </c>
      <c r="J10" s="3">
        <v>5000</v>
      </c>
      <c r="K10" s="310"/>
      <c r="L10" s="311"/>
      <c r="M10" s="312"/>
      <c r="N10" s="184"/>
      <c r="O10" s="88"/>
      <c r="P10" s="61"/>
      <c r="R10" s="342"/>
      <c r="S10" s="131"/>
      <c r="T10" s="126">
        <v>10</v>
      </c>
      <c r="U10" s="121" t="s">
        <v>675</v>
      </c>
      <c r="V10" s="190"/>
      <c r="W10" s="191"/>
      <c r="X10" s="62">
        <f>SUM($E$27:$E$32)*3000</f>
        <v>30000</v>
      </c>
      <c r="Z10" s="328"/>
      <c r="AA10" s="122" t="s">
        <v>852</v>
      </c>
      <c r="AB10" s="48">
        <v>1</v>
      </c>
      <c r="AC10" s="48">
        <v>4</v>
      </c>
      <c r="AD10" s="3">
        <f>SUMIFS($J$100:$J$103,$A$100:$A$103,"&lt;="&amp;AC10,$A$100:$A$103,"&gt;="&amp;AB10)</f>
        <v>170000000</v>
      </c>
      <c r="AE10" s="3">
        <f>SUMIFS($K$100:$K$103,$A$100:$A$103,"&lt;="&amp;AC10,$A$100:$A$103,"&gt;="&amp;AB10)</f>
        <v>425000000</v>
      </c>
      <c r="AF10" s="3">
        <f>SUMIFS($L$100:$L$103,$A$100:$A$103,"&lt;="&amp;AC10,$A$100:$A$103,"&gt;="&amp;AB10)</f>
        <v>6000</v>
      </c>
    </row>
    <row r="11" spans="1:37" ht="35.25" customHeight="1" x14ac:dyDescent="0.3">
      <c r="A11" t="b">
        <v>1</v>
      </c>
      <c r="B11">
        <f t="shared" si="0"/>
        <v>5000</v>
      </c>
      <c r="G11" s="328"/>
      <c r="H11" s="57"/>
      <c r="I11" s="78" t="s">
        <v>683</v>
      </c>
      <c r="J11" s="3">
        <v>5000</v>
      </c>
      <c r="K11" s="310"/>
      <c r="L11" s="311"/>
      <c r="M11" s="312"/>
      <c r="N11" s="184"/>
      <c r="O11" s="88"/>
      <c r="P11" s="61"/>
      <c r="R11" s="342"/>
      <c r="S11" s="131"/>
      <c r="T11" s="126">
        <v>20</v>
      </c>
      <c r="U11" s="121" t="s">
        <v>674</v>
      </c>
      <c r="V11" s="236"/>
      <c r="W11" s="237"/>
      <c r="X11" s="62">
        <f>SUM($E$33:$F$38)*8000</f>
        <v>160000</v>
      </c>
      <c r="Z11" s="328"/>
      <c r="AA11" s="122" t="s">
        <v>853</v>
      </c>
      <c r="AB11" s="48">
        <v>1</v>
      </c>
      <c r="AC11" s="48">
        <v>4</v>
      </c>
      <c r="AD11" s="3">
        <f>SUMIFS($J$104:$J$107,$A$104:$A$107,"&lt;="&amp;AC11,$A$104:$A$107,"&gt;="&amp;AB11)</f>
        <v>12000000</v>
      </c>
      <c r="AE11" s="3">
        <f>SUMIFS($K$104:$K$107,$A$104:$A$107,"&lt;="&amp;AC11,$A$104:$A$107,"&gt;="&amp;AB11)</f>
        <v>60000000</v>
      </c>
      <c r="AF11" s="3">
        <f>SUMIFS($L$104:$L$107,$A$104:$A$107,"&lt;="&amp;AC11,$A$104:$A$107,"&gt;="&amp;AB11)</f>
        <v>3500</v>
      </c>
    </row>
    <row r="12" spans="1:37" ht="35.25" customHeight="1" x14ac:dyDescent="0.3">
      <c r="A12" t="b">
        <v>1</v>
      </c>
      <c r="B12">
        <f t="shared" si="0"/>
        <v>5000</v>
      </c>
      <c r="G12" s="328"/>
      <c r="H12" s="57"/>
      <c r="I12" s="78" t="s">
        <v>684</v>
      </c>
      <c r="J12" s="3">
        <v>5000</v>
      </c>
      <c r="K12" s="310"/>
      <c r="L12" s="311"/>
      <c r="M12" s="312"/>
      <c r="N12" s="184"/>
      <c r="O12" s="88"/>
      <c r="P12" s="61"/>
      <c r="R12" s="343"/>
      <c r="S12" s="130"/>
      <c r="T12" s="126"/>
      <c r="U12" s="121" t="s">
        <v>236</v>
      </c>
      <c r="V12" s="192"/>
      <c r="W12" s="193"/>
      <c r="X12" s="62">
        <f>SUM($B$6:$B$41)</f>
        <v>3666000</v>
      </c>
      <c r="Z12" s="329"/>
      <c r="AA12" s="122" t="s">
        <v>854</v>
      </c>
      <c r="AB12" s="48">
        <v>1</v>
      </c>
      <c r="AC12" s="48">
        <v>5</v>
      </c>
      <c r="AD12" s="3">
        <f>SUMIFS($J$108:$J$112,$A$108:$A$112,"&lt;="&amp;AC12,$A$108:$A$112,"&gt;="&amp;AB12)</f>
        <v>20000000</v>
      </c>
      <c r="AE12" s="3">
        <f>SUMIFS($K$108:$K$112,$A$108:$A$112,"&lt;="&amp;AC12,$A$108:$A$112,"&gt;="&amp;AB12)</f>
        <v>100000000</v>
      </c>
      <c r="AF12" s="3">
        <f>SUMIFS($L$108:$L$112,$A$108:$A$112,"&lt;="&amp;AC12,$A$108:$A$112,"&gt;="&amp;AB12)</f>
        <v>15000</v>
      </c>
    </row>
    <row r="13" spans="1:37" ht="35.25" customHeight="1" x14ac:dyDescent="0.3">
      <c r="A13" t="b">
        <v>1</v>
      </c>
      <c r="B13">
        <f t="shared" si="0"/>
        <v>5000</v>
      </c>
      <c r="G13" s="328"/>
      <c r="H13" s="57"/>
      <c r="I13" s="78" t="s">
        <v>685</v>
      </c>
      <c r="J13" s="3">
        <v>5000</v>
      </c>
      <c r="K13" s="310"/>
      <c r="L13" s="311"/>
      <c r="M13" s="312"/>
      <c r="N13" s="184"/>
      <c r="O13" s="88"/>
      <c r="P13" s="61"/>
      <c r="R13" s="338" t="s">
        <v>260</v>
      </c>
      <c r="S13" s="339"/>
      <c r="T13" s="339"/>
      <c r="U13" s="339"/>
      <c r="V13" s="339"/>
      <c r="W13" s="340"/>
      <c r="X13" s="41">
        <f>SUM(X6:X12)</f>
        <v>3856200</v>
      </c>
      <c r="Z13" s="344" t="s">
        <v>269</v>
      </c>
      <c r="AA13" s="345"/>
      <c r="AB13" s="345"/>
      <c r="AC13" s="346"/>
      <c r="AD13" s="204">
        <f>SUM(AD6:AD12)</f>
        <v>22542000000</v>
      </c>
      <c r="AE13" s="204">
        <f>SUM(AE6:AE12)</f>
        <v>89945000000</v>
      </c>
      <c r="AF13" s="204">
        <f>SUM(AF6:AF12)</f>
        <v>49115300</v>
      </c>
    </row>
    <row r="14" spans="1:37" ht="35.25" customHeight="1" x14ac:dyDescent="0.3">
      <c r="A14" t="b">
        <v>1</v>
      </c>
      <c r="B14">
        <f t="shared" si="0"/>
        <v>5000</v>
      </c>
      <c r="G14" s="328"/>
      <c r="H14" s="57"/>
      <c r="I14" s="78" t="s">
        <v>686</v>
      </c>
      <c r="J14" s="3">
        <v>5000</v>
      </c>
      <c r="K14" s="310"/>
      <c r="L14" s="311"/>
      <c r="M14" s="312"/>
      <c r="N14" s="184"/>
      <c r="O14" s="88"/>
      <c r="P14" s="61"/>
      <c r="R14" s="327" t="s">
        <v>193</v>
      </c>
      <c r="S14" s="127"/>
      <c r="T14" s="126">
        <v>3</v>
      </c>
      <c r="U14" s="33" t="s">
        <v>654</v>
      </c>
      <c r="V14" s="188">
        <v>1</v>
      </c>
      <c r="W14" s="189"/>
      <c r="X14" s="63">
        <f>V14*$D$44</f>
        <v>3</v>
      </c>
      <c r="Z14" s="347"/>
      <c r="AA14" s="348"/>
      <c r="AB14" s="348"/>
      <c r="AC14" s="349"/>
      <c r="AD14" s="205"/>
      <c r="AE14" s="205"/>
      <c r="AF14" s="205"/>
    </row>
    <row r="15" spans="1:37" ht="35.25" customHeight="1" x14ac:dyDescent="0.3">
      <c r="A15" t="b">
        <v>1</v>
      </c>
      <c r="B15">
        <f t="shared" si="0"/>
        <v>5000</v>
      </c>
      <c r="G15" s="329"/>
      <c r="H15" s="57"/>
      <c r="I15" s="78" t="s">
        <v>709</v>
      </c>
      <c r="J15" s="3">
        <v>5000</v>
      </c>
      <c r="K15" s="310"/>
      <c r="L15" s="311"/>
      <c r="M15" s="312"/>
      <c r="N15" s="184"/>
      <c r="O15" s="88"/>
      <c r="P15" s="61"/>
      <c r="R15" s="328"/>
      <c r="S15" s="132"/>
      <c r="T15" s="126">
        <v>2</v>
      </c>
      <c r="U15" s="33" t="s">
        <v>735</v>
      </c>
      <c r="V15" s="188">
        <v>1</v>
      </c>
      <c r="W15" s="189"/>
      <c r="X15" s="63">
        <f>V15*$C$46</f>
        <v>2</v>
      </c>
    </row>
    <row r="16" spans="1:37" ht="35.25" customHeight="1" x14ac:dyDescent="0.3">
      <c r="A16" t="b">
        <v>1</v>
      </c>
      <c r="B16">
        <f t="shared" si="0"/>
        <v>12000</v>
      </c>
      <c r="G16" s="327" t="s">
        <v>218</v>
      </c>
      <c r="H16" s="57"/>
      <c r="I16" s="78" t="s">
        <v>687</v>
      </c>
      <c r="J16" s="3">
        <v>12000</v>
      </c>
      <c r="K16" s="310"/>
      <c r="L16" s="311"/>
      <c r="M16" s="312"/>
      <c r="N16" s="184"/>
      <c r="O16" s="88"/>
      <c r="P16" s="61"/>
      <c r="R16" s="328"/>
      <c r="S16" s="132"/>
      <c r="T16" s="126">
        <v>1</v>
      </c>
      <c r="U16" s="33" t="s">
        <v>656</v>
      </c>
      <c r="V16" s="188">
        <v>1</v>
      </c>
      <c r="W16" s="189"/>
      <c r="X16" s="63">
        <f>V16*$E$46</f>
        <v>1</v>
      </c>
    </row>
    <row r="17" spans="1:34" ht="35.25" customHeight="1" x14ac:dyDescent="0.3">
      <c r="A17" t="b">
        <v>1</v>
      </c>
      <c r="B17">
        <f t="shared" si="0"/>
        <v>12000</v>
      </c>
      <c r="G17" s="328"/>
      <c r="H17" s="57"/>
      <c r="I17" s="78" t="s">
        <v>688</v>
      </c>
      <c r="J17" s="3">
        <v>12000</v>
      </c>
      <c r="K17" s="310"/>
      <c r="L17" s="311"/>
      <c r="M17" s="312"/>
      <c r="N17" s="184"/>
      <c r="O17" s="88"/>
      <c r="P17" s="61"/>
      <c r="R17" s="328"/>
      <c r="S17" s="132"/>
      <c r="T17" s="126">
        <v>30</v>
      </c>
      <c r="U17" s="33" t="s">
        <v>736</v>
      </c>
      <c r="V17" s="188">
        <v>1</v>
      </c>
      <c r="W17" s="189"/>
      <c r="X17" s="63">
        <f>V17*SUM($C$44,$C$49:$C$57)</f>
        <v>30</v>
      </c>
    </row>
    <row r="18" spans="1:34" ht="35.25" customHeight="1" x14ac:dyDescent="0.3">
      <c r="A18" t="b">
        <v>1</v>
      </c>
      <c r="B18">
        <f t="shared" si="0"/>
        <v>12000</v>
      </c>
      <c r="G18" s="328"/>
      <c r="H18" s="57"/>
      <c r="I18" s="78" t="s">
        <v>689</v>
      </c>
      <c r="J18" s="3">
        <v>12000</v>
      </c>
      <c r="K18" s="310"/>
      <c r="L18" s="311"/>
      <c r="M18" s="312"/>
      <c r="N18" s="184"/>
      <c r="O18" s="88"/>
      <c r="P18" s="61"/>
      <c r="R18" s="328"/>
      <c r="S18" s="132"/>
      <c r="T18" s="126">
        <v>29</v>
      </c>
      <c r="U18" s="33" t="s">
        <v>737</v>
      </c>
      <c r="V18" s="188">
        <v>1</v>
      </c>
      <c r="W18" s="189"/>
      <c r="X18" s="63">
        <f>V18*SUM($D$46:$D$57)</f>
        <v>29</v>
      </c>
    </row>
    <row r="19" spans="1:34" ht="35.25" customHeight="1" x14ac:dyDescent="0.3">
      <c r="A19" t="b">
        <v>1</v>
      </c>
      <c r="B19">
        <f t="shared" si="0"/>
        <v>12000</v>
      </c>
      <c r="G19" s="328"/>
      <c r="H19" s="57"/>
      <c r="I19" s="78" t="s">
        <v>690</v>
      </c>
      <c r="J19" s="3">
        <v>12000</v>
      </c>
      <c r="K19" s="310"/>
      <c r="L19" s="311"/>
      <c r="M19" s="312"/>
      <c r="N19" s="184"/>
      <c r="O19" s="88"/>
      <c r="P19" s="61"/>
      <c r="R19" s="329"/>
      <c r="S19" s="128"/>
      <c r="T19" s="128"/>
      <c r="U19" s="117" t="s">
        <v>235</v>
      </c>
      <c r="V19" s="200"/>
      <c r="W19" s="201"/>
      <c r="X19" s="63">
        <f>SUM($B$42:$B$57)</f>
        <v>78000000</v>
      </c>
    </row>
    <row r="20" spans="1:34" ht="35.25" customHeight="1" x14ac:dyDescent="0.3">
      <c r="A20" t="b">
        <v>1</v>
      </c>
      <c r="B20">
        <f t="shared" si="0"/>
        <v>12000</v>
      </c>
      <c r="G20" s="328"/>
      <c r="H20" s="57"/>
      <c r="I20" s="78" t="s">
        <v>691</v>
      </c>
      <c r="J20" s="3">
        <v>12000</v>
      </c>
      <c r="K20" s="310"/>
      <c r="L20" s="311"/>
      <c r="M20" s="312"/>
      <c r="N20" s="184"/>
      <c r="O20" s="88"/>
      <c r="P20" s="61"/>
      <c r="R20" s="338" t="s">
        <v>260</v>
      </c>
      <c r="S20" s="339"/>
      <c r="T20" s="339"/>
      <c r="U20" s="339"/>
      <c r="V20" s="339"/>
      <c r="W20" s="340"/>
      <c r="X20" s="42">
        <f>SUM(X14:X19)</f>
        <v>78000065</v>
      </c>
    </row>
    <row r="21" spans="1:34" ht="35.25" customHeight="1" x14ac:dyDescent="0.3">
      <c r="A21" t="b">
        <v>1</v>
      </c>
      <c r="B21">
        <f t="shared" si="0"/>
        <v>12000</v>
      </c>
      <c r="G21" s="328"/>
      <c r="H21" s="57"/>
      <c r="I21" s="78" t="s">
        <v>692</v>
      </c>
      <c r="J21" s="3">
        <v>12000</v>
      </c>
      <c r="K21" s="310"/>
      <c r="L21" s="311"/>
      <c r="M21" s="312"/>
      <c r="N21" s="184"/>
      <c r="O21" s="88"/>
      <c r="P21" s="61"/>
    </row>
    <row r="22" spans="1:34" ht="35.25" customHeight="1" x14ac:dyDescent="0.3">
      <c r="A22" t="b">
        <v>1</v>
      </c>
      <c r="B22">
        <f t="shared" si="0"/>
        <v>12000</v>
      </c>
      <c r="G22" s="328"/>
      <c r="H22" s="57"/>
      <c r="I22" s="78" t="s">
        <v>693</v>
      </c>
      <c r="J22" s="3">
        <v>12000</v>
      </c>
      <c r="K22" s="310"/>
      <c r="L22" s="311"/>
      <c r="M22" s="312"/>
      <c r="N22" s="184"/>
      <c r="O22" s="88"/>
      <c r="P22" s="61"/>
      <c r="R22" s="259" t="s">
        <v>856</v>
      </c>
      <c r="S22" s="259"/>
      <c r="T22" s="259"/>
      <c r="U22" s="259"/>
      <c r="V22" s="259"/>
      <c r="W22" s="259"/>
      <c r="X22" s="259"/>
      <c r="Y22" s="259"/>
      <c r="Z22" s="259"/>
      <c r="AA22" s="259"/>
      <c r="AB22" s="259"/>
      <c r="AC22" s="259"/>
      <c r="AD22" s="259"/>
      <c r="AE22" s="259"/>
    </row>
    <row r="23" spans="1:34" ht="35.25" customHeight="1" x14ac:dyDescent="0.3">
      <c r="A23" t="b">
        <v>1</v>
      </c>
      <c r="B23">
        <f t="shared" si="0"/>
        <v>12000</v>
      </c>
      <c r="G23" s="328"/>
      <c r="H23" s="57"/>
      <c r="I23" s="78" t="s">
        <v>694</v>
      </c>
      <c r="J23" s="3">
        <v>12000</v>
      </c>
      <c r="K23" s="310"/>
      <c r="L23" s="311"/>
      <c r="M23" s="312"/>
      <c r="N23" s="184"/>
      <c r="O23" s="88"/>
      <c r="P23" s="61"/>
      <c r="Q23" s="91"/>
      <c r="R23" s="259"/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  <c r="AH23" s="124"/>
    </row>
    <row r="24" spans="1:34" ht="35.25" customHeight="1" x14ac:dyDescent="0.3">
      <c r="A24" t="b">
        <v>1</v>
      </c>
      <c r="B24">
        <f t="shared" si="0"/>
        <v>12000</v>
      </c>
      <c r="G24" s="328"/>
      <c r="H24" s="57"/>
      <c r="I24" s="78" t="s">
        <v>695</v>
      </c>
      <c r="J24" s="3">
        <v>12000</v>
      </c>
      <c r="K24" s="310"/>
      <c r="L24" s="311"/>
      <c r="M24" s="312"/>
      <c r="N24" s="184"/>
      <c r="O24" s="88"/>
      <c r="P24" s="61"/>
      <c r="Q24" s="91"/>
      <c r="R24" s="259"/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59"/>
    </row>
    <row r="25" spans="1:34" ht="35.25" customHeight="1" x14ac:dyDescent="0.3">
      <c r="A25" t="b">
        <v>1</v>
      </c>
      <c r="B25">
        <f t="shared" si="0"/>
        <v>12000</v>
      </c>
      <c r="G25" s="329"/>
      <c r="H25" s="57"/>
      <c r="I25" s="78" t="s">
        <v>696</v>
      </c>
      <c r="J25" s="3">
        <v>12000</v>
      </c>
      <c r="K25" s="313"/>
      <c r="L25" s="314"/>
      <c r="M25" s="315"/>
      <c r="N25" s="184"/>
      <c r="O25" s="88"/>
      <c r="P25" s="61"/>
      <c r="Q25" s="91"/>
      <c r="R25" s="259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F25" s="124"/>
    </row>
    <row r="26" spans="1:34" ht="35.25" customHeight="1" x14ac:dyDescent="0.3">
      <c r="A26" t="b">
        <v>1</v>
      </c>
      <c r="B26">
        <f t="shared" si="0"/>
        <v>50000</v>
      </c>
      <c r="C26">
        <f>IF(A26,1,0)</f>
        <v>1</v>
      </c>
      <c r="D26">
        <f>IF(A26,2,0)</f>
        <v>2</v>
      </c>
      <c r="G26" s="327" t="s">
        <v>219</v>
      </c>
      <c r="H26" s="57"/>
      <c r="I26" s="78" t="s">
        <v>697</v>
      </c>
      <c r="J26" s="3">
        <v>50000</v>
      </c>
      <c r="K26" s="197" t="s">
        <v>490</v>
      </c>
      <c r="L26" s="197"/>
      <c r="M26" s="197"/>
      <c r="N26" s="184"/>
      <c r="O26" s="88"/>
      <c r="P26" s="61"/>
      <c r="Q26" s="91"/>
      <c r="R26" s="259"/>
      <c r="S26" s="259"/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59"/>
      <c r="AF26" s="124"/>
    </row>
    <row r="27" spans="1:34" ht="35.25" customHeight="1" x14ac:dyDescent="0.3">
      <c r="A27" t="b">
        <v>1</v>
      </c>
      <c r="B27">
        <f t="shared" si="0"/>
        <v>50000</v>
      </c>
      <c r="C27">
        <f>IF(A27,3,0)</f>
        <v>3</v>
      </c>
      <c r="D27">
        <f>IF(A27,6,0)</f>
        <v>6</v>
      </c>
      <c r="E27">
        <f>IF(A27,2,0)</f>
        <v>2</v>
      </c>
      <c r="G27" s="328"/>
      <c r="H27" s="57"/>
      <c r="I27" s="78" t="s">
        <v>698</v>
      </c>
      <c r="J27" s="3">
        <v>50000</v>
      </c>
      <c r="K27" s="197" t="s">
        <v>495</v>
      </c>
      <c r="L27" s="197"/>
      <c r="M27" s="197"/>
      <c r="N27" s="184"/>
      <c r="O27" s="88"/>
      <c r="P27" s="61"/>
      <c r="Q27" s="91"/>
      <c r="R27" s="25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59"/>
      <c r="AF27" s="124"/>
    </row>
    <row r="28" spans="1:34" ht="35.25" customHeight="1" x14ac:dyDescent="0.3">
      <c r="A28" t="b">
        <v>1</v>
      </c>
      <c r="B28">
        <f t="shared" si="0"/>
        <v>50000</v>
      </c>
      <c r="C28">
        <f>IF(A28,2,0)</f>
        <v>2</v>
      </c>
      <c r="D28">
        <f>IF(A28,4,0)</f>
        <v>4</v>
      </c>
      <c r="E28">
        <f>IF(A28,1,0)</f>
        <v>1</v>
      </c>
      <c r="G28" s="328"/>
      <c r="H28" s="57"/>
      <c r="I28" s="78" t="s">
        <v>699</v>
      </c>
      <c r="J28" s="3">
        <v>50000</v>
      </c>
      <c r="K28" s="197" t="s">
        <v>496</v>
      </c>
      <c r="L28" s="197"/>
      <c r="M28" s="197"/>
      <c r="N28" s="184"/>
      <c r="O28" s="88"/>
      <c r="P28" s="61"/>
      <c r="Q28" s="91"/>
      <c r="R28" s="25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124"/>
    </row>
    <row r="29" spans="1:34" ht="35.25" customHeight="1" x14ac:dyDescent="0.3">
      <c r="A29" t="b">
        <v>1</v>
      </c>
      <c r="B29">
        <f t="shared" si="0"/>
        <v>50000</v>
      </c>
      <c r="C29">
        <f>IF(A29,2,0)</f>
        <v>2</v>
      </c>
      <c r="D29">
        <f>IF(A29,4,0)</f>
        <v>4</v>
      </c>
      <c r="E29">
        <f>IF(A29,1,0)</f>
        <v>1</v>
      </c>
      <c r="G29" s="328"/>
      <c r="H29" s="57"/>
      <c r="I29" s="78" t="s">
        <v>700</v>
      </c>
      <c r="J29" s="3">
        <v>50000</v>
      </c>
      <c r="K29" s="197" t="s">
        <v>496</v>
      </c>
      <c r="L29" s="197"/>
      <c r="M29" s="197"/>
      <c r="N29" s="184"/>
      <c r="O29" s="88"/>
      <c r="P29" s="61"/>
      <c r="Q29" s="91"/>
      <c r="R29" s="259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124"/>
    </row>
    <row r="30" spans="1:34" ht="35.25" customHeight="1" x14ac:dyDescent="0.3">
      <c r="A30" t="b">
        <v>1</v>
      </c>
      <c r="B30">
        <f t="shared" si="0"/>
        <v>50000</v>
      </c>
      <c r="C30">
        <f>IF(A30,3,0)</f>
        <v>3</v>
      </c>
      <c r="D30">
        <f>IF(A30,6,0)</f>
        <v>6</v>
      </c>
      <c r="E30">
        <f>IF(A30,2,0)</f>
        <v>2</v>
      </c>
      <c r="G30" s="328"/>
      <c r="H30" s="57"/>
      <c r="I30" s="78" t="s">
        <v>701</v>
      </c>
      <c r="J30" s="3">
        <v>50000</v>
      </c>
      <c r="K30" s="197" t="s">
        <v>493</v>
      </c>
      <c r="L30" s="197"/>
      <c r="M30" s="197"/>
      <c r="N30" s="184"/>
      <c r="O30" s="88"/>
      <c r="P30" s="61"/>
      <c r="Q30" s="91"/>
      <c r="R30" s="25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124"/>
    </row>
    <row r="31" spans="1:34" ht="35.25" customHeight="1" x14ac:dyDescent="0.3">
      <c r="A31" t="b">
        <v>1</v>
      </c>
      <c r="B31">
        <f t="shared" si="0"/>
        <v>50000</v>
      </c>
      <c r="C31">
        <f t="shared" ref="C31:C32" si="1">IF(A31,3,0)</f>
        <v>3</v>
      </c>
      <c r="D31">
        <f t="shared" ref="D31:D32" si="2">IF(A31,6,0)</f>
        <v>6</v>
      </c>
      <c r="E31">
        <f t="shared" ref="E31:E35" si="3">IF(A31,2,0)</f>
        <v>2</v>
      </c>
      <c r="G31" s="328"/>
      <c r="H31" s="57"/>
      <c r="I31" s="78" t="s">
        <v>702</v>
      </c>
      <c r="J31" s="3">
        <v>50000</v>
      </c>
      <c r="K31" s="197" t="s">
        <v>493</v>
      </c>
      <c r="L31" s="197"/>
      <c r="M31" s="197"/>
      <c r="N31" s="184"/>
      <c r="O31" s="88"/>
      <c r="P31" s="61"/>
      <c r="Q31" s="91"/>
      <c r="R31" s="25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124"/>
    </row>
    <row r="32" spans="1:34" ht="35.25" customHeight="1" x14ac:dyDescent="0.3">
      <c r="A32" t="b">
        <v>1</v>
      </c>
      <c r="B32">
        <f t="shared" si="0"/>
        <v>50000</v>
      </c>
      <c r="C32">
        <f t="shared" si="1"/>
        <v>3</v>
      </c>
      <c r="D32">
        <f t="shared" si="2"/>
        <v>6</v>
      </c>
      <c r="E32">
        <f t="shared" si="3"/>
        <v>2</v>
      </c>
      <c r="G32" s="328"/>
      <c r="H32" s="57"/>
      <c r="I32" s="78" t="s">
        <v>703</v>
      </c>
      <c r="J32" s="3">
        <v>50000</v>
      </c>
      <c r="K32" s="197" t="s">
        <v>493</v>
      </c>
      <c r="L32" s="197"/>
      <c r="M32" s="197"/>
      <c r="N32" s="184"/>
      <c r="O32" s="89"/>
      <c r="P32" s="61"/>
      <c r="Q32" s="91"/>
      <c r="R32" s="259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59"/>
      <c r="AF32" s="124"/>
    </row>
    <row r="33" spans="1:32" ht="35.25" customHeight="1" x14ac:dyDescent="0.3">
      <c r="A33" t="b">
        <v>1</v>
      </c>
      <c r="B33">
        <f t="shared" si="0"/>
        <v>50000</v>
      </c>
      <c r="C33">
        <f>IF(A33,4,0)</f>
        <v>4</v>
      </c>
      <c r="D33">
        <f>IF(A33,8,0)</f>
        <v>8</v>
      </c>
      <c r="E33">
        <f>IF(A33,1,0)</f>
        <v>1</v>
      </c>
      <c r="G33" s="328"/>
      <c r="H33" s="57"/>
      <c r="I33" s="78" t="s">
        <v>704</v>
      </c>
      <c r="J33" s="3">
        <v>50000</v>
      </c>
      <c r="K33" s="197" t="s">
        <v>492</v>
      </c>
      <c r="L33" s="197"/>
      <c r="M33" s="197"/>
      <c r="N33" s="184"/>
      <c r="O33" s="89"/>
      <c r="P33" s="61"/>
      <c r="Q33" s="91"/>
      <c r="Y33" s="124"/>
      <c r="Z33" s="124"/>
      <c r="AA33" s="124"/>
      <c r="AB33" s="124"/>
      <c r="AC33" s="124"/>
      <c r="AD33" s="124"/>
      <c r="AE33" s="124"/>
      <c r="AF33" s="124"/>
    </row>
    <row r="34" spans="1:32" ht="35.25" customHeight="1" x14ac:dyDescent="0.3">
      <c r="A34" t="b">
        <v>1</v>
      </c>
      <c r="B34">
        <f t="shared" si="0"/>
        <v>50000</v>
      </c>
      <c r="C34">
        <f>IF(A34,5,0)</f>
        <v>5</v>
      </c>
      <c r="D34">
        <f>IF(A34,10,0)</f>
        <v>10</v>
      </c>
      <c r="E34">
        <f t="shared" si="3"/>
        <v>2</v>
      </c>
      <c r="G34" s="328"/>
      <c r="H34" s="57"/>
      <c r="I34" s="78" t="s">
        <v>705</v>
      </c>
      <c r="J34" s="3">
        <v>50000</v>
      </c>
      <c r="K34" s="197" t="s">
        <v>491</v>
      </c>
      <c r="L34" s="197"/>
      <c r="M34" s="197"/>
      <c r="N34" s="184"/>
      <c r="O34" s="89"/>
      <c r="P34" s="61"/>
      <c r="Q34" s="91"/>
      <c r="Y34" s="124"/>
      <c r="Z34" s="124"/>
      <c r="AA34" s="124"/>
      <c r="AB34" s="124"/>
      <c r="AC34" s="124"/>
      <c r="AD34" s="124"/>
      <c r="AE34" s="124"/>
      <c r="AF34" s="124"/>
    </row>
    <row r="35" spans="1:32" ht="35.25" customHeight="1" x14ac:dyDescent="0.3">
      <c r="A35" t="b">
        <v>1</v>
      </c>
      <c r="B35">
        <f t="shared" si="0"/>
        <v>50000</v>
      </c>
      <c r="C35">
        <f t="shared" ref="C35" si="4">IF(A35,5,0)</f>
        <v>5</v>
      </c>
      <c r="D35">
        <f t="shared" ref="D35" si="5">IF(A35,10,0)</f>
        <v>10</v>
      </c>
      <c r="E35">
        <f t="shared" si="3"/>
        <v>2</v>
      </c>
      <c r="G35" s="329"/>
      <c r="H35" s="57"/>
      <c r="I35" s="78" t="s">
        <v>706</v>
      </c>
      <c r="J35" s="3">
        <v>50000</v>
      </c>
      <c r="K35" s="197" t="s">
        <v>491</v>
      </c>
      <c r="L35" s="197"/>
      <c r="M35" s="197"/>
      <c r="N35" s="184"/>
      <c r="O35" s="89"/>
      <c r="P35" s="61"/>
      <c r="Q35" s="91"/>
      <c r="Y35" s="124"/>
      <c r="Z35" s="124"/>
      <c r="AA35" s="124"/>
      <c r="AB35" s="124"/>
      <c r="AC35" s="124"/>
      <c r="AD35" s="124"/>
      <c r="AE35" s="124"/>
      <c r="AF35" s="124"/>
    </row>
    <row r="36" spans="1:32" ht="35.25" customHeight="1" x14ac:dyDescent="0.3">
      <c r="A36" t="b">
        <v>1</v>
      </c>
      <c r="B36">
        <f t="shared" si="0"/>
        <v>500000</v>
      </c>
      <c r="C36">
        <f t="shared" ref="C36:C37" si="6">IF(A36,9,0)</f>
        <v>9</v>
      </c>
      <c r="D36">
        <f t="shared" ref="D36:D37" si="7">IF(A36,15,0)</f>
        <v>15</v>
      </c>
      <c r="E36">
        <f t="shared" ref="E36:E37" si="8">IF(A36,6,0)</f>
        <v>6</v>
      </c>
      <c r="G36" s="327" t="s">
        <v>220</v>
      </c>
      <c r="H36" s="57"/>
      <c r="I36" s="78" t="s">
        <v>707</v>
      </c>
      <c r="J36" s="3">
        <v>500000</v>
      </c>
      <c r="K36" s="197" t="s">
        <v>497</v>
      </c>
      <c r="L36" s="197"/>
      <c r="M36" s="197"/>
      <c r="N36" s="184"/>
      <c r="O36" s="89"/>
      <c r="P36" s="61"/>
      <c r="Q36" s="91"/>
      <c r="Y36" s="124"/>
      <c r="Z36" s="124"/>
      <c r="AA36" s="124"/>
      <c r="AB36" s="124"/>
      <c r="AC36" s="124"/>
      <c r="AD36" s="124"/>
      <c r="AE36" s="124"/>
      <c r="AF36" s="124"/>
    </row>
    <row r="37" spans="1:32" ht="35.25" customHeight="1" x14ac:dyDescent="0.3">
      <c r="A37" t="b">
        <v>1</v>
      </c>
      <c r="B37">
        <f t="shared" si="0"/>
        <v>500000</v>
      </c>
      <c r="C37">
        <f t="shared" si="6"/>
        <v>9</v>
      </c>
      <c r="D37">
        <f t="shared" si="7"/>
        <v>15</v>
      </c>
      <c r="E37">
        <f t="shared" si="8"/>
        <v>6</v>
      </c>
      <c r="G37" s="328"/>
      <c r="H37" s="57"/>
      <c r="I37" s="78" t="s">
        <v>708</v>
      </c>
      <c r="J37" s="3">
        <v>500000</v>
      </c>
      <c r="K37" s="197" t="s">
        <v>497</v>
      </c>
      <c r="L37" s="197"/>
      <c r="M37" s="197"/>
      <c r="N37" s="184"/>
      <c r="O37" s="89"/>
      <c r="P37" s="61"/>
      <c r="Q37" s="91"/>
      <c r="Y37" s="124"/>
      <c r="Z37" s="124"/>
      <c r="AA37" s="124"/>
      <c r="AB37" s="124"/>
      <c r="AC37" s="124"/>
      <c r="AD37" s="124"/>
      <c r="AE37" s="124"/>
      <c r="AF37" s="124"/>
    </row>
    <row r="38" spans="1:32" ht="35.25" customHeight="1" x14ac:dyDescent="0.3">
      <c r="A38" t="b">
        <v>1</v>
      </c>
      <c r="B38">
        <f t="shared" si="0"/>
        <v>500000</v>
      </c>
      <c r="C38">
        <f>IF(A38,6,0)</f>
        <v>6</v>
      </c>
      <c r="D38">
        <f t="shared" ref="D38" si="9">IF(A38,12,0)</f>
        <v>12</v>
      </c>
      <c r="E38">
        <f>IF(A38,3,0)</f>
        <v>3</v>
      </c>
      <c r="G38" s="328"/>
      <c r="H38" s="57"/>
      <c r="I38" s="78" t="s">
        <v>710</v>
      </c>
      <c r="J38" s="3">
        <v>500000</v>
      </c>
      <c r="K38" s="197" t="s">
        <v>498</v>
      </c>
      <c r="L38" s="197"/>
      <c r="M38" s="197"/>
      <c r="N38" s="184"/>
      <c r="O38" s="89"/>
      <c r="P38" s="61"/>
      <c r="Q38" s="91"/>
      <c r="Y38" s="124"/>
      <c r="Z38" s="124"/>
      <c r="AA38" s="124"/>
      <c r="AB38" s="124"/>
      <c r="AC38" s="124"/>
      <c r="AD38" s="124"/>
      <c r="AE38" s="124"/>
      <c r="AF38" s="124"/>
    </row>
    <row r="39" spans="1:32" ht="35.25" customHeight="1" x14ac:dyDescent="0.3">
      <c r="A39" t="b">
        <v>1</v>
      </c>
      <c r="B39">
        <f t="shared" si="0"/>
        <v>500000</v>
      </c>
      <c r="C39">
        <f>IF(A39,9,0)</f>
        <v>9</v>
      </c>
      <c r="D39">
        <f>IF(A39,1,0)</f>
        <v>1</v>
      </c>
      <c r="E39">
        <f t="shared" ref="E39" si="10">IF(A39,2,0)</f>
        <v>2</v>
      </c>
      <c r="G39" s="328"/>
      <c r="H39" s="57"/>
      <c r="I39" s="78" t="s">
        <v>711</v>
      </c>
      <c r="J39" s="3">
        <v>500000</v>
      </c>
      <c r="K39" s="197" t="s">
        <v>845</v>
      </c>
      <c r="L39" s="197"/>
      <c r="M39" s="197"/>
      <c r="N39" s="184"/>
      <c r="O39" s="89"/>
      <c r="P39" s="61"/>
      <c r="Q39" s="91"/>
      <c r="Y39" s="124"/>
      <c r="Z39" s="124"/>
      <c r="AA39" s="124"/>
      <c r="AB39" s="124"/>
      <c r="AC39" s="124"/>
      <c r="AD39" s="124"/>
      <c r="AE39" s="124"/>
      <c r="AF39" s="124"/>
    </row>
    <row r="40" spans="1:32" ht="35.25" customHeight="1" x14ac:dyDescent="0.3">
      <c r="A40" t="b">
        <v>1</v>
      </c>
      <c r="B40">
        <f t="shared" si="0"/>
        <v>500000</v>
      </c>
      <c r="C40">
        <f>IF(A40,9,0)</f>
        <v>9</v>
      </c>
      <c r="D40">
        <f>IF(A40,2,0)</f>
        <v>2</v>
      </c>
      <c r="E40">
        <f>IF(A40,3,0)</f>
        <v>3</v>
      </c>
      <c r="G40" s="328"/>
      <c r="H40" s="57"/>
      <c r="I40" s="78" t="s">
        <v>712</v>
      </c>
      <c r="J40" s="3">
        <v>500000</v>
      </c>
      <c r="K40" s="197" t="s">
        <v>846</v>
      </c>
      <c r="L40" s="197"/>
      <c r="M40" s="197"/>
      <c r="N40" s="184"/>
      <c r="O40" s="89"/>
      <c r="P40" s="61"/>
      <c r="Q40" s="91"/>
      <c r="Y40" s="124"/>
      <c r="Z40" s="124"/>
      <c r="AA40" s="124"/>
      <c r="AB40" s="124"/>
      <c r="AC40" s="124"/>
      <c r="AD40" s="124"/>
      <c r="AE40" s="124"/>
      <c r="AF40" s="124"/>
    </row>
    <row r="41" spans="1:32" ht="35.25" customHeight="1" x14ac:dyDescent="0.3">
      <c r="A41" t="b">
        <v>1</v>
      </c>
      <c r="B41">
        <f t="shared" si="0"/>
        <v>500000</v>
      </c>
      <c r="C41">
        <f>IF(A41,9,0)</f>
        <v>9</v>
      </c>
      <c r="D41">
        <f>IF(A41,3,0)</f>
        <v>3</v>
      </c>
      <c r="E41">
        <f>IF(A41,3,0)</f>
        <v>3</v>
      </c>
      <c r="G41" s="328"/>
      <c r="H41" s="57"/>
      <c r="I41" s="78" t="s">
        <v>713</v>
      </c>
      <c r="J41" s="3">
        <v>500000</v>
      </c>
      <c r="K41" s="197" t="s">
        <v>847</v>
      </c>
      <c r="L41" s="197"/>
      <c r="M41" s="197"/>
      <c r="N41" s="184"/>
      <c r="O41" s="89"/>
      <c r="P41" s="61"/>
      <c r="Q41" s="91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</row>
    <row r="42" spans="1:32" ht="35.25" customHeight="1" x14ac:dyDescent="0.3">
      <c r="G42" s="334" t="s">
        <v>193</v>
      </c>
      <c r="H42" s="57"/>
      <c r="I42" s="78" t="s">
        <v>714</v>
      </c>
      <c r="J42" s="182" t="s">
        <v>24</v>
      </c>
      <c r="K42" s="182"/>
      <c r="L42" s="182"/>
      <c r="M42" s="182"/>
      <c r="N42" s="55" t="s">
        <v>1145</v>
      </c>
      <c r="O42" s="89"/>
      <c r="P42" s="61"/>
      <c r="Q42" s="91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</row>
    <row r="43" spans="1:32" ht="35.25" customHeight="1" x14ac:dyDescent="0.3">
      <c r="G43" s="334"/>
      <c r="H43" s="57"/>
      <c r="I43" s="78" t="s">
        <v>715</v>
      </c>
      <c r="J43" s="184"/>
      <c r="K43" s="184"/>
      <c r="L43" s="184"/>
      <c r="M43" s="184"/>
      <c r="N43" s="184" t="s">
        <v>722</v>
      </c>
      <c r="O43" s="88"/>
      <c r="P43" s="61"/>
      <c r="Q43" s="91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</row>
    <row r="44" spans="1:32" ht="35.25" customHeight="1" x14ac:dyDescent="0.3">
      <c r="A44" t="b">
        <v>1</v>
      </c>
      <c r="B44">
        <f t="shared" si="0"/>
        <v>1000000</v>
      </c>
      <c r="C44">
        <f>IF(A44,3,0)</f>
        <v>3</v>
      </c>
      <c r="D44">
        <f>IF(A44,3,0)</f>
        <v>3</v>
      </c>
      <c r="G44" s="334"/>
      <c r="H44" s="57"/>
      <c r="I44" s="78" t="s">
        <v>716</v>
      </c>
      <c r="J44" s="3">
        <v>1000000</v>
      </c>
      <c r="K44" s="197" t="s">
        <v>721</v>
      </c>
      <c r="L44" s="197"/>
      <c r="M44" s="197"/>
      <c r="N44" s="184"/>
      <c r="O44" s="89"/>
      <c r="P44" s="61"/>
      <c r="R44" s="66"/>
      <c r="S44" s="66"/>
      <c r="T44" s="66"/>
      <c r="Z44" s="66"/>
      <c r="AA44" s="66"/>
      <c r="AB44" s="66"/>
      <c r="AC44" s="66"/>
      <c r="AD44" s="66"/>
      <c r="AE44" s="66"/>
      <c r="AF44" s="66"/>
    </row>
    <row r="45" spans="1:32" ht="35.25" customHeight="1" x14ac:dyDescent="0.3">
      <c r="A45" t="b">
        <v>1</v>
      </c>
      <c r="B45">
        <f t="shared" si="0"/>
        <v>50000000</v>
      </c>
      <c r="G45" s="334"/>
      <c r="H45" s="57"/>
      <c r="I45" s="78" t="s">
        <v>717</v>
      </c>
      <c r="J45" s="3">
        <v>50000000</v>
      </c>
      <c r="K45" s="197"/>
      <c r="L45" s="197"/>
      <c r="M45" s="197"/>
      <c r="N45" s="184"/>
      <c r="O45" s="151"/>
      <c r="P45" s="61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</row>
    <row r="46" spans="1:32" ht="35.25" customHeight="1" x14ac:dyDescent="0.3">
      <c r="A46" t="b">
        <v>1</v>
      </c>
      <c r="C46">
        <f>IF(A46,2,0)</f>
        <v>2</v>
      </c>
      <c r="D46">
        <f>IF(A46,2,0)</f>
        <v>2</v>
      </c>
      <c r="E46">
        <f>IF(A46,1,0)</f>
        <v>1</v>
      </c>
      <c r="G46" s="334"/>
      <c r="H46" s="57"/>
      <c r="I46" s="78" t="s">
        <v>718</v>
      </c>
      <c r="J46" s="183"/>
      <c r="K46" s="199" t="s">
        <v>734</v>
      </c>
      <c r="L46" s="199"/>
      <c r="M46" s="199"/>
      <c r="N46" s="202" t="s">
        <v>488</v>
      </c>
      <c r="O46" s="92"/>
      <c r="P46" s="61"/>
      <c r="R46" s="66"/>
      <c r="S46" s="66"/>
      <c r="T46" s="66"/>
      <c r="Z46" s="66"/>
      <c r="AA46" s="66"/>
      <c r="AB46" s="66"/>
      <c r="AC46" s="66"/>
      <c r="AD46" s="66"/>
      <c r="AE46" s="66"/>
      <c r="AF46" s="66"/>
    </row>
    <row r="47" spans="1:32" ht="35.25" customHeight="1" x14ac:dyDescent="0.3">
      <c r="G47" s="334"/>
      <c r="H47" s="57"/>
      <c r="I47" s="78" t="s">
        <v>719</v>
      </c>
      <c r="J47" s="183"/>
      <c r="K47" s="199"/>
      <c r="L47" s="199"/>
      <c r="M47" s="199"/>
      <c r="N47" s="202"/>
      <c r="O47" s="89"/>
      <c r="P47" s="61"/>
      <c r="R47" s="66"/>
      <c r="S47" s="66"/>
      <c r="T47" s="66"/>
      <c r="Z47" s="66"/>
      <c r="AA47" s="66"/>
      <c r="AB47" s="66"/>
      <c r="AC47" s="66"/>
      <c r="AD47" s="66"/>
      <c r="AE47" s="66"/>
      <c r="AF47" s="66"/>
    </row>
    <row r="48" spans="1:32" ht="35.25" customHeight="1" x14ac:dyDescent="0.3">
      <c r="G48" s="334"/>
      <c r="H48" s="57"/>
      <c r="I48" s="159" t="s">
        <v>720</v>
      </c>
      <c r="J48" s="184"/>
      <c r="K48" s="184"/>
      <c r="L48" s="184"/>
      <c r="M48" s="184"/>
      <c r="N48" s="335" t="s">
        <v>229</v>
      </c>
      <c r="O48" s="88"/>
      <c r="P48" s="61"/>
      <c r="R48" s="66"/>
      <c r="S48" s="66"/>
      <c r="T48" s="66"/>
      <c r="Z48" s="66"/>
      <c r="AA48" s="66"/>
      <c r="AB48" s="66"/>
      <c r="AC48" s="66"/>
      <c r="AD48" s="66"/>
      <c r="AE48" s="66"/>
      <c r="AF48" s="66"/>
    </row>
    <row r="49" spans="1:32" ht="35.25" customHeight="1" x14ac:dyDescent="0.3">
      <c r="A49" t="b">
        <v>1</v>
      </c>
      <c r="B49">
        <f t="shared" si="0"/>
        <v>3000000</v>
      </c>
      <c r="C49">
        <f t="shared" ref="C49" si="11">IF(A49,3,0)</f>
        <v>3</v>
      </c>
      <c r="D49">
        <f t="shared" ref="D49" si="12">IF(A49,3,0)</f>
        <v>3</v>
      </c>
      <c r="G49" s="334"/>
      <c r="H49" s="57"/>
      <c r="I49" s="159" t="s">
        <v>723</v>
      </c>
      <c r="J49" s="3">
        <v>3000000</v>
      </c>
      <c r="K49" s="197" t="s">
        <v>725</v>
      </c>
      <c r="L49" s="197"/>
      <c r="M49" s="197"/>
      <c r="N49" s="336"/>
      <c r="O49" s="88"/>
      <c r="P49" s="61"/>
      <c r="R49" s="66"/>
      <c r="S49" s="66"/>
      <c r="T49" s="66"/>
      <c r="Z49" s="66"/>
      <c r="AA49" s="66"/>
      <c r="AB49" s="66"/>
      <c r="AC49" s="66"/>
      <c r="AD49" s="66"/>
      <c r="AE49" s="66"/>
      <c r="AF49" s="66"/>
    </row>
    <row r="50" spans="1:32" ht="35.25" customHeight="1" x14ac:dyDescent="0.3">
      <c r="A50" t="b">
        <v>1</v>
      </c>
      <c r="B50">
        <f t="shared" si="0"/>
        <v>3000000</v>
      </c>
      <c r="C50">
        <f t="shared" ref="C50" si="13">IF(A50,3,0)</f>
        <v>3</v>
      </c>
      <c r="D50">
        <f t="shared" ref="D50" si="14">IF(A50,3,0)</f>
        <v>3</v>
      </c>
      <c r="G50" s="334"/>
      <c r="H50" s="57"/>
      <c r="I50" s="159" t="s">
        <v>724</v>
      </c>
      <c r="J50" s="3">
        <v>3000000</v>
      </c>
      <c r="K50" s="197" t="s">
        <v>725</v>
      </c>
      <c r="L50" s="197"/>
      <c r="M50" s="197"/>
      <c r="N50" s="336"/>
      <c r="O50" s="88"/>
      <c r="P50" s="61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</row>
    <row r="51" spans="1:32" ht="35.25" customHeight="1" x14ac:dyDescent="0.3">
      <c r="A51" t="b">
        <v>1</v>
      </c>
      <c r="B51">
        <f t="shared" si="0"/>
        <v>3000000</v>
      </c>
      <c r="C51">
        <f t="shared" ref="C51" si="15">IF(A51,3,0)</f>
        <v>3</v>
      </c>
      <c r="D51">
        <f t="shared" ref="D51" si="16">IF(A51,3,0)</f>
        <v>3</v>
      </c>
      <c r="G51" s="334"/>
      <c r="H51" s="57"/>
      <c r="I51" s="159" t="s">
        <v>726</v>
      </c>
      <c r="J51" s="3">
        <v>3000000</v>
      </c>
      <c r="K51" s="197" t="s">
        <v>725</v>
      </c>
      <c r="L51" s="197"/>
      <c r="M51" s="197"/>
      <c r="N51" s="336"/>
      <c r="O51" s="88"/>
      <c r="P51" s="61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</row>
    <row r="52" spans="1:32" ht="35.25" customHeight="1" x14ac:dyDescent="0.3">
      <c r="A52" t="b">
        <v>1</v>
      </c>
      <c r="B52">
        <f t="shared" si="0"/>
        <v>3000000</v>
      </c>
      <c r="C52">
        <f t="shared" ref="C52:C57" si="17">IF(A52,3,0)</f>
        <v>3</v>
      </c>
      <c r="D52">
        <f t="shared" ref="D52:D57" si="18">IF(A52,3,0)</f>
        <v>3</v>
      </c>
      <c r="G52" s="334"/>
      <c r="H52" s="57"/>
      <c r="I52" s="159" t="s">
        <v>727</v>
      </c>
      <c r="J52" s="3">
        <v>3000000</v>
      </c>
      <c r="K52" s="197" t="s">
        <v>725</v>
      </c>
      <c r="L52" s="197"/>
      <c r="M52" s="197"/>
      <c r="N52" s="336"/>
      <c r="O52" s="88"/>
      <c r="P52" s="61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</row>
    <row r="53" spans="1:32" ht="35.25" customHeight="1" x14ac:dyDescent="0.3">
      <c r="A53" t="b">
        <v>1</v>
      </c>
      <c r="B53">
        <f t="shared" si="0"/>
        <v>3000000</v>
      </c>
      <c r="C53">
        <f t="shared" si="17"/>
        <v>3</v>
      </c>
      <c r="D53">
        <f t="shared" si="18"/>
        <v>3</v>
      </c>
      <c r="G53" s="334"/>
      <c r="H53" s="57"/>
      <c r="I53" s="159" t="s">
        <v>728</v>
      </c>
      <c r="J53" s="3">
        <v>3000000</v>
      </c>
      <c r="K53" s="197" t="s">
        <v>725</v>
      </c>
      <c r="L53" s="197"/>
      <c r="M53" s="197"/>
      <c r="N53" s="336"/>
      <c r="O53" s="88"/>
      <c r="P53" s="61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</row>
    <row r="54" spans="1:32" ht="35.25" customHeight="1" x14ac:dyDescent="0.3">
      <c r="A54" t="b">
        <v>1</v>
      </c>
      <c r="B54">
        <f t="shared" si="0"/>
        <v>3000000</v>
      </c>
      <c r="C54">
        <f t="shared" si="17"/>
        <v>3</v>
      </c>
      <c r="D54">
        <f t="shared" si="18"/>
        <v>3</v>
      </c>
      <c r="G54" s="334"/>
      <c r="H54" s="57"/>
      <c r="I54" s="159" t="s">
        <v>729</v>
      </c>
      <c r="J54" s="3">
        <v>3000000</v>
      </c>
      <c r="K54" s="197" t="s">
        <v>725</v>
      </c>
      <c r="L54" s="197"/>
      <c r="M54" s="197"/>
      <c r="N54" s="336"/>
      <c r="O54" s="88"/>
      <c r="P54" s="61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</row>
    <row r="55" spans="1:32" ht="35.25" customHeight="1" x14ac:dyDescent="0.3">
      <c r="A55" t="b">
        <v>1</v>
      </c>
      <c r="B55">
        <f t="shared" si="0"/>
        <v>3000000</v>
      </c>
      <c r="C55">
        <f t="shared" si="17"/>
        <v>3</v>
      </c>
      <c r="D55">
        <f t="shared" si="18"/>
        <v>3</v>
      </c>
      <c r="G55" s="334"/>
      <c r="H55" s="57"/>
      <c r="I55" s="159" t="s">
        <v>730</v>
      </c>
      <c r="J55" s="3">
        <v>3000000</v>
      </c>
      <c r="K55" s="197" t="s">
        <v>725</v>
      </c>
      <c r="L55" s="197"/>
      <c r="M55" s="197"/>
      <c r="N55" s="336"/>
      <c r="O55" s="88"/>
      <c r="P55" s="61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</row>
    <row r="56" spans="1:32" ht="35.25" customHeight="1" x14ac:dyDescent="0.3">
      <c r="A56" t="b">
        <v>1</v>
      </c>
      <c r="B56">
        <f t="shared" ref="B56" si="19">IF(A56,J56,0)</f>
        <v>3000000</v>
      </c>
      <c r="C56">
        <f t="shared" ref="C56" si="20">IF(A56,3,0)</f>
        <v>3</v>
      </c>
      <c r="D56">
        <f t="shared" ref="D56" si="21">IF(A56,3,0)</f>
        <v>3</v>
      </c>
      <c r="G56" s="334"/>
      <c r="H56" s="57"/>
      <c r="I56" s="159" t="s">
        <v>738</v>
      </c>
      <c r="J56" s="3">
        <v>3000000</v>
      </c>
      <c r="K56" s="197" t="s">
        <v>725</v>
      </c>
      <c r="L56" s="197"/>
      <c r="M56" s="197"/>
      <c r="N56" s="336"/>
      <c r="O56" s="88"/>
      <c r="P56" s="61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</row>
    <row r="57" spans="1:32" ht="35.25" customHeight="1" x14ac:dyDescent="0.3">
      <c r="A57" t="b">
        <v>1</v>
      </c>
      <c r="B57">
        <f t="shared" si="0"/>
        <v>3000000</v>
      </c>
      <c r="C57">
        <f t="shared" si="17"/>
        <v>3</v>
      </c>
      <c r="D57">
        <f t="shared" si="18"/>
        <v>3</v>
      </c>
      <c r="G57" s="334"/>
      <c r="H57" s="57"/>
      <c r="I57" s="159" t="s">
        <v>731</v>
      </c>
      <c r="J57" s="3">
        <v>3000000</v>
      </c>
      <c r="K57" s="197" t="s">
        <v>725</v>
      </c>
      <c r="L57" s="197"/>
      <c r="M57" s="197"/>
      <c r="N57" s="337"/>
      <c r="O57" s="88"/>
      <c r="P57" s="61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</row>
    <row r="58" spans="1:32" ht="12" customHeight="1" thickBot="1" x14ac:dyDescent="0.35">
      <c r="G58" s="6"/>
      <c r="H58" s="6"/>
      <c r="J58" s="2"/>
      <c r="K58" s="2"/>
      <c r="L58" s="2"/>
      <c r="M58" s="2"/>
      <c r="N58" s="2"/>
      <c r="P58" s="61"/>
    </row>
    <row r="59" spans="1:32" ht="24.75" customHeight="1" thickBot="1" x14ac:dyDescent="0.35">
      <c r="A59">
        <v>0</v>
      </c>
      <c r="G59" s="67" t="s">
        <v>225</v>
      </c>
      <c r="H59" s="68" t="s">
        <v>226</v>
      </c>
      <c r="I59" s="68" t="s">
        <v>227</v>
      </c>
      <c r="J59" s="68" t="s">
        <v>236</v>
      </c>
      <c r="K59" s="68" t="s">
        <v>239</v>
      </c>
      <c r="L59" s="68" t="s">
        <v>240</v>
      </c>
      <c r="M59" s="68" t="s">
        <v>237</v>
      </c>
      <c r="N59" s="69" t="s">
        <v>298</v>
      </c>
      <c r="P59" s="61"/>
    </row>
    <row r="60" spans="1:32" x14ac:dyDescent="0.3">
      <c r="A60" s="43">
        <v>1</v>
      </c>
      <c r="B60" s="43"/>
      <c r="C60" s="43"/>
      <c r="D60" s="43"/>
      <c r="E60" s="43"/>
      <c r="G60" s="160" t="s">
        <v>215</v>
      </c>
      <c r="H60" s="214"/>
      <c r="I60" s="9" t="s">
        <v>739</v>
      </c>
      <c r="J60" s="10">
        <v>10000000</v>
      </c>
      <c r="K60" s="10">
        <v>100000000</v>
      </c>
      <c r="L60" s="10">
        <v>1700</v>
      </c>
      <c r="M60" s="9" t="s">
        <v>740</v>
      </c>
      <c r="N60" s="252"/>
      <c r="P60" s="61"/>
    </row>
    <row r="61" spans="1:32" x14ac:dyDescent="0.3">
      <c r="A61" s="43">
        <v>2</v>
      </c>
      <c r="B61" s="43"/>
      <c r="C61" s="43"/>
      <c r="D61" s="43"/>
      <c r="E61" s="43"/>
      <c r="G61" s="161" t="s">
        <v>194</v>
      </c>
      <c r="H61" s="184"/>
      <c r="I61" s="58" t="s">
        <v>741</v>
      </c>
      <c r="J61" s="3">
        <v>25000000</v>
      </c>
      <c r="K61" s="3">
        <v>400000000</v>
      </c>
      <c r="L61" s="3">
        <v>41000</v>
      </c>
      <c r="M61" s="58" t="s">
        <v>742</v>
      </c>
      <c r="N61" s="238"/>
      <c r="P61" s="61"/>
    </row>
    <row r="62" spans="1:32" ht="16.5" customHeight="1" x14ac:dyDescent="0.3">
      <c r="A62" s="43">
        <v>3</v>
      </c>
      <c r="B62" s="43"/>
      <c r="C62" s="43"/>
      <c r="D62" s="43"/>
      <c r="E62" s="43"/>
      <c r="G62" s="161" t="s">
        <v>195</v>
      </c>
      <c r="H62" s="184"/>
      <c r="I62" s="58" t="s">
        <v>743</v>
      </c>
      <c r="J62" s="3">
        <v>30000000</v>
      </c>
      <c r="K62" s="3">
        <v>1260000000</v>
      </c>
      <c r="L62" s="3">
        <v>160000</v>
      </c>
      <c r="M62" s="58" t="s">
        <v>744</v>
      </c>
      <c r="N62" s="238"/>
      <c r="P62" s="61"/>
    </row>
    <row r="63" spans="1:32" ht="16.5" customHeight="1" x14ac:dyDescent="0.3">
      <c r="A63" s="43">
        <v>4</v>
      </c>
      <c r="B63" s="43"/>
      <c r="C63" s="43"/>
      <c r="D63" s="43"/>
      <c r="E63" s="43"/>
      <c r="G63" s="161" t="s">
        <v>196</v>
      </c>
      <c r="H63" s="184"/>
      <c r="I63" s="58" t="s">
        <v>745</v>
      </c>
      <c r="J63" s="3">
        <v>40000000</v>
      </c>
      <c r="K63" s="3">
        <v>1680000000</v>
      </c>
      <c r="L63" s="3">
        <v>360000</v>
      </c>
      <c r="M63" s="58" t="s">
        <v>746</v>
      </c>
      <c r="N63" s="238"/>
      <c r="P63" s="61"/>
    </row>
    <row r="64" spans="1:32" x14ac:dyDescent="0.3">
      <c r="A64" s="43">
        <v>5</v>
      </c>
      <c r="B64" s="43"/>
      <c r="C64" s="43"/>
      <c r="D64" s="43"/>
      <c r="E64" s="43"/>
      <c r="G64" s="161" t="s">
        <v>197</v>
      </c>
      <c r="H64" s="184"/>
      <c r="I64" s="58" t="s">
        <v>747</v>
      </c>
      <c r="J64" s="3">
        <v>80000000</v>
      </c>
      <c r="K64" s="3">
        <v>2100000000</v>
      </c>
      <c r="L64" s="3">
        <v>630000</v>
      </c>
      <c r="M64" s="58" t="s">
        <v>748</v>
      </c>
      <c r="N64" s="238"/>
      <c r="P64" s="61"/>
    </row>
    <row r="65" spans="1:16" x14ac:dyDescent="0.3">
      <c r="A65" s="43">
        <v>6</v>
      </c>
      <c r="B65" s="43"/>
      <c r="C65" s="43"/>
      <c r="D65" s="43"/>
      <c r="E65" s="43"/>
      <c r="G65" s="161" t="s">
        <v>198</v>
      </c>
      <c r="H65" s="184"/>
      <c r="I65" s="58" t="s">
        <v>749</v>
      </c>
      <c r="J65" s="3">
        <v>250000000</v>
      </c>
      <c r="K65" s="3">
        <v>2520000000</v>
      </c>
      <c r="L65" s="3">
        <v>980000</v>
      </c>
      <c r="M65" s="58" t="s">
        <v>750</v>
      </c>
      <c r="N65" s="238"/>
      <c r="P65" s="61"/>
    </row>
    <row r="66" spans="1:16" x14ac:dyDescent="0.3">
      <c r="A66" s="43">
        <v>7</v>
      </c>
      <c r="B66" s="43"/>
      <c r="C66" s="43"/>
      <c r="D66" s="43"/>
      <c r="E66" s="43"/>
      <c r="G66" s="161" t="s">
        <v>199</v>
      </c>
      <c r="H66" s="184"/>
      <c r="I66" s="58" t="s">
        <v>751</v>
      </c>
      <c r="J66" s="3">
        <v>350000000</v>
      </c>
      <c r="K66" s="3">
        <v>2940000000</v>
      </c>
      <c r="L66" s="3">
        <v>1400000</v>
      </c>
      <c r="M66" s="58" t="s">
        <v>752</v>
      </c>
      <c r="N66" s="238"/>
      <c r="P66" s="61"/>
    </row>
    <row r="67" spans="1:16" x14ac:dyDescent="0.3">
      <c r="A67" s="43">
        <v>8</v>
      </c>
      <c r="B67" s="43"/>
      <c r="C67" s="43"/>
      <c r="D67" s="43"/>
      <c r="E67" s="43"/>
      <c r="G67" s="161" t="s">
        <v>200</v>
      </c>
      <c r="H67" s="184"/>
      <c r="I67" s="58" t="s">
        <v>753</v>
      </c>
      <c r="J67" s="3">
        <v>1300000000</v>
      </c>
      <c r="K67" s="3">
        <v>3360000000</v>
      </c>
      <c r="L67" s="3">
        <v>2500000</v>
      </c>
      <c r="M67" s="58" t="s">
        <v>754</v>
      </c>
      <c r="N67" s="238"/>
      <c r="P67" s="61"/>
    </row>
    <row r="68" spans="1:16" x14ac:dyDescent="0.3">
      <c r="A68" s="43">
        <v>9</v>
      </c>
      <c r="B68" s="43"/>
      <c r="C68" s="43"/>
      <c r="D68" s="43"/>
      <c r="E68" s="43"/>
      <c r="G68" s="161" t="s">
        <v>201</v>
      </c>
      <c r="H68" s="184"/>
      <c r="I68" s="58" t="s">
        <v>755</v>
      </c>
      <c r="J68" s="3">
        <v>1500000000</v>
      </c>
      <c r="K68" s="3">
        <v>3780000000</v>
      </c>
      <c r="L68" s="3">
        <v>3100000</v>
      </c>
      <c r="M68" s="58" t="s">
        <v>756</v>
      </c>
      <c r="N68" s="238"/>
      <c r="P68" s="61"/>
    </row>
    <row r="69" spans="1:16" ht="17.25" thickBot="1" x14ac:dyDescent="0.35">
      <c r="A69" s="43">
        <v>10</v>
      </c>
      <c r="B69" s="43"/>
      <c r="C69" s="43"/>
      <c r="D69" s="43"/>
      <c r="E69" s="43"/>
      <c r="G69" s="162" t="s">
        <v>202</v>
      </c>
      <c r="H69" s="213"/>
      <c r="I69" s="13" t="s">
        <v>757</v>
      </c>
      <c r="J69" s="14">
        <v>2000000000</v>
      </c>
      <c r="K69" s="14">
        <v>4200000000</v>
      </c>
      <c r="L69" s="14">
        <v>3100000</v>
      </c>
      <c r="M69" s="13" t="s">
        <v>758</v>
      </c>
      <c r="N69" s="239"/>
      <c r="P69" s="61"/>
    </row>
    <row r="70" spans="1:16" x14ac:dyDescent="0.3">
      <c r="A70" s="43">
        <v>1</v>
      </c>
      <c r="B70" s="43"/>
      <c r="C70" s="43"/>
      <c r="D70" s="43"/>
      <c r="E70" s="43"/>
      <c r="G70" s="160" t="s">
        <v>215</v>
      </c>
      <c r="H70" s="214"/>
      <c r="I70" s="83" t="s">
        <v>759</v>
      </c>
      <c r="J70" s="10">
        <v>10000000</v>
      </c>
      <c r="K70" s="81">
        <v>100000000</v>
      </c>
      <c r="L70" s="81">
        <v>1700</v>
      </c>
      <c r="M70" s="83" t="s">
        <v>760</v>
      </c>
      <c r="N70" s="304"/>
      <c r="P70" s="61"/>
    </row>
    <row r="71" spans="1:16" x14ac:dyDescent="0.3">
      <c r="A71" s="43">
        <v>2</v>
      </c>
      <c r="B71" s="43"/>
      <c r="C71" s="43"/>
      <c r="D71" s="43"/>
      <c r="E71" s="43"/>
      <c r="G71" s="161" t="s">
        <v>194</v>
      </c>
      <c r="H71" s="184"/>
      <c r="I71" s="78" t="s">
        <v>761</v>
      </c>
      <c r="J71" s="3">
        <v>25000000</v>
      </c>
      <c r="K71" s="77">
        <v>400000000</v>
      </c>
      <c r="L71" s="77">
        <v>41000</v>
      </c>
      <c r="M71" s="78" t="s">
        <v>762</v>
      </c>
      <c r="N71" s="305"/>
      <c r="P71" s="61"/>
    </row>
    <row r="72" spans="1:16" ht="16.5" customHeight="1" x14ac:dyDescent="0.3">
      <c r="A72" s="43">
        <v>3</v>
      </c>
      <c r="B72" s="43"/>
      <c r="C72" s="43"/>
      <c r="D72" s="43"/>
      <c r="E72" s="43"/>
      <c r="G72" s="161" t="s">
        <v>195</v>
      </c>
      <c r="H72" s="184"/>
      <c r="I72" s="78" t="s">
        <v>763</v>
      </c>
      <c r="J72" s="3">
        <v>30000000</v>
      </c>
      <c r="K72" s="77">
        <v>1260000000</v>
      </c>
      <c r="L72" s="77">
        <v>160000</v>
      </c>
      <c r="M72" s="78" t="s">
        <v>764</v>
      </c>
      <c r="N72" s="305"/>
      <c r="P72" s="61"/>
    </row>
    <row r="73" spans="1:16" ht="16.5" customHeight="1" x14ac:dyDescent="0.3">
      <c r="A73" s="43">
        <v>4</v>
      </c>
      <c r="B73" s="43"/>
      <c r="C73" s="43"/>
      <c r="D73" s="43"/>
      <c r="E73" s="43"/>
      <c r="G73" s="161" t="s">
        <v>196</v>
      </c>
      <c r="H73" s="184"/>
      <c r="I73" s="78" t="s">
        <v>765</v>
      </c>
      <c r="J73" s="3">
        <v>40000000</v>
      </c>
      <c r="K73" s="77">
        <v>1680000000</v>
      </c>
      <c r="L73" s="77">
        <v>360000</v>
      </c>
      <c r="M73" s="78" t="s">
        <v>766</v>
      </c>
      <c r="N73" s="305"/>
      <c r="P73" s="61"/>
    </row>
    <row r="74" spans="1:16" x14ac:dyDescent="0.3">
      <c r="A74" s="43">
        <v>5</v>
      </c>
      <c r="B74" s="43"/>
      <c r="C74" s="43"/>
      <c r="D74" s="43"/>
      <c r="E74" s="43"/>
      <c r="G74" s="161" t="s">
        <v>197</v>
      </c>
      <c r="H74" s="184"/>
      <c r="I74" s="78" t="s">
        <v>767</v>
      </c>
      <c r="J74" s="3">
        <v>80000000</v>
      </c>
      <c r="K74" s="77">
        <v>2100000000</v>
      </c>
      <c r="L74" s="77">
        <v>630000</v>
      </c>
      <c r="M74" s="78" t="s">
        <v>768</v>
      </c>
      <c r="N74" s="305"/>
      <c r="P74" s="61"/>
    </row>
    <row r="75" spans="1:16" x14ac:dyDescent="0.3">
      <c r="A75" s="43">
        <v>6</v>
      </c>
      <c r="B75" s="43"/>
      <c r="C75" s="43"/>
      <c r="D75" s="43"/>
      <c r="E75" s="43"/>
      <c r="G75" s="161" t="s">
        <v>198</v>
      </c>
      <c r="H75" s="184"/>
      <c r="I75" s="78" t="s">
        <v>769</v>
      </c>
      <c r="J75" s="3">
        <v>250000000</v>
      </c>
      <c r="K75" s="77">
        <v>2520000000</v>
      </c>
      <c r="L75" s="77">
        <v>980000</v>
      </c>
      <c r="M75" s="78" t="s">
        <v>770</v>
      </c>
      <c r="N75" s="305"/>
      <c r="P75" s="61"/>
    </row>
    <row r="76" spans="1:16" x14ac:dyDescent="0.3">
      <c r="A76" s="43">
        <v>7</v>
      </c>
      <c r="B76" s="43"/>
      <c r="C76" s="43"/>
      <c r="D76" s="43"/>
      <c r="E76" s="43"/>
      <c r="G76" s="161" t="s">
        <v>199</v>
      </c>
      <c r="H76" s="184"/>
      <c r="I76" s="78" t="s">
        <v>771</v>
      </c>
      <c r="J76" s="3">
        <v>350000000</v>
      </c>
      <c r="K76" s="77">
        <v>2940000000</v>
      </c>
      <c r="L76" s="77">
        <v>1400000</v>
      </c>
      <c r="M76" s="78" t="s">
        <v>772</v>
      </c>
      <c r="N76" s="305"/>
      <c r="P76" s="61"/>
    </row>
    <row r="77" spans="1:16" x14ac:dyDescent="0.3">
      <c r="A77" s="43">
        <v>8</v>
      </c>
      <c r="B77" s="43"/>
      <c r="C77" s="43"/>
      <c r="D77" s="43"/>
      <c r="E77" s="43"/>
      <c r="G77" s="161" t="s">
        <v>200</v>
      </c>
      <c r="H77" s="184"/>
      <c r="I77" s="78" t="s">
        <v>773</v>
      </c>
      <c r="J77" s="3">
        <v>1300000000</v>
      </c>
      <c r="K77" s="77">
        <v>3360000000</v>
      </c>
      <c r="L77" s="77">
        <v>2500000</v>
      </c>
      <c r="M77" s="78" t="s">
        <v>774</v>
      </c>
      <c r="N77" s="305"/>
      <c r="P77" s="61"/>
    </row>
    <row r="78" spans="1:16" x14ac:dyDescent="0.3">
      <c r="A78" s="43">
        <v>9</v>
      </c>
      <c r="B78" s="43"/>
      <c r="C78" s="43"/>
      <c r="D78" s="43"/>
      <c r="E78" s="43"/>
      <c r="G78" s="161" t="s">
        <v>201</v>
      </c>
      <c r="H78" s="184"/>
      <c r="I78" s="78" t="s">
        <v>775</v>
      </c>
      <c r="J78" s="3">
        <v>1500000000</v>
      </c>
      <c r="K78" s="77">
        <v>3780000000</v>
      </c>
      <c r="L78" s="77">
        <v>3100000</v>
      </c>
      <c r="M78" s="78" t="s">
        <v>776</v>
      </c>
      <c r="N78" s="305"/>
      <c r="P78" s="61"/>
    </row>
    <row r="79" spans="1:16" ht="17.25" thickBot="1" x14ac:dyDescent="0.35">
      <c r="A79" s="43">
        <v>10</v>
      </c>
      <c r="B79" s="43"/>
      <c r="C79" s="43"/>
      <c r="D79" s="43"/>
      <c r="E79" s="43"/>
      <c r="G79" s="162" t="s">
        <v>202</v>
      </c>
      <c r="H79" s="213"/>
      <c r="I79" s="86" t="s">
        <v>777</v>
      </c>
      <c r="J79" s="14">
        <v>2000000000</v>
      </c>
      <c r="K79" s="84">
        <v>4200000000</v>
      </c>
      <c r="L79" s="84">
        <v>3100000</v>
      </c>
      <c r="M79" s="86" t="s">
        <v>778</v>
      </c>
      <c r="N79" s="306"/>
      <c r="P79" s="61"/>
    </row>
    <row r="80" spans="1:16" ht="16.5" customHeight="1" x14ac:dyDescent="0.3">
      <c r="A80" s="43">
        <v>1</v>
      </c>
      <c r="B80" s="43"/>
      <c r="C80" s="43"/>
      <c r="D80" s="43"/>
      <c r="E80" s="43"/>
      <c r="G80" s="160" t="s">
        <v>215</v>
      </c>
      <c r="H80" s="214"/>
      <c r="I80" s="83" t="s">
        <v>779</v>
      </c>
      <c r="J80" s="10">
        <v>10000000</v>
      </c>
      <c r="K80" s="81">
        <v>100000000</v>
      </c>
      <c r="L80" s="81">
        <v>1700</v>
      </c>
      <c r="M80" s="83" t="s">
        <v>780</v>
      </c>
      <c r="N80" s="304"/>
      <c r="P80" s="61"/>
    </row>
    <row r="81" spans="1:16" x14ac:dyDescent="0.3">
      <c r="A81" s="43">
        <v>2</v>
      </c>
      <c r="B81" s="43"/>
      <c r="C81" s="43"/>
      <c r="D81" s="43"/>
      <c r="E81" s="43"/>
      <c r="G81" s="161" t="s">
        <v>194</v>
      </c>
      <c r="H81" s="184"/>
      <c r="I81" s="78" t="s">
        <v>781</v>
      </c>
      <c r="J81" s="3">
        <v>25000000</v>
      </c>
      <c r="K81" s="77">
        <v>400000000</v>
      </c>
      <c r="L81" s="77">
        <v>41000</v>
      </c>
      <c r="M81" s="78" t="s">
        <v>782</v>
      </c>
      <c r="N81" s="305"/>
      <c r="P81" s="61"/>
    </row>
    <row r="82" spans="1:16" x14ac:dyDescent="0.3">
      <c r="A82" s="43">
        <v>3</v>
      </c>
      <c r="B82" s="43"/>
      <c r="C82" s="43"/>
      <c r="D82" s="43"/>
      <c r="E82" s="43"/>
      <c r="G82" s="161" t="s">
        <v>195</v>
      </c>
      <c r="H82" s="184"/>
      <c r="I82" s="78" t="s">
        <v>783</v>
      </c>
      <c r="J82" s="3">
        <v>30000000</v>
      </c>
      <c r="K82" s="77">
        <v>1260000000</v>
      </c>
      <c r="L82" s="77">
        <v>160000</v>
      </c>
      <c r="M82" s="78" t="s">
        <v>784</v>
      </c>
      <c r="N82" s="305"/>
      <c r="P82" s="61"/>
    </row>
    <row r="83" spans="1:16" x14ac:dyDescent="0.3">
      <c r="A83" s="43">
        <v>4</v>
      </c>
      <c r="B83" s="43"/>
      <c r="C83" s="43"/>
      <c r="D83" s="43"/>
      <c r="E83" s="43"/>
      <c r="G83" s="161" t="s">
        <v>196</v>
      </c>
      <c r="H83" s="184"/>
      <c r="I83" s="78" t="s">
        <v>785</v>
      </c>
      <c r="J83" s="3">
        <v>40000000</v>
      </c>
      <c r="K83" s="77">
        <v>1680000000</v>
      </c>
      <c r="L83" s="77">
        <v>360000</v>
      </c>
      <c r="M83" s="78" t="s">
        <v>786</v>
      </c>
      <c r="N83" s="305"/>
      <c r="P83" s="61"/>
    </row>
    <row r="84" spans="1:16" x14ac:dyDescent="0.3">
      <c r="A84" s="43">
        <v>5</v>
      </c>
      <c r="B84" s="43"/>
      <c r="C84" s="43"/>
      <c r="D84" s="43"/>
      <c r="E84" s="43"/>
      <c r="G84" s="161" t="s">
        <v>197</v>
      </c>
      <c r="H84" s="184"/>
      <c r="I84" s="78" t="s">
        <v>787</v>
      </c>
      <c r="J84" s="3">
        <v>80000000</v>
      </c>
      <c r="K84" s="77">
        <v>2100000000</v>
      </c>
      <c r="L84" s="77">
        <v>630000</v>
      </c>
      <c r="M84" s="78" t="s">
        <v>788</v>
      </c>
      <c r="N84" s="305"/>
      <c r="P84" s="61"/>
    </row>
    <row r="85" spans="1:16" x14ac:dyDescent="0.3">
      <c r="A85" s="43">
        <v>6</v>
      </c>
      <c r="B85" s="43"/>
      <c r="C85" s="43"/>
      <c r="D85" s="43"/>
      <c r="E85" s="43"/>
      <c r="G85" s="161" t="s">
        <v>198</v>
      </c>
      <c r="H85" s="184"/>
      <c r="I85" s="78" t="s">
        <v>789</v>
      </c>
      <c r="J85" s="3">
        <v>250000000</v>
      </c>
      <c r="K85" s="77">
        <v>2520000000</v>
      </c>
      <c r="L85" s="77">
        <v>980000</v>
      </c>
      <c r="M85" s="78" t="s">
        <v>790</v>
      </c>
      <c r="N85" s="305"/>
      <c r="P85" s="61"/>
    </row>
    <row r="86" spans="1:16" x14ac:dyDescent="0.3">
      <c r="A86" s="43">
        <v>7</v>
      </c>
      <c r="B86" s="43"/>
      <c r="C86" s="43"/>
      <c r="D86" s="43"/>
      <c r="E86" s="43"/>
      <c r="G86" s="161" t="s">
        <v>199</v>
      </c>
      <c r="H86" s="184"/>
      <c r="I86" s="78" t="s">
        <v>791</v>
      </c>
      <c r="J86" s="3">
        <v>350000000</v>
      </c>
      <c r="K86" s="77">
        <v>2940000000</v>
      </c>
      <c r="L86" s="77">
        <v>1400000</v>
      </c>
      <c r="M86" s="78" t="s">
        <v>792</v>
      </c>
      <c r="N86" s="305"/>
      <c r="P86" s="61"/>
    </row>
    <row r="87" spans="1:16" x14ac:dyDescent="0.3">
      <c r="A87" s="43">
        <v>8</v>
      </c>
      <c r="B87" s="43"/>
      <c r="C87" s="43"/>
      <c r="D87" s="43"/>
      <c r="E87" s="43"/>
      <c r="G87" s="161" t="s">
        <v>200</v>
      </c>
      <c r="H87" s="184"/>
      <c r="I87" s="78" t="s">
        <v>793</v>
      </c>
      <c r="J87" s="3">
        <v>1300000000</v>
      </c>
      <c r="K87" s="77">
        <v>3360000000</v>
      </c>
      <c r="L87" s="77">
        <v>2500000</v>
      </c>
      <c r="M87" s="78" t="s">
        <v>794</v>
      </c>
      <c r="N87" s="305"/>
      <c r="P87" s="61"/>
    </row>
    <row r="88" spans="1:16" x14ac:dyDescent="0.3">
      <c r="A88" s="43">
        <v>9</v>
      </c>
      <c r="B88" s="43"/>
      <c r="C88" s="43"/>
      <c r="D88" s="43"/>
      <c r="E88" s="43"/>
      <c r="G88" s="161" t="s">
        <v>201</v>
      </c>
      <c r="H88" s="184"/>
      <c r="I88" s="78" t="s">
        <v>795</v>
      </c>
      <c r="J88" s="3">
        <v>1500000000</v>
      </c>
      <c r="K88" s="77">
        <v>3780000000</v>
      </c>
      <c r="L88" s="77">
        <v>3100000</v>
      </c>
      <c r="M88" s="78" t="s">
        <v>796</v>
      </c>
      <c r="N88" s="305"/>
      <c r="P88" s="61"/>
    </row>
    <row r="89" spans="1:16" ht="17.25" thickBot="1" x14ac:dyDescent="0.35">
      <c r="A89" s="43">
        <v>10</v>
      </c>
      <c r="B89" s="43"/>
      <c r="C89" s="43"/>
      <c r="D89" s="43"/>
      <c r="E89" s="43"/>
      <c r="G89" s="162" t="s">
        <v>202</v>
      </c>
      <c r="H89" s="213"/>
      <c r="I89" s="86" t="s">
        <v>797</v>
      </c>
      <c r="J89" s="14">
        <v>2000000000</v>
      </c>
      <c r="K89" s="84">
        <v>4200000000</v>
      </c>
      <c r="L89" s="84">
        <v>3100000</v>
      </c>
      <c r="M89" s="86" t="s">
        <v>798</v>
      </c>
      <c r="N89" s="306"/>
      <c r="P89" s="61"/>
    </row>
    <row r="90" spans="1:16" ht="16.5" customHeight="1" x14ac:dyDescent="0.3">
      <c r="A90" s="43">
        <v>1</v>
      </c>
      <c r="B90" s="43"/>
      <c r="C90" s="43"/>
      <c r="D90" s="43"/>
      <c r="E90" s="43"/>
      <c r="G90" s="163" t="s">
        <v>215</v>
      </c>
      <c r="H90" s="212"/>
      <c r="I90" s="5" t="s">
        <v>799</v>
      </c>
      <c r="J90" s="10">
        <v>10000000</v>
      </c>
      <c r="K90" s="7">
        <v>100000000</v>
      </c>
      <c r="L90" s="7">
        <v>1700</v>
      </c>
      <c r="M90" s="5" t="s">
        <v>800</v>
      </c>
      <c r="N90" s="330" t="s">
        <v>1146</v>
      </c>
      <c r="P90" s="61"/>
    </row>
    <row r="91" spans="1:16" x14ac:dyDescent="0.3">
      <c r="A91" s="43">
        <v>2</v>
      </c>
      <c r="B91" s="43"/>
      <c r="C91" s="43"/>
      <c r="D91" s="43"/>
      <c r="E91" s="43"/>
      <c r="G91" s="161" t="s">
        <v>194</v>
      </c>
      <c r="H91" s="184"/>
      <c r="I91" s="58" t="s">
        <v>801</v>
      </c>
      <c r="J91" s="3">
        <v>25000000</v>
      </c>
      <c r="K91" s="3">
        <v>400000000</v>
      </c>
      <c r="L91" s="3">
        <v>41000</v>
      </c>
      <c r="M91" s="58" t="s">
        <v>802</v>
      </c>
      <c r="N91" s="330"/>
      <c r="P91" s="61"/>
    </row>
    <row r="92" spans="1:16" x14ac:dyDescent="0.3">
      <c r="A92" s="43">
        <v>3</v>
      </c>
      <c r="B92" s="43"/>
      <c r="C92" s="43"/>
      <c r="D92" s="43"/>
      <c r="E92" s="43"/>
      <c r="G92" s="161" t="s">
        <v>195</v>
      </c>
      <c r="H92" s="184"/>
      <c r="I92" s="58" t="s">
        <v>803</v>
      </c>
      <c r="J92" s="3">
        <v>30000000</v>
      </c>
      <c r="K92" s="3">
        <v>1260000000</v>
      </c>
      <c r="L92" s="3">
        <v>160000</v>
      </c>
      <c r="M92" s="58" t="s">
        <v>804</v>
      </c>
      <c r="N92" s="330"/>
      <c r="P92" s="61"/>
    </row>
    <row r="93" spans="1:16" x14ac:dyDescent="0.3">
      <c r="A93" s="43">
        <v>4</v>
      </c>
      <c r="B93" s="43"/>
      <c r="C93" s="43"/>
      <c r="D93" s="43"/>
      <c r="E93" s="43"/>
      <c r="G93" s="161" t="s">
        <v>196</v>
      </c>
      <c r="H93" s="184"/>
      <c r="I93" s="58" t="s">
        <v>805</v>
      </c>
      <c r="J93" s="3">
        <v>40000000</v>
      </c>
      <c r="K93" s="3">
        <v>1680000000</v>
      </c>
      <c r="L93" s="3">
        <v>360000</v>
      </c>
      <c r="M93" s="58" t="s">
        <v>806</v>
      </c>
      <c r="N93" s="330"/>
      <c r="P93" s="61"/>
    </row>
    <row r="94" spans="1:16" x14ac:dyDescent="0.3">
      <c r="A94" s="43">
        <v>5</v>
      </c>
      <c r="B94" s="43"/>
      <c r="C94" s="43"/>
      <c r="D94" s="43"/>
      <c r="E94" s="43"/>
      <c r="G94" s="161" t="s">
        <v>197</v>
      </c>
      <c r="H94" s="184"/>
      <c r="I94" s="58" t="s">
        <v>807</v>
      </c>
      <c r="J94" s="3">
        <v>80000000</v>
      </c>
      <c r="K94" s="3">
        <v>2100000000</v>
      </c>
      <c r="L94" s="3">
        <v>630000</v>
      </c>
      <c r="M94" s="58" t="s">
        <v>808</v>
      </c>
      <c r="N94" s="330"/>
      <c r="P94" s="61"/>
    </row>
    <row r="95" spans="1:16" x14ac:dyDescent="0.3">
      <c r="A95" s="43">
        <v>6</v>
      </c>
      <c r="B95" s="43"/>
      <c r="C95" s="43"/>
      <c r="D95" s="43"/>
      <c r="E95" s="43"/>
      <c r="G95" s="161" t="s">
        <v>198</v>
      </c>
      <c r="H95" s="184"/>
      <c r="I95" s="58" t="s">
        <v>809</v>
      </c>
      <c r="J95" s="3">
        <v>250000000</v>
      </c>
      <c r="K95" s="3">
        <v>2520000000</v>
      </c>
      <c r="L95" s="3">
        <v>980000</v>
      </c>
      <c r="M95" s="58" t="s">
        <v>810</v>
      </c>
      <c r="N95" s="330"/>
      <c r="P95" s="61"/>
    </row>
    <row r="96" spans="1:16" x14ac:dyDescent="0.3">
      <c r="A96" s="43">
        <v>7</v>
      </c>
      <c r="B96" s="43"/>
      <c r="C96" s="43"/>
      <c r="D96" s="43"/>
      <c r="E96" s="43"/>
      <c r="G96" s="161" t="s">
        <v>199</v>
      </c>
      <c r="H96" s="184"/>
      <c r="I96" s="58" t="s">
        <v>811</v>
      </c>
      <c r="J96" s="3">
        <v>350000000</v>
      </c>
      <c r="K96" s="3">
        <v>2940000000</v>
      </c>
      <c r="L96" s="3">
        <v>1400000</v>
      </c>
      <c r="M96" s="58" t="s">
        <v>812</v>
      </c>
      <c r="N96" s="330"/>
      <c r="P96" s="61"/>
    </row>
    <row r="97" spans="1:16" x14ac:dyDescent="0.3">
      <c r="A97" s="43">
        <v>8</v>
      </c>
      <c r="B97" s="43"/>
      <c r="C97" s="43"/>
      <c r="D97" s="43"/>
      <c r="E97" s="43"/>
      <c r="G97" s="161" t="s">
        <v>200</v>
      </c>
      <c r="H97" s="184"/>
      <c r="I97" s="58" t="s">
        <v>813</v>
      </c>
      <c r="J97" s="3">
        <v>1300000000</v>
      </c>
      <c r="K97" s="3">
        <v>3360000000</v>
      </c>
      <c r="L97" s="3">
        <v>2500000</v>
      </c>
      <c r="M97" s="58" t="s">
        <v>814</v>
      </c>
      <c r="N97" s="330"/>
      <c r="P97" s="61"/>
    </row>
    <row r="98" spans="1:16" x14ac:dyDescent="0.3">
      <c r="A98" s="43">
        <v>9</v>
      </c>
      <c r="B98" s="43"/>
      <c r="C98" s="43"/>
      <c r="D98" s="43"/>
      <c r="E98" s="43"/>
      <c r="G98" s="161" t="s">
        <v>201</v>
      </c>
      <c r="H98" s="184"/>
      <c r="I98" s="58" t="s">
        <v>815</v>
      </c>
      <c r="J98" s="3">
        <v>1500000000</v>
      </c>
      <c r="K98" s="3">
        <v>3780000000</v>
      </c>
      <c r="L98" s="3">
        <v>3100000</v>
      </c>
      <c r="M98" s="58" t="s">
        <v>816</v>
      </c>
      <c r="N98" s="330"/>
      <c r="P98" s="61"/>
    </row>
    <row r="99" spans="1:16" ht="17.25" thickBot="1" x14ac:dyDescent="0.35">
      <c r="A99" s="43">
        <v>10</v>
      </c>
      <c r="B99" s="43"/>
      <c r="C99" s="43"/>
      <c r="D99" s="43"/>
      <c r="E99" s="43"/>
      <c r="G99" s="164" t="s">
        <v>202</v>
      </c>
      <c r="H99" s="215"/>
      <c r="I99" s="4" t="s">
        <v>817</v>
      </c>
      <c r="J99" s="14">
        <v>2000000000</v>
      </c>
      <c r="K99" s="27">
        <v>4200000000</v>
      </c>
      <c r="L99" s="27">
        <v>3100000</v>
      </c>
      <c r="M99" s="4" t="s">
        <v>818</v>
      </c>
      <c r="N99" s="330"/>
      <c r="P99" s="61"/>
    </row>
    <row r="100" spans="1:16" ht="16.5" customHeight="1" x14ac:dyDescent="0.3">
      <c r="A100" s="43">
        <v>1</v>
      </c>
      <c r="B100" s="43"/>
      <c r="C100" s="43"/>
      <c r="D100" s="43"/>
      <c r="E100" s="43"/>
      <c r="G100" s="160" t="s">
        <v>208</v>
      </c>
      <c r="H100" s="214"/>
      <c r="I100" s="83" t="s">
        <v>819</v>
      </c>
      <c r="J100" s="100">
        <v>10000000</v>
      </c>
      <c r="K100" s="101">
        <v>50000000</v>
      </c>
      <c r="L100" s="100">
        <v>500</v>
      </c>
      <c r="M100" s="83" t="s">
        <v>820</v>
      </c>
      <c r="N100" s="106"/>
      <c r="P100" s="61"/>
    </row>
    <row r="101" spans="1:16" ht="16.5" customHeight="1" x14ac:dyDescent="0.3">
      <c r="A101" s="43">
        <v>2</v>
      </c>
      <c r="B101" s="43"/>
      <c r="C101" s="43"/>
      <c r="D101" s="43"/>
      <c r="E101" s="43"/>
      <c r="G101" s="161" t="s">
        <v>213</v>
      </c>
      <c r="H101" s="184"/>
      <c r="I101" s="78" t="s">
        <v>821</v>
      </c>
      <c r="J101" s="77">
        <v>30000000</v>
      </c>
      <c r="K101" s="62">
        <v>75000000</v>
      </c>
      <c r="L101" s="77">
        <v>1000</v>
      </c>
      <c r="M101" s="78" t="s">
        <v>822</v>
      </c>
      <c r="N101" s="107"/>
      <c r="P101" s="61"/>
    </row>
    <row r="102" spans="1:16" ht="16.5" customHeight="1" x14ac:dyDescent="0.3">
      <c r="A102" s="43">
        <v>3</v>
      </c>
      <c r="B102" s="43"/>
      <c r="C102" s="43"/>
      <c r="D102" s="43"/>
      <c r="E102" s="43"/>
      <c r="G102" s="161" t="s">
        <v>1142</v>
      </c>
      <c r="H102" s="215"/>
      <c r="I102" s="78" t="s">
        <v>823</v>
      </c>
      <c r="J102" s="77">
        <v>50000000</v>
      </c>
      <c r="K102" s="62">
        <v>100000000</v>
      </c>
      <c r="L102" s="77">
        <v>1500</v>
      </c>
      <c r="M102" s="78" t="s">
        <v>824</v>
      </c>
      <c r="N102" s="107"/>
      <c r="P102" s="61"/>
    </row>
    <row r="103" spans="1:16" ht="17.25" customHeight="1" thickBot="1" x14ac:dyDescent="0.35">
      <c r="A103" s="43">
        <v>4</v>
      </c>
      <c r="B103" s="43"/>
      <c r="C103" s="43"/>
      <c r="D103" s="43"/>
      <c r="E103" s="43"/>
      <c r="G103" s="164" t="s">
        <v>198</v>
      </c>
      <c r="H103" s="215"/>
      <c r="I103" s="152" t="s">
        <v>825</v>
      </c>
      <c r="J103" s="153">
        <v>80000000</v>
      </c>
      <c r="K103" s="130">
        <v>200000000</v>
      </c>
      <c r="L103" s="153">
        <v>3000</v>
      </c>
      <c r="M103" s="152" t="s">
        <v>826</v>
      </c>
      <c r="N103" s="107"/>
      <c r="P103" s="61"/>
    </row>
    <row r="104" spans="1:16" x14ac:dyDescent="0.3">
      <c r="A104" s="43">
        <v>1</v>
      </c>
      <c r="B104" s="43"/>
      <c r="C104" s="43"/>
      <c r="D104" s="43"/>
      <c r="E104" s="43"/>
      <c r="G104" s="160" t="s">
        <v>215</v>
      </c>
      <c r="H104" s="214"/>
      <c r="I104" s="9" t="s">
        <v>827</v>
      </c>
      <c r="J104" s="10">
        <v>1000000</v>
      </c>
      <c r="K104" s="25"/>
      <c r="L104" s="10"/>
      <c r="M104" s="9" t="s">
        <v>828</v>
      </c>
      <c r="N104" s="331"/>
      <c r="P104" s="61"/>
    </row>
    <row r="105" spans="1:16" x14ac:dyDescent="0.3">
      <c r="A105" s="43">
        <v>2</v>
      </c>
      <c r="B105" s="43"/>
      <c r="C105" s="43"/>
      <c r="D105" s="43"/>
      <c r="E105" s="43"/>
      <c r="G105" s="161" t="s">
        <v>214</v>
      </c>
      <c r="H105" s="184"/>
      <c r="I105" s="58" t="s">
        <v>829</v>
      </c>
      <c r="J105" s="3">
        <v>3000000</v>
      </c>
      <c r="K105" s="17">
        <v>10000000</v>
      </c>
      <c r="L105" s="3"/>
      <c r="M105" s="58" t="s">
        <v>830</v>
      </c>
      <c r="N105" s="332"/>
      <c r="P105" s="61"/>
    </row>
    <row r="106" spans="1:16" x14ac:dyDescent="0.3">
      <c r="A106" s="43">
        <v>3</v>
      </c>
      <c r="B106" s="43"/>
      <c r="C106" s="43"/>
      <c r="D106" s="43"/>
      <c r="E106" s="43"/>
      <c r="G106" s="161" t="s">
        <v>212</v>
      </c>
      <c r="H106" s="184"/>
      <c r="I106" s="58" t="s">
        <v>831</v>
      </c>
      <c r="J106" s="3">
        <v>3000000</v>
      </c>
      <c r="K106" s="17">
        <v>25000000</v>
      </c>
      <c r="L106" s="3">
        <v>1000</v>
      </c>
      <c r="M106" s="58" t="s">
        <v>832</v>
      </c>
      <c r="N106" s="332"/>
      <c r="P106" s="61"/>
    </row>
    <row r="107" spans="1:16" ht="17.25" thickBot="1" x14ac:dyDescent="0.35">
      <c r="A107" s="43">
        <v>4</v>
      </c>
      <c r="B107" s="43"/>
      <c r="C107" s="43"/>
      <c r="D107" s="43"/>
      <c r="E107" s="43"/>
      <c r="G107" s="162" t="s">
        <v>195</v>
      </c>
      <c r="H107" s="213"/>
      <c r="I107" s="13" t="s">
        <v>833</v>
      </c>
      <c r="J107" s="14">
        <v>5000000</v>
      </c>
      <c r="K107" s="24">
        <v>25000000</v>
      </c>
      <c r="L107" s="14">
        <v>2500</v>
      </c>
      <c r="M107" s="13" t="s">
        <v>834</v>
      </c>
      <c r="N107" s="333"/>
      <c r="P107" s="61"/>
    </row>
    <row r="108" spans="1:16" x14ac:dyDescent="0.3">
      <c r="A108" s="43">
        <v>1</v>
      </c>
      <c r="B108" s="43"/>
      <c r="C108" s="43"/>
      <c r="D108" s="43"/>
      <c r="E108" s="43"/>
      <c r="G108" s="163" t="s">
        <v>215</v>
      </c>
      <c r="H108" s="212"/>
      <c r="I108" s="5" t="s">
        <v>835</v>
      </c>
      <c r="J108" s="7">
        <v>1000000</v>
      </c>
      <c r="K108" s="18"/>
      <c r="L108" s="7"/>
      <c r="M108" s="5" t="s">
        <v>836</v>
      </c>
      <c r="N108" s="238"/>
      <c r="P108" s="61"/>
    </row>
    <row r="109" spans="1:16" x14ac:dyDescent="0.3">
      <c r="A109" s="43">
        <v>2</v>
      </c>
      <c r="B109" s="43"/>
      <c r="C109" s="43"/>
      <c r="D109" s="43"/>
      <c r="E109" s="43"/>
      <c r="G109" s="161" t="s">
        <v>214</v>
      </c>
      <c r="H109" s="184"/>
      <c r="I109" s="58" t="s">
        <v>837</v>
      </c>
      <c r="J109" s="3">
        <v>3000000</v>
      </c>
      <c r="K109" s="17">
        <v>10000000</v>
      </c>
      <c r="L109" s="3"/>
      <c r="M109" s="58" t="s">
        <v>838</v>
      </c>
      <c r="N109" s="238"/>
      <c r="P109" s="61"/>
    </row>
    <row r="110" spans="1:16" x14ac:dyDescent="0.3">
      <c r="A110" s="43">
        <v>3</v>
      </c>
      <c r="B110" s="43"/>
      <c r="C110" s="43"/>
      <c r="D110" s="43"/>
      <c r="E110" s="43"/>
      <c r="G110" s="161" t="s">
        <v>209</v>
      </c>
      <c r="H110" s="184"/>
      <c r="I110" s="58" t="s">
        <v>839</v>
      </c>
      <c r="J110" s="3">
        <v>3000000</v>
      </c>
      <c r="K110" s="17">
        <v>25000000</v>
      </c>
      <c r="L110" s="3">
        <v>1500</v>
      </c>
      <c r="M110" s="58" t="s">
        <v>840</v>
      </c>
      <c r="N110" s="238"/>
      <c r="P110" s="61"/>
    </row>
    <row r="111" spans="1:16" x14ac:dyDescent="0.3">
      <c r="A111" s="43">
        <v>4</v>
      </c>
      <c r="B111" s="43"/>
      <c r="C111" s="43"/>
      <c r="D111" s="43"/>
      <c r="E111" s="43"/>
      <c r="G111" s="161" t="s">
        <v>1143</v>
      </c>
      <c r="H111" s="215"/>
      <c r="I111" s="58" t="s">
        <v>841</v>
      </c>
      <c r="J111" s="3">
        <v>5000000</v>
      </c>
      <c r="K111" s="17">
        <v>25000000</v>
      </c>
      <c r="L111" s="3">
        <v>5500</v>
      </c>
      <c r="M111" s="58" t="s">
        <v>842</v>
      </c>
      <c r="N111" s="238"/>
      <c r="P111" s="61"/>
    </row>
    <row r="112" spans="1:16" ht="17.25" thickBot="1" x14ac:dyDescent="0.35">
      <c r="A112" s="43">
        <v>5</v>
      </c>
      <c r="B112" s="43"/>
      <c r="C112" s="43"/>
      <c r="D112" s="43"/>
      <c r="E112" s="43"/>
      <c r="G112" s="162" t="s">
        <v>1144</v>
      </c>
      <c r="H112" s="213"/>
      <c r="I112" s="97" t="s">
        <v>843</v>
      </c>
      <c r="J112" s="98">
        <v>8000000</v>
      </c>
      <c r="K112" s="99">
        <v>40000000</v>
      </c>
      <c r="L112" s="98">
        <v>8000</v>
      </c>
      <c r="M112" s="97" t="s">
        <v>844</v>
      </c>
      <c r="N112" s="239"/>
      <c r="P112" s="61"/>
    </row>
    <row r="113" spans="10:10" ht="16.5" customHeight="1" x14ac:dyDescent="0.3">
      <c r="J113" s="30"/>
    </row>
  </sheetData>
  <mergeCells count="84">
    <mergeCell ref="J5:M5"/>
    <mergeCell ref="V5:W5"/>
    <mergeCell ref="J42:M42"/>
    <mergeCell ref="J43:M43"/>
    <mergeCell ref="K44:M44"/>
    <mergeCell ref="N6:N41"/>
    <mergeCell ref="N43:N45"/>
    <mergeCell ref="V10:W12"/>
    <mergeCell ref="R13:W13"/>
    <mergeCell ref="R14:R19"/>
    <mergeCell ref="V14:W14"/>
    <mergeCell ref="V15:W15"/>
    <mergeCell ref="V18:W18"/>
    <mergeCell ref="V19:W19"/>
    <mergeCell ref="V16:W16"/>
    <mergeCell ref="V17:W17"/>
    <mergeCell ref="G3:O3"/>
    <mergeCell ref="R3:AF3"/>
    <mergeCell ref="K4:M4"/>
    <mergeCell ref="R4:X4"/>
    <mergeCell ref="Z4:AF4"/>
    <mergeCell ref="AF13:AF14"/>
    <mergeCell ref="Z6:Z12"/>
    <mergeCell ref="K27:M27"/>
    <mergeCell ref="V6:W6"/>
    <mergeCell ref="V7:W7"/>
    <mergeCell ref="V8:W8"/>
    <mergeCell ref="V9:W9"/>
    <mergeCell ref="Z13:AC14"/>
    <mergeCell ref="K34:M34"/>
    <mergeCell ref="K28:M28"/>
    <mergeCell ref="K29:M29"/>
    <mergeCell ref="K30:M30"/>
    <mergeCell ref="R20:W20"/>
    <mergeCell ref="K6:M25"/>
    <mergeCell ref="K26:M26"/>
    <mergeCell ref="R6:R12"/>
    <mergeCell ref="R22:AE32"/>
    <mergeCell ref="AD13:AD14"/>
    <mergeCell ref="AE13:AE14"/>
    <mergeCell ref="H70:H79"/>
    <mergeCell ref="N70:N79"/>
    <mergeCell ref="H80:H89"/>
    <mergeCell ref="N80:N89"/>
    <mergeCell ref="K51:M51"/>
    <mergeCell ref="K52:M52"/>
    <mergeCell ref="K53:M53"/>
    <mergeCell ref="K54:M54"/>
    <mergeCell ref="K55:M55"/>
    <mergeCell ref="K57:M57"/>
    <mergeCell ref="N48:N57"/>
    <mergeCell ref="J48:M48"/>
    <mergeCell ref="H108:H112"/>
    <mergeCell ref="N108:N112"/>
    <mergeCell ref="G5:G6"/>
    <mergeCell ref="G7:G15"/>
    <mergeCell ref="G16:G25"/>
    <mergeCell ref="H90:H99"/>
    <mergeCell ref="N90:N99"/>
    <mergeCell ref="H100:H103"/>
    <mergeCell ref="H104:H107"/>
    <mergeCell ref="N104:N107"/>
    <mergeCell ref="H60:H69"/>
    <mergeCell ref="N60:N69"/>
    <mergeCell ref="J46:J47"/>
    <mergeCell ref="N46:N47"/>
    <mergeCell ref="G42:G57"/>
    <mergeCell ref="K56:M56"/>
    <mergeCell ref="G26:G35"/>
    <mergeCell ref="G36:G41"/>
    <mergeCell ref="K49:M49"/>
    <mergeCell ref="K50:M50"/>
    <mergeCell ref="K35:M35"/>
    <mergeCell ref="K36:M36"/>
    <mergeCell ref="K37:M37"/>
    <mergeCell ref="K38:M38"/>
    <mergeCell ref="K39:M39"/>
    <mergeCell ref="K40:M40"/>
    <mergeCell ref="K41:M41"/>
    <mergeCell ref="K45:M45"/>
    <mergeCell ref="K46:M47"/>
    <mergeCell ref="K31:M31"/>
    <mergeCell ref="K32:M32"/>
    <mergeCell ref="K33:M33"/>
  </mergeCells>
  <phoneticPr fontId="2" type="noConversion"/>
  <dataValidations count="4">
    <dataValidation type="custom" allowBlank="1" showInputMessage="1" showErrorMessage="1" sqref="AB6:AB12" xr:uid="{DF5267F1-B390-466A-81DC-384F0570735E}">
      <formula1>AC6&gt;=AB6</formula1>
    </dataValidation>
    <dataValidation type="list" allowBlank="1" showInputMessage="1" showErrorMessage="1" errorTitle="기술최대레벨초과" error="기술최대레벨초과" sqref="AC6:AC9" xr:uid="{327A4BC7-CD39-4F23-A413-771A5DC805AA}">
      <formula1>$A$59:$A$69</formula1>
    </dataValidation>
    <dataValidation type="list" allowBlank="1" showInputMessage="1" showErrorMessage="1" errorTitle="기술최대레벨초과" error="기술최대레벨초과" sqref="AC10 AC11" xr:uid="{756B7555-E0C6-43B9-9B57-2496DE6FF412}">
      <formula1>$A$59:$A$63</formula1>
    </dataValidation>
    <dataValidation type="list" allowBlank="1" showInputMessage="1" showErrorMessage="1" errorTitle="기술최대레벨초과" error="기술최대레벨초과" sqref="AC12" xr:uid="{633A2E66-20E4-4578-B7A6-59A7CD767245}">
      <formula1>$A$59:$A$64</formula1>
    </dataValidation>
  </dataValidations>
  <pageMargins left="0.7" right="0.7" top="0.75" bottom="0.75" header="0.3" footer="0.3"/>
  <pageSetup paperSize="9" scale="3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Check Box 1">
              <controlPr defaultSize="0" print="0" autoFill="0" autoLine="0" autoPict="0">
                <anchor moveWithCells="1">
                  <from>
                    <xdr:col>14</xdr:col>
                    <xdr:colOff>57150</xdr:colOff>
                    <xdr:row>5</xdr:row>
                    <xdr:rowOff>19050</xdr:rowOff>
                  </from>
                  <to>
                    <xdr:col>14</xdr:col>
                    <xdr:colOff>314325</xdr:colOff>
                    <xdr:row>5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Check Box 2">
              <controlPr defaultSize="0" autoFill="0" autoLine="0" autoPict="0">
                <anchor moveWithCells="1">
                  <from>
                    <xdr:col>14</xdr:col>
                    <xdr:colOff>47625</xdr:colOff>
                    <xdr:row>6</xdr:row>
                    <xdr:rowOff>9525</xdr:rowOff>
                  </from>
                  <to>
                    <xdr:col>14</xdr:col>
                    <xdr:colOff>314325</xdr:colOff>
                    <xdr:row>6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Check Box 3">
              <controlPr defaultSize="0" autoFill="0" autoLine="0" autoPict="0">
                <anchor moveWithCells="1">
                  <from>
                    <xdr:col>14</xdr:col>
                    <xdr:colOff>47625</xdr:colOff>
                    <xdr:row>7</xdr:row>
                    <xdr:rowOff>9525</xdr:rowOff>
                  </from>
                  <to>
                    <xdr:col>14</xdr:col>
                    <xdr:colOff>314325</xdr:colOff>
                    <xdr:row>7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7" name="Check Box 4">
              <controlPr defaultSize="0" autoFill="0" autoLine="0" autoPict="0">
                <anchor moveWithCells="1">
                  <from>
                    <xdr:col>14</xdr:col>
                    <xdr:colOff>47625</xdr:colOff>
                    <xdr:row>8</xdr:row>
                    <xdr:rowOff>9525</xdr:rowOff>
                  </from>
                  <to>
                    <xdr:col>14</xdr:col>
                    <xdr:colOff>314325</xdr:colOff>
                    <xdr:row>8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8" name="Check Box 5">
              <controlPr defaultSize="0" autoFill="0" autoLine="0" autoPict="0">
                <anchor moveWithCells="1">
                  <from>
                    <xdr:col>14</xdr:col>
                    <xdr:colOff>47625</xdr:colOff>
                    <xdr:row>9</xdr:row>
                    <xdr:rowOff>9525</xdr:rowOff>
                  </from>
                  <to>
                    <xdr:col>14</xdr:col>
                    <xdr:colOff>314325</xdr:colOff>
                    <xdr:row>9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9" name="Check Box 6">
              <controlPr defaultSize="0" autoFill="0" autoLine="0" autoPict="0">
                <anchor moveWithCells="1">
                  <from>
                    <xdr:col>14</xdr:col>
                    <xdr:colOff>47625</xdr:colOff>
                    <xdr:row>10</xdr:row>
                    <xdr:rowOff>9525</xdr:rowOff>
                  </from>
                  <to>
                    <xdr:col>14</xdr:col>
                    <xdr:colOff>314325</xdr:colOff>
                    <xdr:row>10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10" name="Check Box 7">
              <controlPr defaultSize="0" autoFill="0" autoLine="0" autoPict="0">
                <anchor moveWithCells="1">
                  <from>
                    <xdr:col>14</xdr:col>
                    <xdr:colOff>47625</xdr:colOff>
                    <xdr:row>11</xdr:row>
                    <xdr:rowOff>9525</xdr:rowOff>
                  </from>
                  <to>
                    <xdr:col>14</xdr:col>
                    <xdr:colOff>314325</xdr:colOff>
                    <xdr:row>11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11" name="Check Box 8">
              <controlPr defaultSize="0" autoFill="0" autoLine="0" autoPict="0">
                <anchor moveWithCells="1">
                  <from>
                    <xdr:col>14</xdr:col>
                    <xdr:colOff>47625</xdr:colOff>
                    <xdr:row>12</xdr:row>
                    <xdr:rowOff>9525</xdr:rowOff>
                  </from>
                  <to>
                    <xdr:col>14</xdr:col>
                    <xdr:colOff>314325</xdr:colOff>
                    <xdr:row>12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2" name="Check Box 9">
              <controlPr defaultSize="0" autoFill="0" autoLine="0" autoPict="0">
                <anchor moveWithCells="1">
                  <from>
                    <xdr:col>14</xdr:col>
                    <xdr:colOff>47625</xdr:colOff>
                    <xdr:row>13</xdr:row>
                    <xdr:rowOff>9525</xdr:rowOff>
                  </from>
                  <to>
                    <xdr:col>14</xdr:col>
                    <xdr:colOff>314325</xdr:colOff>
                    <xdr:row>13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13" name="Check Box 10">
              <controlPr defaultSize="0" autoFill="0" autoLine="0" autoPict="0">
                <anchor moveWithCells="1">
                  <from>
                    <xdr:col>14</xdr:col>
                    <xdr:colOff>47625</xdr:colOff>
                    <xdr:row>15</xdr:row>
                    <xdr:rowOff>9525</xdr:rowOff>
                  </from>
                  <to>
                    <xdr:col>14</xdr:col>
                    <xdr:colOff>314325</xdr:colOff>
                    <xdr:row>15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14" name="Check Box 11">
              <controlPr defaultSize="0" autoFill="0" autoLine="0" autoPict="0">
                <anchor moveWithCells="1">
                  <from>
                    <xdr:col>14</xdr:col>
                    <xdr:colOff>47625</xdr:colOff>
                    <xdr:row>16</xdr:row>
                    <xdr:rowOff>9525</xdr:rowOff>
                  </from>
                  <to>
                    <xdr:col>14</xdr:col>
                    <xdr:colOff>314325</xdr:colOff>
                    <xdr:row>16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5" name="Check Box 12">
              <controlPr defaultSize="0" autoFill="0" autoLine="0" autoPict="0">
                <anchor moveWithCells="1">
                  <from>
                    <xdr:col>14</xdr:col>
                    <xdr:colOff>47625</xdr:colOff>
                    <xdr:row>17</xdr:row>
                    <xdr:rowOff>9525</xdr:rowOff>
                  </from>
                  <to>
                    <xdr:col>14</xdr:col>
                    <xdr:colOff>314325</xdr:colOff>
                    <xdr:row>17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6" name="Check Box 13">
              <controlPr defaultSize="0" autoFill="0" autoLine="0" autoPict="0">
                <anchor moveWithCells="1">
                  <from>
                    <xdr:col>14</xdr:col>
                    <xdr:colOff>47625</xdr:colOff>
                    <xdr:row>18</xdr:row>
                    <xdr:rowOff>9525</xdr:rowOff>
                  </from>
                  <to>
                    <xdr:col>14</xdr:col>
                    <xdr:colOff>314325</xdr:colOff>
                    <xdr:row>18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7" name="Check Box 14">
              <controlPr defaultSize="0" autoFill="0" autoLine="0" autoPict="0">
                <anchor moveWithCells="1">
                  <from>
                    <xdr:col>14</xdr:col>
                    <xdr:colOff>47625</xdr:colOff>
                    <xdr:row>19</xdr:row>
                    <xdr:rowOff>9525</xdr:rowOff>
                  </from>
                  <to>
                    <xdr:col>14</xdr:col>
                    <xdr:colOff>314325</xdr:colOff>
                    <xdr:row>19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8" name="Check Box 15">
              <controlPr defaultSize="0" autoFill="0" autoLine="0" autoPict="0">
                <anchor moveWithCells="1">
                  <from>
                    <xdr:col>14</xdr:col>
                    <xdr:colOff>47625</xdr:colOff>
                    <xdr:row>20</xdr:row>
                    <xdr:rowOff>9525</xdr:rowOff>
                  </from>
                  <to>
                    <xdr:col>14</xdr:col>
                    <xdr:colOff>314325</xdr:colOff>
                    <xdr:row>20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9" name="Check Box 16">
              <controlPr defaultSize="0" autoFill="0" autoLine="0" autoPict="0">
                <anchor moveWithCells="1">
                  <from>
                    <xdr:col>14</xdr:col>
                    <xdr:colOff>47625</xdr:colOff>
                    <xdr:row>21</xdr:row>
                    <xdr:rowOff>9525</xdr:rowOff>
                  </from>
                  <to>
                    <xdr:col>14</xdr:col>
                    <xdr:colOff>314325</xdr:colOff>
                    <xdr:row>21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20" name="Check Box 17">
              <controlPr defaultSize="0" autoFill="0" autoLine="0" autoPict="0">
                <anchor moveWithCells="1">
                  <from>
                    <xdr:col>14</xdr:col>
                    <xdr:colOff>47625</xdr:colOff>
                    <xdr:row>22</xdr:row>
                    <xdr:rowOff>9525</xdr:rowOff>
                  </from>
                  <to>
                    <xdr:col>14</xdr:col>
                    <xdr:colOff>314325</xdr:colOff>
                    <xdr:row>22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21" name="Check Box 18">
              <controlPr defaultSize="0" autoFill="0" autoLine="0" autoPict="0">
                <anchor moveWithCells="1">
                  <from>
                    <xdr:col>14</xdr:col>
                    <xdr:colOff>47625</xdr:colOff>
                    <xdr:row>23</xdr:row>
                    <xdr:rowOff>9525</xdr:rowOff>
                  </from>
                  <to>
                    <xdr:col>14</xdr:col>
                    <xdr:colOff>314325</xdr:colOff>
                    <xdr:row>23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22" name="Check Box 19">
              <controlPr defaultSize="0" autoFill="0" autoLine="0" autoPict="0">
                <anchor moveWithCells="1">
                  <from>
                    <xdr:col>14</xdr:col>
                    <xdr:colOff>47625</xdr:colOff>
                    <xdr:row>24</xdr:row>
                    <xdr:rowOff>9525</xdr:rowOff>
                  </from>
                  <to>
                    <xdr:col>14</xdr:col>
                    <xdr:colOff>314325</xdr:colOff>
                    <xdr:row>24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23" name="Check Box 20">
              <controlPr defaultSize="0" autoFill="0" autoLine="0" autoPict="0">
                <anchor moveWithCells="1">
                  <from>
                    <xdr:col>14</xdr:col>
                    <xdr:colOff>47625</xdr:colOff>
                    <xdr:row>56</xdr:row>
                    <xdr:rowOff>9525</xdr:rowOff>
                  </from>
                  <to>
                    <xdr:col>14</xdr:col>
                    <xdr:colOff>314325</xdr:colOff>
                    <xdr:row>56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24" name="Check Box 22">
              <controlPr defaultSize="0" autoFill="0" autoLine="0" autoPict="0">
                <anchor moveWithCells="1">
                  <from>
                    <xdr:col>14</xdr:col>
                    <xdr:colOff>47625</xdr:colOff>
                    <xdr:row>25</xdr:row>
                    <xdr:rowOff>9525</xdr:rowOff>
                  </from>
                  <to>
                    <xdr:col>14</xdr:col>
                    <xdr:colOff>314325</xdr:colOff>
                    <xdr:row>25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25" name="Check Box 23">
              <controlPr defaultSize="0" autoFill="0" autoLine="0" autoPict="0">
                <anchor moveWithCells="1">
                  <from>
                    <xdr:col>14</xdr:col>
                    <xdr:colOff>47625</xdr:colOff>
                    <xdr:row>26</xdr:row>
                    <xdr:rowOff>9525</xdr:rowOff>
                  </from>
                  <to>
                    <xdr:col>14</xdr:col>
                    <xdr:colOff>314325</xdr:colOff>
                    <xdr:row>26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26" name="Check Box 24">
              <controlPr defaultSize="0" autoFill="0" autoLine="0" autoPict="0">
                <anchor moveWithCells="1">
                  <from>
                    <xdr:col>14</xdr:col>
                    <xdr:colOff>47625</xdr:colOff>
                    <xdr:row>27</xdr:row>
                    <xdr:rowOff>9525</xdr:rowOff>
                  </from>
                  <to>
                    <xdr:col>14</xdr:col>
                    <xdr:colOff>314325</xdr:colOff>
                    <xdr:row>27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7" r:id="rId27" name="Check Box 25">
              <controlPr defaultSize="0" autoFill="0" autoLine="0" autoPict="0">
                <anchor moveWithCells="1">
                  <from>
                    <xdr:col>14</xdr:col>
                    <xdr:colOff>47625</xdr:colOff>
                    <xdr:row>28</xdr:row>
                    <xdr:rowOff>9525</xdr:rowOff>
                  </from>
                  <to>
                    <xdr:col>14</xdr:col>
                    <xdr:colOff>314325</xdr:colOff>
                    <xdr:row>28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8" r:id="rId28" name="Check Box 26">
              <controlPr defaultSize="0" autoFill="0" autoLine="0" autoPict="0">
                <anchor moveWithCells="1">
                  <from>
                    <xdr:col>14</xdr:col>
                    <xdr:colOff>47625</xdr:colOff>
                    <xdr:row>29</xdr:row>
                    <xdr:rowOff>9525</xdr:rowOff>
                  </from>
                  <to>
                    <xdr:col>14</xdr:col>
                    <xdr:colOff>314325</xdr:colOff>
                    <xdr:row>29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9" r:id="rId29" name="Check Box 27">
              <controlPr defaultSize="0" autoFill="0" autoLine="0" autoPict="0">
                <anchor moveWithCells="1">
                  <from>
                    <xdr:col>14</xdr:col>
                    <xdr:colOff>47625</xdr:colOff>
                    <xdr:row>30</xdr:row>
                    <xdr:rowOff>9525</xdr:rowOff>
                  </from>
                  <to>
                    <xdr:col>14</xdr:col>
                    <xdr:colOff>314325</xdr:colOff>
                    <xdr:row>30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0" r:id="rId30" name="Check Box 28">
              <controlPr defaultSize="0" autoFill="0" autoLine="0" autoPict="0">
                <anchor moveWithCells="1">
                  <from>
                    <xdr:col>14</xdr:col>
                    <xdr:colOff>47625</xdr:colOff>
                    <xdr:row>31</xdr:row>
                    <xdr:rowOff>9525</xdr:rowOff>
                  </from>
                  <to>
                    <xdr:col>14</xdr:col>
                    <xdr:colOff>314325</xdr:colOff>
                    <xdr:row>31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1" r:id="rId31" name="Check Box 29">
              <controlPr defaultSize="0" autoFill="0" autoLine="0" autoPict="0">
                <anchor moveWithCells="1">
                  <from>
                    <xdr:col>14</xdr:col>
                    <xdr:colOff>47625</xdr:colOff>
                    <xdr:row>32</xdr:row>
                    <xdr:rowOff>9525</xdr:rowOff>
                  </from>
                  <to>
                    <xdr:col>14</xdr:col>
                    <xdr:colOff>314325</xdr:colOff>
                    <xdr:row>32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2" r:id="rId32" name="Check Box 30">
              <controlPr defaultSize="0" autoFill="0" autoLine="0" autoPict="0">
                <anchor moveWithCells="1">
                  <from>
                    <xdr:col>14</xdr:col>
                    <xdr:colOff>47625</xdr:colOff>
                    <xdr:row>33</xdr:row>
                    <xdr:rowOff>9525</xdr:rowOff>
                  </from>
                  <to>
                    <xdr:col>14</xdr:col>
                    <xdr:colOff>314325</xdr:colOff>
                    <xdr:row>33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3" r:id="rId33" name="Check Box 31">
              <controlPr defaultSize="0" autoFill="0" autoLine="0" autoPict="0">
                <anchor moveWithCells="1">
                  <from>
                    <xdr:col>14</xdr:col>
                    <xdr:colOff>47625</xdr:colOff>
                    <xdr:row>34</xdr:row>
                    <xdr:rowOff>9525</xdr:rowOff>
                  </from>
                  <to>
                    <xdr:col>14</xdr:col>
                    <xdr:colOff>314325</xdr:colOff>
                    <xdr:row>34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4" r:id="rId34" name="Check Box 32">
              <controlPr defaultSize="0" autoFill="0" autoLine="0" autoPict="0">
                <anchor moveWithCells="1">
                  <from>
                    <xdr:col>14</xdr:col>
                    <xdr:colOff>47625</xdr:colOff>
                    <xdr:row>35</xdr:row>
                    <xdr:rowOff>9525</xdr:rowOff>
                  </from>
                  <to>
                    <xdr:col>14</xdr:col>
                    <xdr:colOff>314325</xdr:colOff>
                    <xdr:row>35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5" r:id="rId35" name="Check Box 33">
              <controlPr defaultSize="0" autoFill="0" autoLine="0" autoPict="0">
                <anchor moveWithCells="1">
                  <from>
                    <xdr:col>14</xdr:col>
                    <xdr:colOff>47625</xdr:colOff>
                    <xdr:row>36</xdr:row>
                    <xdr:rowOff>9525</xdr:rowOff>
                  </from>
                  <to>
                    <xdr:col>14</xdr:col>
                    <xdr:colOff>314325</xdr:colOff>
                    <xdr:row>36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6" r:id="rId36" name="Check Box 34">
              <controlPr defaultSize="0" autoFill="0" autoLine="0" autoPict="0">
                <anchor moveWithCells="1">
                  <from>
                    <xdr:col>14</xdr:col>
                    <xdr:colOff>47625</xdr:colOff>
                    <xdr:row>37</xdr:row>
                    <xdr:rowOff>9525</xdr:rowOff>
                  </from>
                  <to>
                    <xdr:col>14</xdr:col>
                    <xdr:colOff>314325</xdr:colOff>
                    <xdr:row>37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7" r:id="rId37" name="Check Box 35">
              <controlPr defaultSize="0" autoFill="0" autoLine="0" autoPict="0">
                <anchor moveWithCells="1">
                  <from>
                    <xdr:col>14</xdr:col>
                    <xdr:colOff>47625</xdr:colOff>
                    <xdr:row>38</xdr:row>
                    <xdr:rowOff>9525</xdr:rowOff>
                  </from>
                  <to>
                    <xdr:col>14</xdr:col>
                    <xdr:colOff>314325</xdr:colOff>
                    <xdr:row>38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8" r:id="rId38" name="Check Box 36">
              <controlPr defaultSize="0" autoFill="0" autoLine="0" autoPict="0">
                <anchor moveWithCells="1">
                  <from>
                    <xdr:col>14</xdr:col>
                    <xdr:colOff>47625</xdr:colOff>
                    <xdr:row>39</xdr:row>
                    <xdr:rowOff>9525</xdr:rowOff>
                  </from>
                  <to>
                    <xdr:col>14</xdr:col>
                    <xdr:colOff>314325</xdr:colOff>
                    <xdr:row>39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9" r:id="rId39" name="Check Box 37">
              <controlPr defaultSize="0" autoFill="0" autoLine="0" autoPict="0">
                <anchor moveWithCells="1">
                  <from>
                    <xdr:col>14</xdr:col>
                    <xdr:colOff>47625</xdr:colOff>
                    <xdr:row>40</xdr:row>
                    <xdr:rowOff>9525</xdr:rowOff>
                  </from>
                  <to>
                    <xdr:col>14</xdr:col>
                    <xdr:colOff>314325</xdr:colOff>
                    <xdr:row>40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2" r:id="rId40" name="Check Box 40">
              <controlPr defaultSize="0" autoFill="0" autoLine="0" autoPict="0">
                <anchor moveWithCells="1">
                  <from>
                    <xdr:col>14</xdr:col>
                    <xdr:colOff>47625</xdr:colOff>
                    <xdr:row>45</xdr:row>
                    <xdr:rowOff>9525</xdr:rowOff>
                  </from>
                  <to>
                    <xdr:col>14</xdr:col>
                    <xdr:colOff>314325</xdr:colOff>
                    <xdr:row>45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3" r:id="rId41" name="Check Box 41">
              <controlPr defaultSize="0" autoFill="0" autoLine="0" autoPict="0">
                <anchor moveWithCells="1">
                  <from>
                    <xdr:col>14</xdr:col>
                    <xdr:colOff>47625</xdr:colOff>
                    <xdr:row>51</xdr:row>
                    <xdr:rowOff>9525</xdr:rowOff>
                  </from>
                  <to>
                    <xdr:col>14</xdr:col>
                    <xdr:colOff>314325</xdr:colOff>
                    <xdr:row>51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4" r:id="rId42" name="Check Box 42">
              <controlPr defaultSize="0" autoFill="0" autoLine="0" autoPict="0">
                <anchor moveWithCells="1">
                  <from>
                    <xdr:col>14</xdr:col>
                    <xdr:colOff>47625</xdr:colOff>
                    <xdr:row>52</xdr:row>
                    <xdr:rowOff>9525</xdr:rowOff>
                  </from>
                  <to>
                    <xdr:col>14</xdr:col>
                    <xdr:colOff>314325</xdr:colOff>
                    <xdr:row>52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5" r:id="rId43" name="Check Box 43">
              <controlPr defaultSize="0" autoFill="0" autoLine="0" autoPict="0">
                <anchor moveWithCells="1">
                  <from>
                    <xdr:col>14</xdr:col>
                    <xdr:colOff>47625</xdr:colOff>
                    <xdr:row>53</xdr:row>
                    <xdr:rowOff>9525</xdr:rowOff>
                  </from>
                  <to>
                    <xdr:col>14</xdr:col>
                    <xdr:colOff>314325</xdr:colOff>
                    <xdr:row>53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6" r:id="rId44" name="Check Box 44">
              <controlPr defaultSize="0" autoFill="0" autoLine="0" autoPict="0">
                <anchor moveWithCells="1">
                  <from>
                    <xdr:col>14</xdr:col>
                    <xdr:colOff>47625</xdr:colOff>
                    <xdr:row>54</xdr:row>
                    <xdr:rowOff>9525</xdr:rowOff>
                  </from>
                  <to>
                    <xdr:col>14</xdr:col>
                    <xdr:colOff>314325</xdr:colOff>
                    <xdr:row>54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8" r:id="rId45" name="Check Box 46">
              <controlPr defaultSize="0" autoFill="0" autoLine="0" autoPict="0">
                <anchor moveWithCells="1">
                  <from>
                    <xdr:col>14</xdr:col>
                    <xdr:colOff>47625</xdr:colOff>
                    <xdr:row>14</xdr:row>
                    <xdr:rowOff>9525</xdr:rowOff>
                  </from>
                  <to>
                    <xdr:col>14</xdr:col>
                    <xdr:colOff>314325</xdr:colOff>
                    <xdr:row>14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9" r:id="rId46" name="Check Box 47">
              <controlPr defaultSize="0" autoFill="0" autoLine="0" autoPict="0">
                <anchor moveWithCells="1">
                  <from>
                    <xdr:col>14</xdr:col>
                    <xdr:colOff>47625</xdr:colOff>
                    <xdr:row>44</xdr:row>
                    <xdr:rowOff>9525</xdr:rowOff>
                  </from>
                  <to>
                    <xdr:col>14</xdr:col>
                    <xdr:colOff>314325</xdr:colOff>
                    <xdr:row>44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0" r:id="rId47" name="Check Box 48">
              <controlPr defaultSize="0" autoFill="0" autoLine="0" autoPict="0">
                <anchor moveWithCells="1">
                  <from>
                    <xdr:col>14</xdr:col>
                    <xdr:colOff>47625</xdr:colOff>
                    <xdr:row>43</xdr:row>
                    <xdr:rowOff>9525</xdr:rowOff>
                  </from>
                  <to>
                    <xdr:col>14</xdr:col>
                    <xdr:colOff>314325</xdr:colOff>
                    <xdr:row>43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2" r:id="rId48" name="Check Box 50">
              <controlPr defaultSize="0" autoFill="0" autoLine="0" autoPict="0">
                <anchor moveWithCells="1">
                  <from>
                    <xdr:col>14</xdr:col>
                    <xdr:colOff>47625</xdr:colOff>
                    <xdr:row>49</xdr:row>
                    <xdr:rowOff>9525</xdr:rowOff>
                  </from>
                  <to>
                    <xdr:col>14</xdr:col>
                    <xdr:colOff>314325</xdr:colOff>
                    <xdr:row>49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1" r:id="rId49" name="Check Box 49">
              <controlPr defaultSize="0" autoFill="0" autoLine="0" autoPict="0">
                <anchor moveWithCells="1">
                  <from>
                    <xdr:col>14</xdr:col>
                    <xdr:colOff>47625</xdr:colOff>
                    <xdr:row>48</xdr:row>
                    <xdr:rowOff>9525</xdr:rowOff>
                  </from>
                  <to>
                    <xdr:col>14</xdr:col>
                    <xdr:colOff>314325</xdr:colOff>
                    <xdr:row>48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3" r:id="rId50" name="Check Box 51">
              <controlPr defaultSize="0" autoFill="0" autoLine="0" autoPict="0">
                <anchor moveWithCells="1">
                  <from>
                    <xdr:col>14</xdr:col>
                    <xdr:colOff>47625</xdr:colOff>
                    <xdr:row>50</xdr:row>
                    <xdr:rowOff>9525</xdr:rowOff>
                  </from>
                  <to>
                    <xdr:col>14</xdr:col>
                    <xdr:colOff>314325</xdr:colOff>
                    <xdr:row>50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5" r:id="rId51" name="Check Box 53">
              <controlPr defaultSize="0" autoFill="0" autoLine="0" autoPict="0">
                <anchor moveWithCells="1">
                  <from>
                    <xdr:col>14</xdr:col>
                    <xdr:colOff>47625</xdr:colOff>
                    <xdr:row>55</xdr:row>
                    <xdr:rowOff>9525</xdr:rowOff>
                  </from>
                  <to>
                    <xdr:col>14</xdr:col>
                    <xdr:colOff>314325</xdr:colOff>
                    <xdr:row>55</xdr:row>
                    <xdr:rowOff>438150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536BB-5F0E-4262-9ADE-F0EBABC7452F}">
  <sheetPr>
    <tabColor theme="9" tint="0.79998168889431442"/>
  </sheetPr>
  <dimension ref="A1:AO142"/>
  <sheetViews>
    <sheetView showGridLines="0" topLeftCell="F1" zoomScale="70" zoomScaleNormal="70" workbookViewId="0">
      <pane ySplit="1" topLeftCell="A2" activePane="bottomLeft" state="frozen"/>
      <selection activeCell="F1" sqref="F1"/>
      <selection pane="bottomLeft" activeCell="AI1" sqref="AI1:AN1048576"/>
    </sheetView>
  </sheetViews>
  <sheetFormatPr defaultRowHeight="16.5" x14ac:dyDescent="0.3"/>
  <cols>
    <col min="1" max="1" width="9" hidden="1" customWidth="1"/>
    <col min="2" max="2" width="10.625" hidden="1" customWidth="1"/>
    <col min="3" max="5" width="9" hidden="1" customWidth="1"/>
    <col min="6" max="6" width="3.125" customWidth="1"/>
    <col min="7" max="7" width="6.25" style="1" customWidth="1"/>
    <col min="8" max="8" width="6.625" style="1" customWidth="1"/>
    <col min="9" max="9" width="19.25" style="1" customWidth="1"/>
    <col min="10" max="10" width="17.875" style="1" customWidth="1"/>
    <col min="11" max="11" width="17.125" style="1" customWidth="1"/>
    <col min="12" max="12" width="13.875" style="1" customWidth="1"/>
    <col min="13" max="13" width="25.5" style="1" customWidth="1"/>
    <col min="14" max="14" width="22.5" style="1" customWidth="1"/>
    <col min="15" max="15" width="4.5" customWidth="1"/>
    <col min="16" max="17" width="4.875" customWidth="1"/>
    <col min="18" max="20" width="6.75" customWidth="1"/>
    <col min="21" max="21" width="25.625" customWidth="1"/>
    <col min="22" max="23" width="6.75" customWidth="1"/>
    <col min="24" max="24" width="19.625" bestFit="1" customWidth="1"/>
    <col min="25" max="25" width="6.75" customWidth="1"/>
    <col min="26" max="26" width="8.75" bestFit="1" customWidth="1"/>
    <col min="27" max="27" width="24.25" customWidth="1"/>
    <col min="28" max="29" width="10.25" bestFit="1" customWidth="1"/>
    <col min="30" max="30" width="20.125" bestFit="1" customWidth="1"/>
    <col min="31" max="31" width="21.5" bestFit="1" customWidth="1"/>
    <col min="32" max="32" width="15.375" bestFit="1" customWidth="1"/>
    <col min="33" max="33" width="11.375" customWidth="1"/>
    <col min="35" max="35" width="22.25" customWidth="1"/>
    <col min="36" max="36" width="3.5" customWidth="1"/>
    <col min="37" max="37" width="5" customWidth="1"/>
    <col min="38" max="38" width="16.625" customWidth="1"/>
    <col min="39" max="39" width="17.875" customWidth="1"/>
    <col min="40" max="40" width="13.625" customWidth="1"/>
    <col min="41" max="41" width="9" customWidth="1"/>
  </cols>
  <sheetData>
    <row r="1" spans="1:40" ht="56.25" customHeight="1" x14ac:dyDescent="0.3"/>
    <row r="2" spans="1:40" ht="30" customHeight="1" x14ac:dyDescent="0.3"/>
    <row r="3" spans="1:40" ht="37.5" customHeight="1" x14ac:dyDescent="0.3">
      <c r="G3" s="176" t="s">
        <v>857</v>
      </c>
      <c r="H3" s="176"/>
      <c r="I3" s="176"/>
      <c r="J3" s="176"/>
      <c r="K3" s="176"/>
      <c r="L3" s="176"/>
      <c r="M3" s="176"/>
      <c r="N3" s="176"/>
      <c r="O3" s="176"/>
      <c r="P3" s="61"/>
      <c r="R3" s="176" t="s">
        <v>293</v>
      </c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218"/>
      <c r="AG3" s="221" t="s">
        <v>1138</v>
      </c>
    </row>
    <row r="4" spans="1:40" ht="22.5" customHeight="1" x14ac:dyDescent="0.3">
      <c r="G4" s="56" t="s">
        <v>225</v>
      </c>
      <c r="H4" s="56" t="s">
        <v>226</v>
      </c>
      <c r="I4" s="56" t="s">
        <v>227</v>
      </c>
      <c r="J4" s="56" t="s">
        <v>236</v>
      </c>
      <c r="K4" s="180" t="s">
        <v>237</v>
      </c>
      <c r="L4" s="180"/>
      <c r="M4" s="180"/>
      <c r="N4" s="56" t="s">
        <v>238</v>
      </c>
      <c r="O4" s="56" t="s">
        <v>291</v>
      </c>
      <c r="P4" s="61"/>
      <c r="R4" s="221" t="s">
        <v>294</v>
      </c>
      <c r="S4" s="221"/>
      <c r="T4" s="221"/>
      <c r="U4" s="221"/>
      <c r="V4" s="221"/>
      <c r="W4" s="221"/>
      <c r="X4" s="221"/>
      <c r="Z4" s="360" t="s">
        <v>295</v>
      </c>
      <c r="AA4" s="361"/>
      <c r="AB4" s="361"/>
      <c r="AC4" s="361"/>
      <c r="AD4" s="361"/>
      <c r="AE4" s="361"/>
      <c r="AF4" s="361"/>
      <c r="AG4" s="221"/>
    </row>
    <row r="5" spans="1:40" ht="35.25" customHeight="1" x14ac:dyDescent="0.3">
      <c r="C5" s="55" t="s">
        <v>286</v>
      </c>
      <c r="D5" s="55" t="s">
        <v>287</v>
      </c>
      <c r="E5" s="55" t="s">
        <v>288</v>
      </c>
      <c r="G5" s="165" t="s">
        <v>217</v>
      </c>
      <c r="H5" s="57"/>
      <c r="I5" s="58" t="s">
        <v>858</v>
      </c>
      <c r="J5" s="182" t="s">
        <v>222</v>
      </c>
      <c r="K5" s="182"/>
      <c r="L5" s="182"/>
      <c r="M5" s="182"/>
      <c r="N5" s="54" t="s">
        <v>1140</v>
      </c>
      <c r="O5" s="88"/>
      <c r="P5" s="61"/>
      <c r="R5" s="64" t="s">
        <v>225</v>
      </c>
      <c r="S5" s="125" t="s">
        <v>226</v>
      </c>
      <c r="T5" s="64" t="s">
        <v>667</v>
      </c>
      <c r="U5" s="64" t="s">
        <v>237</v>
      </c>
      <c r="V5" s="223" t="s">
        <v>297</v>
      </c>
      <c r="W5" s="186"/>
      <c r="X5" s="64" t="s">
        <v>265</v>
      </c>
      <c r="Y5" s="47"/>
      <c r="Z5" s="40" t="s">
        <v>268</v>
      </c>
      <c r="AA5" s="40" t="s">
        <v>267</v>
      </c>
      <c r="AB5" s="158" t="s">
        <v>271</v>
      </c>
      <c r="AC5" s="158" t="s">
        <v>272</v>
      </c>
      <c r="AD5" s="40" t="s">
        <v>236</v>
      </c>
      <c r="AE5" s="40" t="s">
        <v>239</v>
      </c>
      <c r="AF5" s="40" t="s">
        <v>240</v>
      </c>
      <c r="AG5" s="48" t="s">
        <v>1127</v>
      </c>
      <c r="AI5" s="370" t="s">
        <v>1128</v>
      </c>
      <c r="AJ5" s="370"/>
      <c r="AK5" s="370"/>
      <c r="AL5" s="370"/>
      <c r="AM5" s="370"/>
      <c r="AN5" s="370"/>
    </row>
    <row r="6" spans="1:40" ht="35.25" customHeight="1" x14ac:dyDescent="0.3">
      <c r="A6" t="b">
        <v>1</v>
      </c>
      <c r="B6">
        <f t="shared" ref="B6:B33" si="0">IF(A6,J6,0)</f>
        <v>5000</v>
      </c>
      <c r="G6" s="350" t="s">
        <v>216</v>
      </c>
      <c r="H6" s="57"/>
      <c r="I6" s="78" t="s">
        <v>859</v>
      </c>
      <c r="J6" s="3">
        <v>5000</v>
      </c>
      <c r="K6" s="307"/>
      <c r="L6" s="308"/>
      <c r="M6" s="309"/>
      <c r="N6" s="184" t="s">
        <v>228</v>
      </c>
      <c r="O6" s="88"/>
      <c r="P6" s="61"/>
      <c r="R6" s="357" t="s">
        <v>247</v>
      </c>
      <c r="S6" s="129"/>
      <c r="T6" s="126">
        <v>56</v>
      </c>
      <c r="U6" s="118" t="s">
        <v>416</v>
      </c>
      <c r="V6" s="188">
        <v>1</v>
      </c>
      <c r="W6" s="189"/>
      <c r="X6" s="59">
        <f>V6*SUM($C$20:$C$29)</f>
        <v>56</v>
      </c>
      <c r="Z6" s="350" t="s">
        <v>292</v>
      </c>
      <c r="AA6" s="122" t="str">
        <f>IF($AG$5="포유류",AI6,IF($AG$5="파충류",AI17,IF($AG$5="조류",AI28,"")))</f>
        <v>지열참(1~10)</v>
      </c>
      <c r="AB6" s="48">
        <v>1</v>
      </c>
      <c r="AC6" s="48">
        <v>10</v>
      </c>
      <c r="AD6" s="44">
        <f t="shared" ref="AD6:AF14" si="1">IF($AG$5="포유류",AL6,IF($AG$5="파충류",AL17,IF($AG$5="조류",AL28,"")))</f>
        <v>5585000000</v>
      </c>
      <c r="AE6" s="44">
        <f t="shared" si="1"/>
        <v>22340000000</v>
      </c>
      <c r="AF6" s="44">
        <f t="shared" si="1"/>
        <v>12272700</v>
      </c>
      <c r="AH6" s="47"/>
      <c r="AI6" s="122" t="s">
        <v>1111</v>
      </c>
      <c r="AJ6" s="48">
        <v>1</v>
      </c>
      <c r="AK6" s="48">
        <f>AC6</f>
        <v>10</v>
      </c>
      <c r="AL6" s="3">
        <f>SUMIFS($J$39:$J$48,$A$39:$A$48,"&lt;="&amp;AK6,$A$39:$A$48,"&gt;="&amp;AJ6)</f>
        <v>5585000000</v>
      </c>
      <c r="AM6" s="3">
        <f>SUMIFS($K$39:$K$48,$A$39:$A$48,"&lt;="&amp;AK6,$A$39:$A$48,"&gt;="&amp;AJ6)</f>
        <v>22340000000</v>
      </c>
      <c r="AN6" s="3">
        <f>SUMIFS($L$39:$L$48,$A$39:$A$48,"&lt;="&amp;AK6,$A$39:$A$48,"&gt;="&amp;AJ6)</f>
        <v>12272700</v>
      </c>
    </row>
    <row r="7" spans="1:40" ht="35.25" customHeight="1" x14ac:dyDescent="0.3">
      <c r="A7" t="b">
        <v>1</v>
      </c>
      <c r="B7">
        <f t="shared" si="0"/>
        <v>5000</v>
      </c>
      <c r="G7" s="351"/>
      <c r="H7" s="57"/>
      <c r="I7" s="78" t="s">
        <v>860</v>
      </c>
      <c r="J7" s="3">
        <v>5000</v>
      </c>
      <c r="K7" s="310"/>
      <c r="L7" s="311"/>
      <c r="M7" s="312"/>
      <c r="N7" s="184"/>
      <c r="O7" s="88"/>
      <c r="P7" s="61"/>
      <c r="R7" s="358"/>
      <c r="S7" s="130"/>
      <c r="T7" s="126">
        <v>36</v>
      </c>
      <c r="U7" s="119" t="s">
        <v>417</v>
      </c>
      <c r="V7" s="188">
        <v>1</v>
      </c>
      <c r="W7" s="189"/>
      <c r="X7" s="59">
        <f>V7*SUM($D$20:$D$22,$D$26)</f>
        <v>36</v>
      </c>
      <c r="Z7" s="351"/>
      <c r="AA7" s="122" t="str">
        <f t="shared" ref="AA7:AA14" si="2">IF($AG$5="포유류",AI7,IF($AG$5="파충류",AI18,IF($AG$5="조류",AI29,"")))</f>
        <v>마구때리기(1~10)</v>
      </c>
      <c r="AB7" s="48">
        <v>1</v>
      </c>
      <c r="AC7" s="48">
        <v>10</v>
      </c>
      <c r="AD7" s="44">
        <f t="shared" si="1"/>
        <v>5585000000</v>
      </c>
      <c r="AE7" s="44">
        <f t="shared" si="1"/>
        <v>22340000000</v>
      </c>
      <c r="AF7" s="44">
        <f t="shared" si="1"/>
        <v>12272700</v>
      </c>
      <c r="AI7" s="122" t="s">
        <v>1112</v>
      </c>
      <c r="AJ7" s="48">
        <v>1</v>
      </c>
      <c r="AK7" s="48">
        <f t="shared" ref="AK7:AK14" si="3">AC7</f>
        <v>10</v>
      </c>
      <c r="AL7" s="3">
        <f>SUMIFS($J$49:$J$58,$A$49:$A$58,"&lt;="&amp;AK7,$A$49:$A$58,"&gt;="&amp;AJ7)</f>
        <v>5585000000</v>
      </c>
      <c r="AM7" s="3">
        <f>SUMIFS($K$49:$K$58,$A$49:$A$58,"&lt;="&amp;AK7,$A$49:$A$58,"&gt;="&amp;AJ7)</f>
        <v>22340000000</v>
      </c>
      <c r="AN7" s="3">
        <f>SUMIFS($L$49:$L$58,$A$49:$A$58,"&lt;="&amp;AK7,$A$49:$A$58,"&gt;="&amp;AJ7)</f>
        <v>12272700</v>
      </c>
    </row>
    <row r="8" spans="1:40" ht="35.25" customHeight="1" x14ac:dyDescent="0.3">
      <c r="A8" t="b">
        <v>1</v>
      </c>
      <c r="B8">
        <f t="shared" si="0"/>
        <v>5000</v>
      </c>
      <c r="G8" s="351"/>
      <c r="H8" s="57"/>
      <c r="I8" s="78" t="s">
        <v>861</v>
      </c>
      <c r="J8" s="3">
        <v>5000</v>
      </c>
      <c r="K8" s="310"/>
      <c r="L8" s="311"/>
      <c r="M8" s="312"/>
      <c r="N8" s="184"/>
      <c r="O8" s="88"/>
      <c r="P8" s="61"/>
      <c r="R8" s="358"/>
      <c r="S8" s="130"/>
      <c r="T8" s="126">
        <v>24</v>
      </c>
      <c r="U8" s="123" t="s">
        <v>418</v>
      </c>
      <c r="V8" s="188">
        <v>1</v>
      </c>
      <c r="W8" s="189"/>
      <c r="X8" s="59">
        <f>V8*SUM($D$23:$D$25)</f>
        <v>24</v>
      </c>
      <c r="Z8" s="351"/>
      <c r="AA8" s="122" t="str">
        <f t="shared" si="2"/>
        <v>양손공격(1~10)</v>
      </c>
      <c r="AB8" s="48">
        <v>1</v>
      </c>
      <c r="AC8" s="48">
        <v>10</v>
      </c>
      <c r="AD8" s="44">
        <f t="shared" si="1"/>
        <v>5585000000</v>
      </c>
      <c r="AE8" s="44">
        <f t="shared" si="1"/>
        <v>22340000000</v>
      </c>
      <c r="AF8" s="44">
        <f t="shared" si="1"/>
        <v>12272700</v>
      </c>
      <c r="AI8" s="122" t="s">
        <v>1113</v>
      </c>
      <c r="AJ8" s="48">
        <v>1</v>
      </c>
      <c r="AK8" s="48">
        <f t="shared" si="3"/>
        <v>10</v>
      </c>
      <c r="AL8" s="3">
        <f>SUMIFS($J$59:$J$68,$A$59:$A$68,"&lt;="&amp;AK8,$A$59:$A$68,"&gt;="&amp;AJ8)</f>
        <v>5585000000</v>
      </c>
      <c r="AM8" s="3">
        <f>SUMIFS($K$59:$K$68,$A$59:$A$68,"&lt;="&amp;AK8,$A$59:$A$68,"&gt;="&amp;AJ8)</f>
        <v>22340000000</v>
      </c>
      <c r="AN8" s="3">
        <f>SUMIFS($L$59:$L$68,$A$59:$A$68,"&lt;="&amp;AK8,$A$59:$A$68,"&gt;="&amp;AJ8)</f>
        <v>12272700</v>
      </c>
    </row>
    <row r="9" spans="1:40" ht="35.25" customHeight="1" x14ac:dyDescent="0.3">
      <c r="A9" t="b">
        <v>1</v>
      </c>
      <c r="B9">
        <f t="shared" si="0"/>
        <v>5000</v>
      </c>
      <c r="G9" s="351"/>
      <c r="H9" s="57"/>
      <c r="I9" s="78" t="s">
        <v>862</v>
      </c>
      <c r="J9" s="3">
        <v>5000</v>
      </c>
      <c r="K9" s="310"/>
      <c r="L9" s="311"/>
      <c r="M9" s="312"/>
      <c r="N9" s="184"/>
      <c r="O9" s="88"/>
      <c r="P9" s="61"/>
      <c r="R9" s="358"/>
      <c r="S9" s="130"/>
      <c r="T9" s="126">
        <v>6</v>
      </c>
      <c r="U9" s="120" t="s">
        <v>893</v>
      </c>
      <c r="V9" s="188">
        <v>1</v>
      </c>
      <c r="W9" s="189"/>
      <c r="X9" s="59">
        <f>V9*SUM($D$27:$D$29)</f>
        <v>6</v>
      </c>
      <c r="Z9" s="351"/>
      <c r="AA9" s="122" t="str">
        <f t="shared" si="2"/>
        <v>꼬리치기(1~4)</v>
      </c>
      <c r="AB9" s="48">
        <v>1</v>
      </c>
      <c r="AC9" s="48">
        <v>4</v>
      </c>
      <c r="AD9" s="44">
        <f t="shared" si="1"/>
        <v>105000000</v>
      </c>
      <c r="AE9" s="44">
        <f t="shared" si="1"/>
        <v>3440000000</v>
      </c>
      <c r="AF9" s="44">
        <f t="shared" si="1"/>
        <v>562700</v>
      </c>
      <c r="AI9" s="122" t="s">
        <v>1134</v>
      </c>
      <c r="AJ9" s="48">
        <v>1</v>
      </c>
      <c r="AK9" s="48">
        <f t="shared" si="3"/>
        <v>4</v>
      </c>
      <c r="AL9" s="3">
        <f>SUMIFS($J$73:$J$82,$A$73:$A$82,"&lt;="&amp;AK9,$A$73:$A$82,"&gt;="&amp;AJ9)</f>
        <v>105000000</v>
      </c>
      <c r="AM9" s="3">
        <f>SUMIFS($K$73:$K$82,$A$73:$A$82,"&lt;="&amp;AK9,$A$73:$A$82,"&gt;="&amp;AJ9)</f>
        <v>3440000000</v>
      </c>
      <c r="AN9" s="3">
        <f>SUMIFS($L$73:$L$82,$A$73:$A$82,"&lt;="&amp;AK9,$A$73:$A$82,"&gt;="&amp;AJ9)</f>
        <v>562700</v>
      </c>
    </row>
    <row r="10" spans="1:40" ht="35.25" customHeight="1" x14ac:dyDescent="0.3">
      <c r="A10" t="b">
        <v>1</v>
      </c>
      <c r="B10">
        <f t="shared" si="0"/>
        <v>5000</v>
      </c>
      <c r="G10" s="351"/>
      <c r="H10" s="57"/>
      <c r="I10" s="78" t="s">
        <v>863</v>
      </c>
      <c r="J10" s="3">
        <v>5000</v>
      </c>
      <c r="K10" s="310"/>
      <c r="L10" s="311"/>
      <c r="M10" s="312"/>
      <c r="N10" s="184"/>
      <c r="O10" s="88"/>
      <c r="P10" s="61"/>
      <c r="R10" s="358"/>
      <c r="S10" s="130"/>
      <c r="T10" s="126">
        <v>6</v>
      </c>
      <c r="U10" s="120" t="s">
        <v>894</v>
      </c>
      <c r="V10" s="188">
        <v>1</v>
      </c>
      <c r="W10" s="189"/>
      <c r="X10" s="59">
        <f>V10*SUM($E$27:$E$29)</f>
        <v>6</v>
      </c>
      <c r="Z10" s="351"/>
      <c r="AA10" s="122" t="str">
        <f t="shared" si="2"/>
        <v>할퀴기(1~4)</v>
      </c>
      <c r="AB10" s="48">
        <v>1</v>
      </c>
      <c r="AC10" s="48">
        <v>4</v>
      </c>
      <c r="AD10" s="44">
        <f t="shared" si="1"/>
        <v>105000000</v>
      </c>
      <c r="AE10" s="44">
        <f t="shared" si="1"/>
        <v>3440000000</v>
      </c>
      <c r="AF10" s="44">
        <f t="shared" si="1"/>
        <v>562700</v>
      </c>
      <c r="AI10" s="122" t="s">
        <v>1133</v>
      </c>
      <c r="AJ10" s="48">
        <v>1</v>
      </c>
      <c r="AK10" s="48">
        <f t="shared" si="3"/>
        <v>4</v>
      </c>
      <c r="AL10" s="3">
        <f>SUMIFS($J$83:$J$92,$A$83:$A$92,"&lt;="&amp;AK10,$A$83:$A$92,"&gt;="&amp;AJ10)</f>
        <v>105000000</v>
      </c>
      <c r="AM10" s="3">
        <f>SUMIFS($K$83:$K$92,$A$83:$A$92,"&lt;="&amp;AK10,$A$83:$A$92,"&gt;="&amp;AJ10)</f>
        <v>3440000000</v>
      </c>
      <c r="AN10" s="3">
        <f>SUMIFS($L$83:$L$92,$A$83:$A$92,"&lt;="&amp;AK10,$A$83:$A$92,"&gt;="&amp;AJ10)</f>
        <v>562700</v>
      </c>
    </row>
    <row r="11" spans="1:40" ht="35.25" customHeight="1" x14ac:dyDescent="0.3">
      <c r="A11" t="b">
        <v>1</v>
      </c>
      <c r="B11">
        <f t="shared" si="0"/>
        <v>5000</v>
      </c>
      <c r="G11" s="351"/>
      <c r="H11" s="57"/>
      <c r="I11" s="78" t="s">
        <v>692</v>
      </c>
      <c r="J11" s="3">
        <v>5000</v>
      </c>
      <c r="K11" s="310"/>
      <c r="L11" s="311"/>
      <c r="M11" s="312"/>
      <c r="N11" s="184"/>
      <c r="O11" s="88"/>
      <c r="P11" s="61"/>
      <c r="R11" s="358"/>
      <c r="S11" s="131"/>
      <c r="T11" s="126">
        <v>2</v>
      </c>
      <c r="U11" s="121" t="s">
        <v>675</v>
      </c>
      <c r="V11" s="190"/>
      <c r="W11" s="191"/>
      <c r="X11" s="62">
        <f>$E$23*3000</f>
        <v>6000</v>
      </c>
      <c r="Z11" s="351"/>
      <c r="AA11" s="122" t="str">
        <f t="shared" si="2"/>
        <v>윈드쉐이커(1~2)</v>
      </c>
      <c r="AB11" s="48">
        <v>1</v>
      </c>
      <c r="AC11" s="48">
        <v>2</v>
      </c>
      <c r="AD11" s="44">
        <f t="shared" si="1"/>
        <v>35000000</v>
      </c>
      <c r="AE11" s="44">
        <f t="shared" si="1"/>
        <v>500000000</v>
      </c>
      <c r="AF11" s="44">
        <f t="shared" si="1"/>
        <v>42700</v>
      </c>
      <c r="AI11" s="379" t="s">
        <v>1130</v>
      </c>
      <c r="AJ11" s="48">
        <v>1</v>
      </c>
      <c r="AK11" s="48">
        <f t="shared" si="3"/>
        <v>2</v>
      </c>
      <c r="AL11" s="3">
        <f>SUMIFS($J$97:$J$98,$A$97:$A$98,"&lt;="&amp;AK11,$A$97:$A$98,"&gt;="&amp;AJ11)</f>
        <v>35000000</v>
      </c>
      <c r="AM11" s="3">
        <f>SUMIFS($K$97:$K$98,$A$97:$A$98,"&lt;="&amp;AK11,$A$97:$A$98,"&gt;="&amp;AJ11)</f>
        <v>500000000</v>
      </c>
      <c r="AN11" s="3">
        <f>SUMIFS($L$97:$L$98,$A$97:$A$98,"&lt;="&amp;AK11,$A$97:$A$98,"&gt;="&amp;AJ11)</f>
        <v>42700</v>
      </c>
    </row>
    <row r="12" spans="1:40" ht="35.25" customHeight="1" x14ac:dyDescent="0.3">
      <c r="A12" t="b">
        <v>1</v>
      </c>
      <c r="B12">
        <f t="shared" si="0"/>
        <v>5000</v>
      </c>
      <c r="G12" s="351"/>
      <c r="H12" s="57"/>
      <c r="I12" s="78" t="s">
        <v>684</v>
      </c>
      <c r="J12" s="3">
        <v>5000</v>
      </c>
      <c r="K12" s="310"/>
      <c r="L12" s="311"/>
      <c r="M12" s="312"/>
      <c r="N12" s="184"/>
      <c r="O12" s="88"/>
      <c r="P12" s="61"/>
      <c r="R12" s="358"/>
      <c r="S12" s="131"/>
      <c r="T12" s="126">
        <v>4</v>
      </c>
      <c r="U12" s="121" t="s">
        <v>674</v>
      </c>
      <c r="V12" s="236"/>
      <c r="W12" s="237"/>
      <c r="X12" s="62">
        <f>SUM($E$24:$E$25)*8000</f>
        <v>32000</v>
      </c>
      <c r="Z12" s="351"/>
      <c r="AA12" s="122" t="str">
        <f t="shared" si="2"/>
        <v>매의위상(1~4)</v>
      </c>
      <c r="AB12" s="48">
        <v>1</v>
      </c>
      <c r="AC12" s="48">
        <v>4</v>
      </c>
      <c r="AD12" s="44">
        <f t="shared" si="1"/>
        <v>105000000</v>
      </c>
      <c r="AE12" s="44">
        <f t="shared" si="1"/>
        <v>3440000000</v>
      </c>
      <c r="AF12" s="44">
        <f t="shared" si="1"/>
        <v>562700</v>
      </c>
      <c r="AI12" s="122" t="s">
        <v>1132</v>
      </c>
      <c r="AJ12" s="48">
        <v>1</v>
      </c>
      <c r="AK12" s="48">
        <f t="shared" si="3"/>
        <v>4</v>
      </c>
      <c r="AL12" s="3">
        <f>SUMIFS($J$107:$J$116,$A$107:$A$116,"&lt;="&amp;AK12,$A$107:$A$116,"&gt;="&amp;AJ12)</f>
        <v>105000000</v>
      </c>
      <c r="AM12" s="3">
        <f>SUMIFS($K$107:$K$116,$A$107:$A$116,"&lt;="&amp;AK12,$A$107:$A$116,"&gt;="&amp;AJ12)</f>
        <v>3440000000</v>
      </c>
      <c r="AN12" s="3">
        <f>SUMIFS($L$107:$L$116,$A$107:$A$116,"&lt;="&amp;AK12,$A$107:$A$116,"&gt;="&amp;AJ12)</f>
        <v>562700</v>
      </c>
    </row>
    <row r="13" spans="1:40" ht="35.25" customHeight="1" x14ac:dyDescent="0.3">
      <c r="A13" t="b">
        <v>1</v>
      </c>
      <c r="B13">
        <f t="shared" si="0"/>
        <v>12000</v>
      </c>
      <c r="G13" s="350" t="s">
        <v>218</v>
      </c>
      <c r="H13" s="57"/>
      <c r="I13" s="78" t="s">
        <v>864</v>
      </c>
      <c r="J13" s="3">
        <v>12000</v>
      </c>
      <c r="K13" s="310"/>
      <c r="L13" s="311"/>
      <c r="M13" s="312"/>
      <c r="N13" s="184"/>
      <c r="O13" s="88"/>
      <c r="P13" s="61"/>
      <c r="R13" s="358"/>
      <c r="S13" s="130"/>
      <c r="T13" s="126">
        <v>2</v>
      </c>
      <c r="U13" s="121" t="s">
        <v>668</v>
      </c>
      <c r="V13" s="236"/>
      <c r="W13" s="237"/>
      <c r="X13" s="62">
        <f>$E$20*3000</f>
        <v>6000</v>
      </c>
      <c r="Z13" s="351"/>
      <c r="AA13" s="122" t="str">
        <f t="shared" si="2"/>
        <v>쪼기(1~4)</v>
      </c>
      <c r="AB13" s="48">
        <v>1</v>
      </c>
      <c r="AC13" s="48">
        <v>4</v>
      </c>
      <c r="AD13" s="44">
        <f t="shared" si="1"/>
        <v>105000000</v>
      </c>
      <c r="AE13" s="44">
        <f t="shared" si="1"/>
        <v>3440000000</v>
      </c>
      <c r="AF13" s="44">
        <f t="shared" si="1"/>
        <v>562700</v>
      </c>
      <c r="AI13" s="122" t="s">
        <v>1131</v>
      </c>
      <c r="AJ13" s="48">
        <v>1</v>
      </c>
      <c r="AK13" s="48">
        <f t="shared" si="3"/>
        <v>4</v>
      </c>
      <c r="AL13" s="3">
        <f t="shared" ref="AL13" si="4">SUMIFS($J$117:$J$126,$A$117:$A$126,"&lt;="&amp;AK13,$A$117:$A$126,"&gt;="&amp;AJ13)</f>
        <v>105000000</v>
      </c>
      <c r="AM13" s="3">
        <f>SUMIFS($K$117:$K$126,$A$117:$A$126,"&lt;="&amp;AK13,$A$117:$A$126,"&gt;="&amp;AJ13)</f>
        <v>3440000000</v>
      </c>
      <c r="AN13" s="3">
        <f>SUMIFS($L$117:$L$126,$A$117:$A$126,"&lt;="&amp;AK13,$A$117:$A$126,"&gt;="&amp;AJ13)</f>
        <v>562700</v>
      </c>
    </row>
    <row r="14" spans="1:40" ht="35.25" customHeight="1" x14ac:dyDescent="0.3">
      <c r="A14" t="b">
        <v>1</v>
      </c>
      <c r="B14">
        <f t="shared" si="0"/>
        <v>12000</v>
      </c>
      <c r="G14" s="351"/>
      <c r="H14" s="57"/>
      <c r="I14" s="78" t="s">
        <v>865</v>
      </c>
      <c r="J14" s="3">
        <v>12000</v>
      </c>
      <c r="K14" s="310"/>
      <c r="L14" s="311"/>
      <c r="M14" s="312"/>
      <c r="N14" s="184"/>
      <c r="O14" s="88"/>
      <c r="P14" s="61"/>
      <c r="R14" s="358"/>
      <c r="S14" s="130"/>
      <c r="T14" s="126">
        <v>7</v>
      </c>
      <c r="U14" s="121" t="s">
        <v>669</v>
      </c>
      <c r="V14" s="236"/>
      <c r="W14" s="237"/>
      <c r="X14" s="62">
        <f>SUM($E$21:$E$22,$E$26)*8000</f>
        <v>56000</v>
      </c>
      <c r="Z14" s="351"/>
      <c r="AA14" s="122" t="str">
        <f t="shared" si="2"/>
        <v>늑대변신(1~4)</v>
      </c>
      <c r="AB14" s="48">
        <v>1</v>
      </c>
      <c r="AC14" s="48">
        <v>4</v>
      </c>
      <c r="AD14" s="44">
        <f t="shared" si="1"/>
        <v>66000000</v>
      </c>
      <c r="AE14" s="44">
        <f t="shared" si="1"/>
        <v>180000000</v>
      </c>
      <c r="AF14" s="44">
        <f t="shared" si="1"/>
        <v>15000</v>
      </c>
      <c r="AI14" s="122" t="s">
        <v>1116</v>
      </c>
      <c r="AJ14" s="48">
        <v>1</v>
      </c>
      <c r="AK14" s="48">
        <f t="shared" si="3"/>
        <v>4</v>
      </c>
      <c r="AL14" s="3">
        <f>SUMIFS($J$69:$J$72,$A$69:$A$72,"&lt;="&amp;AK14,$A$69:$A$72,"&gt;="&amp;AJ14)</f>
        <v>66000000</v>
      </c>
      <c r="AM14" s="3">
        <f>SUMIFS($K$69:$K$72,$A$69:$A$72,"&lt;="&amp;AK14,$A$69:$A$72,"&gt;="&amp;AJ14)</f>
        <v>180000000</v>
      </c>
      <c r="AN14" s="3">
        <f>SUMIFS($L$69:$L$72,$A$69:$A$72,"&lt;="&amp;AK14,$A$69:$A$72,"&gt;="&amp;AJ14)</f>
        <v>15000</v>
      </c>
    </row>
    <row r="15" spans="1:40" ht="35.25" customHeight="1" x14ac:dyDescent="0.3">
      <c r="A15" t="b">
        <v>1</v>
      </c>
      <c r="B15">
        <f t="shared" si="0"/>
        <v>12000</v>
      </c>
      <c r="G15" s="351"/>
      <c r="H15" s="57"/>
      <c r="I15" s="78" t="s">
        <v>866</v>
      </c>
      <c r="J15" s="3">
        <v>12000</v>
      </c>
      <c r="K15" s="310"/>
      <c r="L15" s="311"/>
      <c r="M15" s="312"/>
      <c r="N15" s="184"/>
      <c r="O15" s="88"/>
      <c r="P15" s="61"/>
      <c r="R15" s="359"/>
      <c r="S15" s="130"/>
      <c r="T15" s="126"/>
      <c r="U15" s="121" t="s">
        <v>236</v>
      </c>
      <c r="V15" s="192"/>
      <c r="W15" s="193"/>
      <c r="X15" s="62">
        <f>SUM($B$6:$B$29)</f>
        <v>2419000</v>
      </c>
      <c r="Z15" s="351"/>
      <c r="AA15" s="122" t="s">
        <v>1122</v>
      </c>
      <c r="AB15" s="48">
        <v>1</v>
      </c>
      <c r="AC15" s="48">
        <v>4</v>
      </c>
      <c r="AD15" s="3">
        <f>SUMIFS($J$131:$J$134,$A$131:$A$134,"&lt;="&amp;AC15,$A$131:$A$134,"&gt;="&amp;AB15)</f>
        <v>12000000</v>
      </c>
      <c r="AE15" s="3">
        <f>SUMIFS($K$131:$K$134,$A$131:$A$134,"&lt;="&amp;AC15,$A$131:$A$134,"&gt;="&amp;AB15)</f>
        <v>60000000</v>
      </c>
      <c r="AF15" s="3">
        <f>SUMIFS($L$131:$L$134,$A$131:$A$134,"&lt;="&amp;AC15,$A$131:$A$134,"&gt;="&amp;AB15)</f>
        <v>3500</v>
      </c>
    </row>
    <row r="16" spans="1:40" ht="35.25" customHeight="1" x14ac:dyDescent="0.3">
      <c r="A16" t="b">
        <v>1</v>
      </c>
      <c r="B16">
        <f t="shared" si="0"/>
        <v>12000</v>
      </c>
      <c r="G16" s="351"/>
      <c r="H16" s="57"/>
      <c r="I16" s="78" t="s">
        <v>867</v>
      </c>
      <c r="J16" s="3">
        <v>12000</v>
      </c>
      <c r="K16" s="310"/>
      <c r="L16" s="311"/>
      <c r="M16" s="312"/>
      <c r="N16" s="184"/>
      <c r="O16" s="88"/>
      <c r="P16" s="61"/>
      <c r="R16" s="362" t="s">
        <v>260</v>
      </c>
      <c r="S16" s="363"/>
      <c r="T16" s="363"/>
      <c r="U16" s="363"/>
      <c r="V16" s="363"/>
      <c r="W16" s="364"/>
      <c r="X16" s="172">
        <f>SUM(X6:X15)</f>
        <v>2519128</v>
      </c>
      <c r="Z16" s="351"/>
      <c r="AA16" s="122" t="s">
        <v>1123</v>
      </c>
      <c r="AB16" s="48">
        <v>1</v>
      </c>
      <c r="AC16" s="48">
        <v>4</v>
      </c>
      <c r="AD16" s="3">
        <f>SUMIFS($J$135:$J$138,$A$135:$A$138,"&lt;="&amp;AC16,$A$135:$A$138,"&gt;="&amp;AB16)</f>
        <v>12000000</v>
      </c>
      <c r="AE16" s="3">
        <f>SUMIFS($K$135:$K$138,$A$135:$A$138,"&lt;="&amp;AC16,$A$135:$A$138,"&gt;="&amp;AB16)</f>
        <v>155000000</v>
      </c>
      <c r="AF16" s="3">
        <f>SUMIFS($L$135:$L$138,$A$135:$A$138,"&lt;="&amp;AC16,$A$135:$A$138,"&gt;="&amp;AB16)</f>
        <v>8000</v>
      </c>
      <c r="AI16" s="370" t="s">
        <v>1129</v>
      </c>
      <c r="AJ16" s="370"/>
      <c r="AK16" s="370"/>
      <c r="AL16" s="370"/>
      <c r="AM16" s="370"/>
      <c r="AN16" s="370"/>
    </row>
    <row r="17" spans="1:40" ht="35.25" customHeight="1" x14ac:dyDescent="0.3">
      <c r="A17" t="b">
        <v>1</v>
      </c>
      <c r="B17">
        <f t="shared" si="0"/>
        <v>12000</v>
      </c>
      <c r="G17" s="351"/>
      <c r="H17" s="57"/>
      <c r="I17" s="78" t="s">
        <v>868</v>
      </c>
      <c r="J17" s="3">
        <v>12000</v>
      </c>
      <c r="K17" s="310"/>
      <c r="L17" s="311"/>
      <c r="M17" s="312"/>
      <c r="N17" s="184"/>
      <c r="O17" s="88"/>
      <c r="P17" s="61"/>
      <c r="R17" s="350" t="s">
        <v>193</v>
      </c>
      <c r="S17" s="127"/>
      <c r="T17" s="126">
        <v>3</v>
      </c>
      <c r="U17" s="33" t="s">
        <v>898</v>
      </c>
      <c r="V17" s="188">
        <v>1</v>
      </c>
      <c r="W17" s="189"/>
      <c r="X17" s="63">
        <f>V17*$C$33</f>
        <v>3</v>
      </c>
      <c r="Z17" s="351"/>
      <c r="AA17" s="122" t="s">
        <v>1124</v>
      </c>
      <c r="AB17" s="48">
        <v>1</v>
      </c>
      <c r="AC17" s="48">
        <v>2</v>
      </c>
      <c r="AD17" s="3">
        <f>SUMIFS($J$139:$J$140,$A$139:$A$140,"&lt;="&amp;AC17,$A$139:$A$140,"&gt;="&amp;AB17)</f>
        <v>32000000</v>
      </c>
      <c r="AE17" s="3">
        <f>SUMIFS($K$139:$K$140,$A$139:$A$140,"&lt;="&amp;AC17,$A$139:$A$140,"&gt;="&amp;AB17)</f>
        <v>185000000</v>
      </c>
      <c r="AF17" s="3">
        <f>SUMIFS($L$139:$L$140,$A$139:$A$140,"&lt;="&amp;AC17,$A$139:$A$140,"&gt;="&amp;AB17)</f>
        <v>0</v>
      </c>
      <c r="AI17" s="122" t="s">
        <v>1114</v>
      </c>
      <c r="AJ17" s="48">
        <v>1</v>
      </c>
      <c r="AK17" s="48">
        <f>AC6</f>
        <v>10</v>
      </c>
      <c r="AL17" s="3">
        <f>SUMIFS($J$73:$J$82,$A$73:$A$82,"&lt;="&amp;AK17,$A$73:$A$82,"&gt;="&amp;AJ17)</f>
        <v>5585000000</v>
      </c>
      <c r="AM17" s="3">
        <f>SUMIFS($K$73:$K$82,$A$73:$A$82,"&lt;="&amp;AK17,$A$73:$A$82,"&gt;="&amp;AJ17)</f>
        <v>22340000000</v>
      </c>
      <c r="AN17" s="3">
        <f>SUMIFS($L$73:$L$82,$A$73:$A$82,"&lt;="&amp;AK17,$A$73:$A$82,"&gt;="&amp;AJ17)</f>
        <v>12272700</v>
      </c>
    </row>
    <row r="18" spans="1:40" ht="35.25" customHeight="1" x14ac:dyDescent="0.3">
      <c r="A18" t="b">
        <v>1</v>
      </c>
      <c r="B18">
        <f t="shared" si="0"/>
        <v>12000</v>
      </c>
      <c r="G18" s="351"/>
      <c r="H18" s="57"/>
      <c r="I18" s="78" t="s">
        <v>693</v>
      </c>
      <c r="J18" s="3">
        <v>12000</v>
      </c>
      <c r="K18" s="310"/>
      <c r="L18" s="311"/>
      <c r="M18" s="312"/>
      <c r="N18" s="184"/>
      <c r="O18" s="88"/>
      <c r="P18" s="61"/>
      <c r="R18" s="351"/>
      <c r="S18" s="132"/>
      <c r="T18" s="126">
        <v>5</v>
      </c>
      <c r="U18" s="33" t="s">
        <v>899</v>
      </c>
      <c r="V18" s="188">
        <v>1</v>
      </c>
      <c r="W18" s="189"/>
      <c r="X18" s="63">
        <f>V18*$C$34</f>
        <v>5</v>
      </c>
      <c r="Z18" s="352"/>
      <c r="AA18" s="122" t="s">
        <v>1125</v>
      </c>
      <c r="AB18" s="48">
        <v>1</v>
      </c>
      <c r="AC18" s="48">
        <v>1</v>
      </c>
      <c r="AD18" s="3">
        <f>SUMIFS($J$141:$J$141,$A$141:$A$141,"&lt;="&amp;AC18,$A$141:$A$141,"&gt;="&amp;AB18)</f>
        <v>1000000</v>
      </c>
      <c r="AE18" s="3">
        <f>SUMIFS($K$141:$K$141,$A$141:$A$141,"&lt;="&amp;AC18,$A$141:$A$141,"&gt;="&amp;AB18)</f>
        <v>0</v>
      </c>
      <c r="AF18" s="3">
        <f>SUMIFS($L$141:$L$141,$A$141:$A$141,"&lt;="&amp;AC18,$A$141:$A$141,"&gt;="&amp;AB18)</f>
        <v>0</v>
      </c>
      <c r="AI18" s="122" t="s">
        <v>1115</v>
      </c>
      <c r="AJ18" s="48">
        <v>1</v>
      </c>
      <c r="AK18" s="48">
        <f t="shared" ref="AK18:AK25" si="5">AC7</f>
        <v>10</v>
      </c>
      <c r="AL18" s="3">
        <f>SUMIFS($J$83:$J$92,$A$83:$A$92,"&lt;="&amp;AK18,$A$83:$A$92,"&gt;="&amp;AJ18)</f>
        <v>5585000000</v>
      </c>
      <c r="AM18" s="3">
        <f>SUMIFS($K$83:$K$92,$A$83:$A$92,"&lt;="&amp;AK18,$A$83:$A$92,"&gt;="&amp;AJ18)</f>
        <v>22340000000</v>
      </c>
      <c r="AN18" s="3">
        <f>SUMIFS($L$83:$L$92,$A$83:$A$92,"&lt;="&amp;AK18,$A$83:$A$92,"&gt;="&amp;AJ18)</f>
        <v>12272700</v>
      </c>
    </row>
    <row r="19" spans="1:40" ht="35.25" customHeight="1" x14ac:dyDescent="0.3">
      <c r="A19" t="b">
        <v>1</v>
      </c>
      <c r="B19">
        <f t="shared" si="0"/>
        <v>12000</v>
      </c>
      <c r="G19" s="351"/>
      <c r="H19" s="57"/>
      <c r="I19" s="78" t="s">
        <v>869</v>
      </c>
      <c r="J19" s="3">
        <v>12000</v>
      </c>
      <c r="K19" s="310"/>
      <c r="L19" s="311"/>
      <c r="M19" s="312"/>
      <c r="N19" s="184"/>
      <c r="O19" s="88"/>
      <c r="P19" s="61"/>
      <c r="R19" s="351"/>
      <c r="S19" s="132"/>
      <c r="T19" s="126">
        <v>2</v>
      </c>
      <c r="U19" s="33" t="s">
        <v>900</v>
      </c>
      <c r="V19" s="188">
        <v>1</v>
      </c>
      <c r="W19" s="189"/>
      <c r="X19" s="63">
        <f>V19*$D$34</f>
        <v>2</v>
      </c>
      <c r="Z19" s="371" t="s">
        <v>269</v>
      </c>
      <c r="AA19" s="372"/>
      <c r="AB19" s="372"/>
      <c r="AC19" s="373"/>
      <c r="AD19" s="377">
        <f>SUM(AD6:AD18)</f>
        <v>17333000000</v>
      </c>
      <c r="AE19" s="377">
        <f>SUM(AE6:AE18)</f>
        <v>81860000000</v>
      </c>
      <c r="AF19" s="377">
        <f>SUM(AF6:AF18)</f>
        <v>39138100</v>
      </c>
      <c r="AI19" s="379" t="s">
        <v>1135</v>
      </c>
      <c r="AJ19" s="48">
        <v>1</v>
      </c>
      <c r="AK19" s="48">
        <f t="shared" si="5"/>
        <v>10</v>
      </c>
      <c r="AL19" s="3">
        <f>SUMIFS($J$39:$J$40,$A$39:$A$40,"&lt;="&amp;AK19,$A$39:$A$40,"&gt;="&amp;AJ19)</f>
        <v>35000000</v>
      </c>
      <c r="AM19" s="3">
        <f>SUMIFS($K$39:$K$40,$A$39:$A$40,"&lt;="&amp;AK19,$A$39:$A$40,"&gt;="&amp;AJ19)</f>
        <v>500000000</v>
      </c>
      <c r="AN19" s="3">
        <f>SUMIFS($L$39:$L$40,$A$39:$A$40,"&lt;="&amp;AK19,$A$39:$A$40,"&gt;="&amp;AJ19)</f>
        <v>42700</v>
      </c>
    </row>
    <row r="20" spans="1:40" ht="35.25" customHeight="1" x14ac:dyDescent="0.3">
      <c r="A20" t="b">
        <v>1</v>
      </c>
      <c r="B20">
        <f t="shared" si="0"/>
        <v>50000</v>
      </c>
      <c r="C20">
        <f>IF(A20,3,0)</f>
        <v>3</v>
      </c>
      <c r="D20">
        <f>IF(A20,6,0)</f>
        <v>6</v>
      </c>
      <c r="E20">
        <f>IF(A20,2,0)</f>
        <v>2</v>
      </c>
      <c r="G20" s="350" t="s">
        <v>219</v>
      </c>
      <c r="H20" s="57"/>
      <c r="I20" s="78" t="s">
        <v>870</v>
      </c>
      <c r="J20" s="3">
        <v>50000</v>
      </c>
      <c r="K20" s="199" t="s">
        <v>289</v>
      </c>
      <c r="L20" s="199"/>
      <c r="M20" s="199"/>
      <c r="N20" s="184"/>
      <c r="O20" s="88"/>
      <c r="P20" s="61"/>
      <c r="R20" s="351"/>
      <c r="S20" s="132"/>
      <c r="T20" s="126">
        <v>1</v>
      </c>
      <c r="U20" s="33" t="s">
        <v>424</v>
      </c>
      <c r="V20" s="188">
        <v>1</v>
      </c>
      <c r="W20" s="189"/>
      <c r="X20" s="63">
        <f>V20*$E$34</f>
        <v>1</v>
      </c>
      <c r="Z20" s="374"/>
      <c r="AA20" s="375"/>
      <c r="AB20" s="375"/>
      <c r="AC20" s="376"/>
      <c r="AD20" s="378"/>
      <c r="AE20" s="378"/>
      <c r="AF20" s="378"/>
      <c r="AI20" s="122" t="s">
        <v>1136</v>
      </c>
      <c r="AJ20" s="48">
        <v>1</v>
      </c>
      <c r="AK20" s="48">
        <f t="shared" si="5"/>
        <v>4</v>
      </c>
      <c r="AL20" s="3">
        <f>SUMIFS($J$49:$J$58,$A$49:$A$58,"&lt;="&amp;AK20,$A$49:$A$58,"&gt;="&amp;AJ20)</f>
        <v>105000000</v>
      </c>
      <c r="AM20" s="3">
        <f>SUMIFS($K$49:$K$58,$A$49:$A$58,"&lt;="&amp;AK20,$A$49:$A$58,"&gt;="&amp;AJ20)</f>
        <v>3440000000</v>
      </c>
      <c r="AN20" s="3">
        <f>SUMIFS($L$49:$L$58,$A$49:$A$58,"&lt;="&amp;AK20,$A$49:$A$58,"&gt;="&amp;AJ20)</f>
        <v>562700</v>
      </c>
    </row>
    <row r="21" spans="1:40" ht="35.25" customHeight="1" x14ac:dyDescent="0.3">
      <c r="A21" t="b">
        <v>1</v>
      </c>
      <c r="B21">
        <f t="shared" si="0"/>
        <v>50000</v>
      </c>
      <c r="C21">
        <f>IF(A21,4,0)</f>
        <v>4</v>
      </c>
      <c r="D21">
        <f>IF(A21,8,0)</f>
        <v>8</v>
      </c>
      <c r="E21">
        <f>IF(A21,1,0)</f>
        <v>1</v>
      </c>
      <c r="G21" s="351"/>
      <c r="H21" s="57"/>
      <c r="I21" s="78" t="s">
        <v>871</v>
      </c>
      <c r="J21" s="3">
        <v>50000</v>
      </c>
      <c r="K21" s="197" t="s">
        <v>876</v>
      </c>
      <c r="L21" s="197"/>
      <c r="M21" s="197"/>
      <c r="N21" s="184"/>
      <c r="O21" s="88"/>
      <c r="P21" s="61"/>
      <c r="R21" s="352"/>
      <c r="S21" s="128"/>
      <c r="T21" s="128"/>
      <c r="U21" s="117" t="s">
        <v>235</v>
      </c>
      <c r="V21" s="200"/>
      <c r="W21" s="201"/>
      <c r="X21" s="63">
        <f>SUM($B$31:$B$33)</f>
        <v>52500000</v>
      </c>
      <c r="AI21" s="122" t="s">
        <v>1137</v>
      </c>
      <c r="AJ21" s="48">
        <v>1</v>
      </c>
      <c r="AK21" s="48">
        <f t="shared" si="5"/>
        <v>4</v>
      </c>
      <c r="AL21" s="3">
        <f>SUMIFS($J$59:$J$68,$A$59:$A$68,"&lt;="&amp;AK21,$A$59:$A$68,"&gt;="&amp;AJ21)</f>
        <v>105000000</v>
      </c>
      <c r="AM21" s="3">
        <f>SUMIFS($K$59:$K$68,$A$59:$A$68,"&lt;="&amp;AK21,$A$59:$A$68,"&gt;="&amp;AJ21)</f>
        <v>3440000000</v>
      </c>
      <c r="AN21" s="3">
        <f>SUMIFS($L$59:$L$68,$A$59:$A$68,"&lt;="&amp;AK21,$A$59:$A$68,"&gt;="&amp;AJ21)</f>
        <v>562700</v>
      </c>
    </row>
    <row r="22" spans="1:40" ht="35.25" customHeight="1" x14ac:dyDescent="0.3">
      <c r="A22" t="b">
        <v>1</v>
      </c>
      <c r="B22">
        <f t="shared" si="0"/>
        <v>50000</v>
      </c>
      <c r="C22">
        <f>IF(A22,5,0)</f>
        <v>5</v>
      </c>
      <c r="D22">
        <f>IF(A22,10,0)</f>
        <v>10</v>
      </c>
      <c r="E22">
        <f>IF(A22,2,0)</f>
        <v>2</v>
      </c>
      <c r="G22" s="351"/>
      <c r="H22" s="57"/>
      <c r="I22" s="78" t="s">
        <v>872</v>
      </c>
      <c r="J22" s="3">
        <v>50000</v>
      </c>
      <c r="K22" s="197" t="s">
        <v>253</v>
      </c>
      <c r="L22" s="197"/>
      <c r="M22" s="197"/>
      <c r="N22" s="184"/>
      <c r="O22" s="88"/>
      <c r="P22" s="61"/>
      <c r="R22" s="362" t="s">
        <v>260</v>
      </c>
      <c r="S22" s="363"/>
      <c r="T22" s="363"/>
      <c r="U22" s="363"/>
      <c r="V22" s="363"/>
      <c r="W22" s="364"/>
      <c r="X22" s="173">
        <f>SUM(X17:X21)</f>
        <v>52500011</v>
      </c>
      <c r="AI22" s="379" t="s">
        <v>1130</v>
      </c>
      <c r="AJ22" s="48">
        <v>1</v>
      </c>
      <c r="AK22" s="48">
        <f t="shared" si="5"/>
        <v>2</v>
      </c>
      <c r="AL22" s="3">
        <f>SUMIFS($J$97:$J$98,$A$97:$A$98,"&lt;="&amp;AK22,$A$97:$A$98,"&gt;="&amp;AJ22)</f>
        <v>35000000</v>
      </c>
      <c r="AM22" s="3">
        <f>SUMIFS($K$97:$K$98,$A$97:$A$98,"&lt;="&amp;AK22,$A$97:$A$98,"&gt;="&amp;AJ22)</f>
        <v>500000000</v>
      </c>
      <c r="AN22" s="3">
        <f>SUMIFS($L$97:$L$98,$A$97:$A$98,"&lt;="&amp;AK22,$A$97:$A$98,"&gt;="&amp;AJ22)</f>
        <v>42700</v>
      </c>
    </row>
    <row r="23" spans="1:40" ht="35.25" customHeight="1" x14ac:dyDescent="0.3">
      <c r="A23" t="b">
        <v>1</v>
      </c>
      <c r="B23">
        <f t="shared" si="0"/>
        <v>50000</v>
      </c>
      <c r="C23">
        <f>IF(A23,3,0)</f>
        <v>3</v>
      </c>
      <c r="D23">
        <f>IF(A23,6,0)</f>
        <v>6</v>
      </c>
      <c r="E23">
        <f>IF(A23,2,0)</f>
        <v>2</v>
      </c>
      <c r="G23" s="351"/>
      <c r="H23" s="57"/>
      <c r="I23" s="78" t="s">
        <v>873</v>
      </c>
      <c r="J23" s="3">
        <v>50000</v>
      </c>
      <c r="K23" s="197" t="s">
        <v>495</v>
      </c>
      <c r="L23" s="197"/>
      <c r="M23" s="197"/>
      <c r="N23" s="184"/>
      <c r="O23" s="88"/>
      <c r="P23" s="61"/>
      <c r="Q23" s="91"/>
      <c r="Y23" s="124"/>
      <c r="AG23" s="124"/>
      <c r="AH23" s="124"/>
      <c r="AI23" s="122" t="s">
        <v>1132</v>
      </c>
      <c r="AJ23" s="48">
        <v>1</v>
      </c>
      <c r="AK23" s="48">
        <f t="shared" si="5"/>
        <v>4</v>
      </c>
      <c r="AL23" s="3">
        <f>SUMIFS($J$107:$J$116,$A$107:$A$116,"&lt;="&amp;AK23,$A$107:$A$116,"&gt;="&amp;AJ23)</f>
        <v>105000000</v>
      </c>
      <c r="AM23" s="3">
        <f>SUMIFS($K$107:$K$116,$A$107:$A$116,"&lt;="&amp;AK23,$A$107:$A$116,"&gt;="&amp;AJ23)</f>
        <v>3440000000</v>
      </c>
      <c r="AN23" s="3">
        <f>SUMIFS($L$107:$L$116,$A$107:$A$116,"&lt;="&amp;AK23,$A$107:$A$116,"&gt;="&amp;AJ23)</f>
        <v>562700</v>
      </c>
    </row>
    <row r="24" spans="1:40" ht="35.25" customHeight="1" x14ac:dyDescent="0.3">
      <c r="A24" t="b">
        <v>1</v>
      </c>
      <c r="B24">
        <f t="shared" si="0"/>
        <v>50000</v>
      </c>
      <c r="C24">
        <f>IF(A24,4,0)</f>
        <v>4</v>
      </c>
      <c r="D24">
        <f>IF(A24,8,0)</f>
        <v>8</v>
      </c>
      <c r="E24">
        <f t="shared" ref="E24" si="6">IF(A24,2,0)</f>
        <v>2</v>
      </c>
      <c r="G24" s="351"/>
      <c r="H24" s="57"/>
      <c r="I24" s="78" t="s">
        <v>874</v>
      </c>
      <c r="J24" s="3">
        <v>50000</v>
      </c>
      <c r="K24" s="197" t="s">
        <v>877</v>
      </c>
      <c r="L24" s="197"/>
      <c r="M24" s="197"/>
      <c r="N24" s="184"/>
      <c r="O24" s="88"/>
      <c r="P24" s="61"/>
      <c r="Q24" s="91"/>
      <c r="R24" s="259" t="s">
        <v>1139</v>
      </c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59"/>
      <c r="AI24" s="122" t="s">
        <v>1131</v>
      </c>
      <c r="AJ24" s="48">
        <v>1</v>
      </c>
      <c r="AK24" s="48">
        <f t="shared" si="5"/>
        <v>4</v>
      </c>
      <c r="AL24" s="3">
        <f t="shared" ref="AL24" si="7">SUMIFS($J$117:$J$126,$A$117:$A$126,"&lt;="&amp;AK24,$A$117:$A$126,"&gt;="&amp;AJ24)</f>
        <v>105000000</v>
      </c>
      <c r="AM24" s="3">
        <f>SUMIFS($K$117:$K$126,$A$117:$A$126,"&lt;="&amp;AK24,$A$117:$A$126,"&gt;="&amp;AJ24)</f>
        <v>3440000000</v>
      </c>
      <c r="AN24" s="3">
        <f>SUMIFS($L$117:$L$126,$A$117:$A$126,"&lt;="&amp;AK24,$A$117:$A$126,"&gt;="&amp;AJ24)</f>
        <v>562700</v>
      </c>
    </row>
    <row r="25" spans="1:40" ht="35.25" customHeight="1" x14ac:dyDescent="0.3">
      <c r="A25" t="b">
        <v>1</v>
      </c>
      <c r="B25">
        <f t="shared" si="0"/>
        <v>50000</v>
      </c>
      <c r="C25">
        <f>IF(A25,5,0)</f>
        <v>5</v>
      </c>
      <c r="D25">
        <f>IF(A25,10,0)</f>
        <v>10</v>
      </c>
      <c r="E25">
        <f>IF(A25,2,0)</f>
        <v>2</v>
      </c>
      <c r="G25" s="352"/>
      <c r="H25" s="57"/>
      <c r="I25" s="78" t="s">
        <v>875</v>
      </c>
      <c r="J25" s="3">
        <v>50000</v>
      </c>
      <c r="K25" s="197" t="s">
        <v>491</v>
      </c>
      <c r="L25" s="197"/>
      <c r="M25" s="197"/>
      <c r="N25" s="184"/>
      <c r="O25" s="88"/>
      <c r="P25" s="61"/>
      <c r="Q25" s="91"/>
      <c r="R25" s="259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I25" s="122" t="s">
        <v>1117</v>
      </c>
      <c r="AJ25" s="48">
        <v>1</v>
      </c>
      <c r="AK25" s="48">
        <f t="shared" si="5"/>
        <v>4</v>
      </c>
      <c r="AL25" s="3">
        <f>SUMIFS($J$93:$J$96,$A$93:$A$96,"&lt;="&amp;AK25,$A$93:$A$96,"&gt;="&amp;AJ25)</f>
        <v>66000000</v>
      </c>
      <c r="AM25" s="3">
        <f>SUMIFS($K$93:$K$96,$A$93:$A$96,"&lt;="&amp;AK25,$A$93:$A$96,"&gt;="&amp;AJ25)</f>
        <v>180000000</v>
      </c>
      <c r="AN25" s="3">
        <f>SUMIFS($L$93:$L$96,$A$93:$A$96,"&lt;="&amp;AK25,$A$93:$A$96,"&gt;="&amp;AJ25)</f>
        <v>15000</v>
      </c>
    </row>
    <row r="26" spans="1:40" ht="35.25" customHeight="1" x14ac:dyDescent="0.3">
      <c r="A26" t="b">
        <v>1</v>
      </c>
      <c r="B26">
        <f t="shared" si="0"/>
        <v>500000</v>
      </c>
      <c r="C26">
        <f>IF(A26,8,0)</f>
        <v>8</v>
      </c>
      <c r="D26">
        <f>IF(A26,12,0)</f>
        <v>12</v>
      </c>
      <c r="E26">
        <f>IF(A26,4,0)</f>
        <v>4</v>
      </c>
      <c r="G26" s="350" t="s">
        <v>220</v>
      </c>
      <c r="H26" s="57"/>
      <c r="I26" s="78" t="s">
        <v>879</v>
      </c>
      <c r="J26" s="3">
        <v>500000</v>
      </c>
      <c r="K26" s="197" t="s">
        <v>878</v>
      </c>
      <c r="L26" s="197"/>
      <c r="M26" s="197"/>
      <c r="N26" s="184"/>
      <c r="O26" s="88"/>
      <c r="P26" s="61"/>
      <c r="Q26" s="91"/>
      <c r="R26" s="259"/>
      <c r="S26" s="259"/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59"/>
    </row>
    <row r="27" spans="1:40" ht="35.25" customHeight="1" x14ac:dyDescent="0.3">
      <c r="A27" t="b">
        <v>1</v>
      </c>
      <c r="B27">
        <f t="shared" si="0"/>
        <v>500000</v>
      </c>
      <c r="C27">
        <f>IF(A27,8,0)</f>
        <v>8</v>
      </c>
      <c r="D27">
        <f>IF(A27,2,0)</f>
        <v>2</v>
      </c>
      <c r="E27">
        <f>IF(A27,2,0)</f>
        <v>2</v>
      </c>
      <c r="G27" s="351"/>
      <c r="H27" s="57"/>
      <c r="I27" s="78" t="s">
        <v>880</v>
      </c>
      <c r="J27" s="3">
        <v>500000</v>
      </c>
      <c r="K27" s="197" t="s">
        <v>895</v>
      </c>
      <c r="L27" s="197"/>
      <c r="M27" s="197"/>
      <c r="N27" s="184"/>
      <c r="O27" s="88"/>
      <c r="P27" s="61"/>
      <c r="Q27" s="91"/>
      <c r="R27" s="25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59"/>
      <c r="AI27" s="370" t="s">
        <v>1126</v>
      </c>
      <c r="AJ27" s="370"/>
      <c r="AK27" s="370"/>
      <c r="AL27" s="370"/>
      <c r="AM27" s="370"/>
      <c r="AN27" s="370"/>
    </row>
    <row r="28" spans="1:40" ht="35.25" customHeight="1" x14ac:dyDescent="0.3">
      <c r="A28" t="b">
        <v>1</v>
      </c>
      <c r="B28">
        <f t="shared" si="0"/>
        <v>500000</v>
      </c>
      <c r="C28">
        <f t="shared" ref="C28:C29" si="8">IF(A28,8,0)</f>
        <v>8</v>
      </c>
      <c r="D28">
        <f>IF(A28,2,0)</f>
        <v>2</v>
      </c>
      <c r="E28">
        <f>IF(A28,1,0)</f>
        <v>1</v>
      </c>
      <c r="G28" s="351"/>
      <c r="H28" s="57"/>
      <c r="I28" s="78" t="s">
        <v>881</v>
      </c>
      <c r="J28" s="3">
        <v>500000</v>
      </c>
      <c r="K28" s="197" t="s">
        <v>896</v>
      </c>
      <c r="L28" s="197"/>
      <c r="M28" s="197"/>
      <c r="N28" s="184"/>
      <c r="O28" s="88"/>
      <c r="P28" s="61"/>
      <c r="Q28" s="91"/>
      <c r="R28" s="25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I28" s="122" t="s">
        <v>1118</v>
      </c>
      <c r="AJ28" s="48">
        <v>1</v>
      </c>
      <c r="AK28" s="48">
        <f>AC6</f>
        <v>10</v>
      </c>
      <c r="AL28" s="3">
        <f>SUMIFS($J$97:$J$106,$A$97:$A$106,"&lt;="&amp;AK28,$A$97:$A$106,"&gt;="&amp;AJ28)</f>
        <v>5585000000</v>
      </c>
      <c r="AM28" s="3">
        <f>SUMIFS($K$97:$K$106,$A$97:$A$106,"&lt;="&amp;AK28,$A$97:$A$106,"&gt;="&amp;AJ28)</f>
        <v>22340000000</v>
      </c>
      <c r="AN28" s="3">
        <f>SUMIFS($L$97:$L$106,$A$97:$A$106,"&lt;="&amp;AK28,$A$97:$A$106,"&gt;="&amp;AJ28)</f>
        <v>12272700</v>
      </c>
    </row>
    <row r="29" spans="1:40" ht="35.25" customHeight="1" x14ac:dyDescent="0.3">
      <c r="A29" t="b">
        <v>1</v>
      </c>
      <c r="B29">
        <f t="shared" si="0"/>
        <v>500000</v>
      </c>
      <c r="C29">
        <f t="shared" si="8"/>
        <v>8</v>
      </c>
      <c r="D29">
        <f>IF(A29,2,0)</f>
        <v>2</v>
      </c>
      <c r="E29">
        <f>IF(A29,3,0)</f>
        <v>3</v>
      </c>
      <c r="G29" s="351"/>
      <c r="H29" s="57"/>
      <c r="I29" s="78" t="s">
        <v>882</v>
      </c>
      <c r="J29" s="3">
        <v>500000</v>
      </c>
      <c r="K29" s="197" t="s">
        <v>897</v>
      </c>
      <c r="L29" s="197"/>
      <c r="M29" s="197"/>
      <c r="N29" s="184"/>
      <c r="O29" s="88"/>
      <c r="P29" s="61"/>
      <c r="Q29" s="91"/>
      <c r="R29" s="259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I29" s="122" t="s">
        <v>1119</v>
      </c>
      <c r="AJ29" s="48">
        <v>1</v>
      </c>
      <c r="AK29" s="48">
        <f t="shared" ref="AK29:AK36" si="9">AC7</f>
        <v>10</v>
      </c>
      <c r="AL29" s="3">
        <f>SUMIFS($J$107:$J$116,$A$107:$A$116,"&lt;="&amp;AK29,$A$107:$A$116,"&gt;="&amp;AJ29)</f>
        <v>5585000000</v>
      </c>
      <c r="AM29" s="3">
        <f>SUMIFS($K$107:$K$116,$A$107:$A$116,"&lt;="&amp;AK29,$A$107:$A$116,"&gt;="&amp;AJ29)</f>
        <v>22340000000</v>
      </c>
      <c r="AN29" s="3">
        <f>SUMIFS($L$107:$L$116,$A$107:$A$116,"&lt;="&amp;AK29,$A$107:$A$116,"&gt;="&amp;AJ29)</f>
        <v>12272700</v>
      </c>
    </row>
    <row r="30" spans="1:40" ht="35.25" customHeight="1" x14ac:dyDescent="0.3">
      <c r="A30" t="b">
        <v>1</v>
      </c>
      <c r="G30" s="353" t="s">
        <v>193</v>
      </c>
      <c r="H30" s="57"/>
      <c r="I30" s="78" t="s">
        <v>883</v>
      </c>
      <c r="J30" s="182" t="s">
        <v>24</v>
      </c>
      <c r="K30" s="182"/>
      <c r="L30" s="182"/>
      <c r="M30" s="182"/>
      <c r="N30" s="175" t="s">
        <v>1145</v>
      </c>
      <c r="O30" s="88"/>
      <c r="P30" s="61"/>
      <c r="Q30" s="91"/>
      <c r="R30" s="25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I30" s="122" t="s">
        <v>1120</v>
      </c>
      <c r="AJ30" s="48">
        <v>1</v>
      </c>
      <c r="AK30" s="48">
        <f t="shared" si="9"/>
        <v>10</v>
      </c>
      <c r="AL30" s="3">
        <f t="shared" ref="AL30" si="10">SUMIFS($J$117:$J$126,$A$117:$A$126,"&lt;="&amp;AK30,$A$117:$A$126,"&gt;="&amp;AJ30)</f>
        <v>5585000000</v>
      </c>
      <c r="AM30" s="3">
        <f>SUMIFS($K$117:$K$126,$A$117:$A$126,"&lt;="&amp;AK30,$A$117:$A$126,"&gt;="&amp;AJ30)</f>
        <v>22340000000</v>
      </c>
      <c r="AN30" s="3">
        <f>SUMIFS($L$117:$L$126,$A$117:$A$126,"&lt;="&amp;AK30,$A$117:$A$126,"&gt;="&amp;AJ30)</f>
        <v>12272700</v>
      </c>
    </row>
    <row r="31" spans="1:40" ht="35.25" customHeight="1" x14ac:dyDescent="0.3">
      <c r="A31" t="b">
        <v>1</v>
      </c>
      <c r="B31">
        <f t="shared" si="0"/>
        <v>50000000</v>
      </c>
      <c r="G31" s="353"/>
      <c r="H31" s="57"/>
      <c r="I31" s="78" t="s">
        <v>884</v>
      </c>
      <c r="J31" s="3">
        <v>50000000</v>
      </c>
      <c r="K31" s="197"/>
      <c r="L31" s="197"/>
      <c r="M31" s="197"/>
      <c r="N31" s="184" t="s">
        <v>890</v>
      </c>
      <c r="O31" s="88"/>
      <c r="P31" s="61"/>
      <c r="Q31" s="91"/>
      <c r="R31" s="25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I31" s="379" t="s">
        <v>1135</v>
      </c>
      <c r="AJ31" s="48">
        <v>1</v>
      </c>
      <c r="AK31" s="48">
        <f t="shared" si="9"/>
        <v>4</v>
      </c>
      <c r="AL31" s="3">
        <f>SUMIFS($J$39:$J$40,$A$39:$A$40,"&lt;="&amp;AK31,$A$39:$A$40,"&gt;="&amp;AJ31)</f>
        <v>35000000</v>
      </c>
      <c r="AM31" s="3">
        <f>SUMIFS($K$39:$K$40,$A$39:$A$40,"&lt;="&amp;AK31,$A$39:$A$40,"&gt;="&amp;AJ31)</f>
        <v>500000000</v>
      </c>
      <c r="AN31" s="3">
        <f>SUMIFS($L$39:$L$40,$A$39:$A$40,"&lt;="&amp;AK31,$A$39:$A$40,"&gt;="&amp;AJ31)</f>
        <v>42700</v>
      </c>
    </row>
    <row r="32" spans="1:40" ht="35.25" customHeight="1" x14ac:dyDescent="0.3">
      <c r="G32" s="353"/>
      <c r="H32" s="57"/>
      <c r="I32" s="78" t="s">
        <v>888</v>
      </c>
      <c r="J32" s="3"/>
      <c r="K32" s="197"/>
      <c r="L32" s="197"/>
      <c r="M32" s="197"/>
      <c r="N32" s="184"/>
      <c r="O32" s="89"/>
      <c r="P32" s="61"/>
      <c r="Q32" s="91"/>
      <c r="R32" s="259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59"/>
      <c r="AI32" s="122" t="s">
        <v>1136</v>
      </c>
      <c r="AJ32" s="48">
        <v>1</v>
      </c>
      <c r="AK32" s="48">
        <f t="shared" si="9"/>
        <v>4</v>
      </c>
      <c r="AL32" s="3">
        <f>SUMIFS($J$49:$J$58,$A$49:$A$58,"&lt;="&amp;AK32,$A$49:$A$58,"&gt;="&amp;AJ32)</f>
        <v>105000000</v>
      </c>
      <c r="AM32" s="3">
        <f>SUMIFS($K$49:$K$58,$A$49:$A$58,"&lt;="&amp;AK32,$A$49:$A$58,"&gt;="&amp;AJ32)</f>
        <v>3440000000</v>
      </c>
      <c r="AN32" s="3">
        <f>SUMIFS($L$49:$L$58,$A$49:$A$58,"&lt;="&amp;AK32,$A$49:$A$58,"&gt;="&amp;AJ32)</f>
        <v>562700</v>
      </c>
    </row>
    <row r="33" spans="1:41" ht="35.25" customHeight="1" x14ac:dyDescent="0.3">
      <c r="A33" t="b">
        <v>1</v>
      </c>
      <c r="B33">
        <f t="shared" si="0"/>
        <v>2500000</v>
      </c>
      <c r="C33">
        <f>IF(A33,3,0)</f>
        <v>3</v>
      </c>
      <c r="G33" s="353"/>
      <c r="H33" s="57"/>
      <c r="I33" s="78" t="s">
        <v>889</v>
      </c>
      <c r="J33" s="3">
        <v>2500000</v>
      </c>
      <c r="K33" s="197" t="s">
        <v>891</v>
      </c>
      <c r="L33" s="197"/>
      <c r="M33" s="197"/>
      <c r="N33" s="184"/>
      <c r="O33" s="89"/>
      <c r="P33" s="61"/>
      <c r="Q33" s="91"/>
      <c r="R33" s="259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59"/>
      <c r="AI33" s="122" t="s">
        <v>1137</v>
      </c>
      <c r="AJ33" s="48">
        <v>1</v>
      </c>
      <c r="AK33" s="48">
        <f t="shared" si="9"/>
        <v>2</v>
      </c>
      <c r="AL33" s="3">
        <f>SUMIFS($J$59:$J$68,$A$59:$A$68,"&lt;="&amp;AK33,$A$59:$A$68,"&gt;="&amp;AJ33)</f>
        <v>35000000</v>
      </c>
      <c r="AM33" s="3">
        <f>SUMIFS($K$59:$K$68,$A$59:$A$68,"&lt;="&amp;AK33,$A$59:$A$68,"&gt;="&amp;AJ33)</f>
        <v>500000000</v>
      </c>
      <c r="AN33" s="3">
        <f>SUMIFS($L$59:$L$68,$A$59:$A$68,"&lt;="&amp;AK33,$A$59:$A$68,"&gt;="&amp;AJ33)</f>
        <v>42700</v>
      </c>
    </row>
    <row r="34" spans="1:41" ht="35.25" customHeight="1" x14ac:dyDescent="0.3">
      <c r="A34" t="b">
        <v>1</v>
      </c>
      <c r="C34">
        <f>IF(A34,5,0)</f>
        <v>5</v>
      </c>
      <c r="D34">
        <f>IF(A34,2,0)</f>
        <v>2</v>
      </c>
      <c r="E34">
        <f>IF(A34,1,0)</f>
        <v>1</v>
      </c>
      <c r="G34" s="353"/>
      <c r="H34" s="57"/>
      <c r="I34" s="78" t="s">
        <v>885</v>
      </c>
      <c r="J34" s="183"/>
      <c r="K34" s="184" t="s">
        <v>892</v>
      </c>
      <c r="L34" s="184"/>
      <c r="M34" s="184"/>
      <c r="N34" s="202" t="s">
        <v>241</v>
      </c>
      <c r="O34" s="216"/>
      <c r="P34" s="61"/>
      <c r="Q34" s="91"/>
      <c r="R34" s="259"/>
      <c r="S34" s="259"/>
      <c r="T34" s="259"/>
      <c r="U34" s="259"/>
      <c r="V34" s="259"/>
      <c r="W34" s="259"/>
      <c r="X34" s="259"/>
      <c r="Y34" s="259"/>
      <c r="Z34" s="259"/>
      <c r="AA34" s="259"/>
      <c r="AB34" s="259"/>
      <c r="AC34" s="259"/>
      <c r="AD34" s="259"/>
      <c r="AE34" s="259"/>
      <c r="AI34" s="122" t="s">
        <v>1134</v>
      </c>
      <c r="AJ34" s="48">
        <v>1</v>
      </c>
      <c r="AK34" s="48">
        <f t="shared" si="9"/>
        <v>4</v>
      </c>
      <c r="AL34" s="3">
        <f>SUMIFS($J$73:$J$82,$A$73:$A$82,"&lt;="&amp;AK34,$A$73:$A$82,"&gt;="&amp;AJ34)</f>
        <v>105000000</v>
      </c>
      <c r="AM34" s="3">
        <f>SUMIFS($K$73:$K$82,$A$73:$A$82,"&lt;="&amp;AK34,$A$73:$A$82,"&gt;="&amp;AJ34)</f>
        <v>3440000000</v>
      </c>
      <c r="AN34" s="3">
        <f>SUMIFS($L$73:$L$82,$A$73:$A$82,"&lt;="&amp;AK34,$A$73:$A$82,"&gt;="&amp;AJ34)</f>
        <v>562700</v>
      </c>
    </row>
    <row r="35" spans="1:41" ht="35.25" customHeight="1" x14ac:dyDescent="0.3">
      <c r="G35" s="353"/>
      <c r="H35" s="57"/>
      <c r="I35" s="78" t="s">
        <v>886</v>
      </c>
      <c r="J35" s="183"/>
      <c r="K35" s="184"/>
      <c r="L35" s="184"/>
      <c r="M35" s="184"/>
      <c r="N35" s="202"/>
      <c r="O35" s="278"/>
      <c r="P35" s="61"/>
      <c r="Q35" s="91"/>
      <c r="Y35" s="124"/>
      <c r="AI35" s="122" t="s">
        <v>1133</v>
      </c>
      <c r="AJ35" s="48">
        <v>1</v>
      </c>
      <c r="AK35" s="48">
        <f t="shared" si="9"/>
        <v>4</v>
      </c>
      <c r="AL35" s="3">
        <f>SUMIFS($J$83:$J$92,$A$83:$A$92,"&lt;="&amp;AK35,$A$83:$A$92,"&gt;="&amp;AJ35)</f>
        <v>105000000</v>
      </c>
      <c r="AM35" s="3">
        <f>SUMIFS($K$83:$K$92,$A$83:$A$92,"&lt;="&amp;AK35,$A$83:$A$92,"&gt;="&amp;AJ35)</f>
        <v>3440000000</v>
      </c>
      <c r="AN35" s="3">
        <f>SUMIFS($L$83:$L$92,$A$83:$A$92,"&lt;="&amp;AK35,$A$83:$A$92,"&gt;="&amp;AJ35)</f>
        <v>562700</v>
      </c>
    </row>
    <row r="36" spans="1:41" ht="35.25" customHeight="1" x14ac:dyDescent="0.3">
      <c r="G36" s="353"/>
      <c r="H36" s="57"/>
      <c r="I36" s="78" t="s">
        <v>887</v>
      </c>
      <c r="J36" s="183"/>
      <c r="K36" s="184"/>
      <c r="L36" s="184"/>
      <c r="M36" s="184"/>
      <c r="N36" s="202"/>
      <c r="O36" s="217"/>
      <c r="P36" s="61"/>
      <c r="Q36" s="91"/>
      <c r="Y36" s="124"/>
      <c r="AI36" s="122" t="s">
        <v>1121</v>
      </c>
      <c r="AJ36" s="48">
        <v>1</v>
      </c>
      <c r="AK36" s="48">
        <f t="shared" si="9"/>
        <v>4</v>
      </c>
      <c r="AL36" s="3">
        <f>SUMIFS($J$127:$J$130,$A$127:$A$130,"&lt;="&amp;AK36,$A$127:$A$130,"&gt;="&amp;AJ36)</f>
        <v>66000000</v>
      </c>
      <c r="AM36" s="3">
        <f>SUMIFS($K$127:$K$130,$A$127:$A$130,"&lt;="&amp;AK36,$A$127:$A$130,"&gt;="&amp;AJ36)</f>
        <v>180000000</v>
      </c>
      <c r="AN36" s="3">
        <f>SUMIFS($L$127:$L$130,$A$127:$A$130,"&lt;="&amp;AK36,$A$127:$A$130,"&gt;="&amp;AJ36)</f>
        <v>15000</v>
      </c>
    </row>
    <row r="37" spans="1:41" ht="12" customHeight="1" thickBot="1" x14ac:dyDescent="0.35">
      <c r="G37" s="6"/>
      <c r="H37" s="6"/>
      <c r="J37" s="2"/>
      <c r="K37" s="2"/>
      <c r="L37" s="2"/>
      <c r="M37" s="2"/>
      <c r="N37" s="2"/>
      <c r="P37" s="61"/>
    </row>
    <row r="38" spans="1:41" ht="24.75" customHeight="1" thickBot="1" x14ac:dyDescent="0.35">
      <c r="A38">
        <v>0</v>
      </c>
      <c r="G38" s="67" t="s">
        <v>225</v>
      </c>
      <c r="H38" s="68" t="s">
        <v>226</v>
      </c>
      <c r="I38" s="68" t="s">
        <v>227</v>
      </c>
      <c r="J38" s="68" t="s">
        <v>236</v>
      </c>
      <c r="K38" s="68" t="s">
        <v>239</v>
      </c>
      <c r="L38" s="68" t="s">
        <v>240</v>
      </c>
      <c r="M38" s="68" t="s">
        <v>237</v>
      </c>
      <c r="N38" s="69" t="s">
        <v>298</v>
      </c>
      <c r="P38" s="61"/>
    </row>
    <row r="39" spans="1:41" ht="16.5" customHeight="1" x14ac:dyDescent="0.3">
      <c r="A39" s="43">
        <v>1</v>
      </c>
      <c r="B39" s="43"/>
      <c r="C39" s="43"/>
      <c r="D39" s="43"/>
      <c r="E39" s="43"/>
      <c r="G39" s="166" t="s">
        <v>215</v>
      </c>
      <c r="H39" s="214"/>
      <c r="I39" s="9" t="s">
        <v>921</v>
      </c>
      <c r="J39" s="10">
        <v>10000000</v>
      </c>
      <c r="K39" s="10">
        <v>100000000</v>
      </c>
      <c r="L39" s="10">
        <v>1700</v>
      </c>
      <c r="M39" s="9" t="s">
        <v>1000</v>
      </c>
      <c r="N39" s="354" t="s">
        <v>931</v>
      </c>
      <c r="P39" s="61"/>
      <c r="AI39" s="282" t="s">
        <v>292</v>
      </c>
      <c r="AJ39" s="122" t="s">
        <v>1111</v>
      </c>
      <c r="AK39" s="48">
        <v>1</v>
      </c>
      <c r="AL39" s="48">
        <v>10</v>
      </c>
      <c r="AM39" s="3">
        <f>SUMIFS($J$39:$J$48,$A$39:$A$48,"&lt;="&amp;AL39,$A$39:$A$48,"&gt;="&amp;AK39)</f>
        <v>5585000000</v>
      </c>
      <c r="AN39" s="3">
        <f>SUMIFS($K$39:$K$48,$A$39:$A$48,"&lt;="&amp;AL39,$A$39:$A$48,"&gt;="&amp;AK39)</f>
        <v>22340000000</v>
      </c>
      <c r="AO39" s="3">
        <f>SUMIFS($L$39:$L$48,$A$39:$A$48,"&lt;="&amp;AL39,$A$39:$A$48,"&gt;="&amp;AK39)</f>
        <v>12272700</v>
      </c>
    </row>
    <row r="40" spans="1:41" ht="16.5" customHeight="1" x14ac:dyDescent="0.3">
      <c r="A40" s="43">
        <v>2</v>
      </c>
      <c r="B40" s="43"/>
      <c r="C40" s="43"/>
      <c r="D40" s="43"/>
      <c r="E40" s="43"/>
      <c r="G40" s="167" t="s">
        <v>194</v>
      </c>
      <c r="H40" s="184"/>
      <c r="I40" s="58" t="s">
        <v>922</v>
      </c>
      <c r="J40" s="3">
        <v>25000000</v>
      </c>
      <c r="K40" s="3">
        <v>400000000</v>
      </c>
      <c r="L40" s="3">
        <v>41000</v>
      </c>
      <c r="M40" s="58" t="s">
        <v>1001</v>
      </c>
      <c r="N40" s="355"/>
      <c r="P40" s="61"/>
      <c r="AI40" s="283"/>
      <c r="AJ40" s="122" t="s">
        <v>1112</v>
      </c>
      <c r="AK40" s="48">
        <v>1</v>
      </c>
      <c r="AL40" s="48">
        <v>10</v>
      </c>
      <c r="AM40" s="3">
        <f>SUMIFS($J$49:$J$58,$A$49:$A$58,"&lt;="&amp;AL40,$A$49:$A$58,"&gt;="&amp;AK40)</f>
        <v>5585000000</v>
      </c>
      <c r="AN40" s="3">
        <f>SUMIFS($K$49:$K$58,$A$49:$A$58,"&lt;="&amp;AL40,$A$49:$A$58,"&gt;="&amp;AK40)</f>
        <v>22340000000</v>
      </c>
      <c r="AO40" s="3">
        <f>SUMIFS($L$49:$L$58,$A$49:$A$58,"&lt;="&amp;AL40,$A$49:$A$58,"&gt;="&amp;AK40)</f>
        <v>12272700</v>
      </c>
    </row>
    <row r="41" spans="1:41" ht="16.5" customHeight="1" x14ac:dyDescent="0.3">
      <c r="A41" s="43">
        <v>3</v>
      </c>
      <c r="B41" s="43"/>
      <c r="C41" s="43"/>
      <c r="D41" s="43"/>
      <c r="E41" s="43"/>
      <c r="G41" s="167" t="s">
        <v>195</v>
      </c>
      <c r="H41" s="184"/>
      <c r="I41" s="58" t="s">
        <v>923</v>
      </c>
      <c r="J41" s="3">
        <v>30000000</v>
      </c>
      <c r="K41" s="3">
        <v>1260000000</v>
      </c>
      <c r="L41" s="3">
        <v>160000</v>
      </c>
      <c r="M41" s="58" t="s">
        <v>1002</v>
      </c>
      <c r="N41" s="355"/>
      <c r="P41" s="61"/>
      <c r="AI41" s="283"/>
      <c r="AJ41" s="122" t="s">
        <v>1113</v>
      </c>
      <c r="AK41" s="48">
        <v>1</v>
      </c>
      <c r="AL41" s="48">
        <v>10</v>
      </c>
      <c r="AM41" s="3">
        <f>SUMIFS($J$59:$J$68,$A$59:$A$68,"&lt;="&amp;AL41,$A$59:$A$68,"&gt;="&amp;AK41)</f>
        <v>5585000000</v>
      </c>
      <c r="AN41" s="3">
        <f>SUMIFS($K$59:$K$68,$A$59:$A$68,"&lt;="&amp;AL41,$A$59:$A$68,"&gt;="&amp;AK41)</f>
        <v>22340000000</v>
      </c>
      <c r="AO41" s="3">
        <f>SUMIFS($L$59:$L$68,$A$59:$A$68,"&lt;="&amp;AL41,$A$59:$A$68,"&gt;="&amp;AK41)</f>
        <v>12272700</v>
      </c>
    </row>
    <row r="42" spans="1:41" ht="16.5" customHeight="1" x14ac:dyDescent="0.3">
      <c r="A42" s="43">
        <v>4</v>
      </c>
      <c r="B42" s="43"/>
      <c r="C42" s="43"/>
      <c r="D42" s="43"/>
      <c r="E42" s="43"/>
      <c r="G42" s="167" t="s">
        <v>196</v>
      </c>
      <c r="H42" s="184"/>
      <c r="I42" s="58" t="s">
        <v>924</v>
      </c>
      <c r="J42" s="3">
        <v>40000000</v>
      </c>
      <c r="K42" s="3">
        <v>1680000000</v>
      </c>
      <c r="L42" s="3">
        <v>360000</v>
      </c>
      <c r="M42" s="58" t="s">
        <v>1003</v>
      </c>
      <c r="N42" s="355"/>
      <c r="P42" s="61"/>
      <c r="AI42" s="283"/>
      <c r="AJ42" s="122" t="s">
        <v>1116</v>
      </c>
      <c r="AK42" s="48">
        <v>1</v>
      </c>
      <c r="AL42" s="48">
        <v>4</v>
      </c>
      <c r="AM42" s="3">
        <f>SUMIFS($J$69:$J$72,$A$69:$A$72,"&lt;="&amp;AL42,$A$69:$A$72,"&gt;="&amp;AK42)</f>
        <v>66000000</v>
      </c>
      <c r="AN42" s="3">
        <f>SUMIFS($K$69:$K$72,$A$69:$A$72,"&lt;="&amp;AL42,$A$69:$A$72,"&gt;="&amp;AK42)</f>
        <v>180000000</v>
      </c>
      <c r="AO42" s="3">
        <f>SUMIFS($L$69:$L$72,$A$69:$A$72,"&lt;="&amp;AL42,$A$69:$A$72,"&gt;="&amp;AK42)</f>
        <v>15000</v>
      </c>
    </row>
    <row r="43" spans="1:41" ht="16.5" customHeight="1" x14ac:dyDescent="0.3">
      <c r="A43" s="43">
        <v>5</v>
      </c>
      <c r="B43" s="43"/>
      <c r="C43" s="43"/>
      <c r="D43" s="43"/>
      <c r="E43" s="43"/>
      <c r="G43" s="167" t="s">
        <v>197</v>
      </c>
      <c r="H43" s="184"/>
      <c r="I43" s="58" t="s">
        <v>925</v>
      </c>
      <c r="J43" s="3">
        <v>80000000</v>
      </c>
      <c r="K43" s="3">
        <v>2100000000</v>
      </c>
      <c r="L43" s="3">
        <v>630000</v>
      </c>
      <c r="M43" s="58" t="s">
        <v>1004</v>
      </c>
      <c r="N43" s="355"/>
      <c r="P43" s="61"/>
      <c r="AI43" s="283"/>
      <c r="AJ43" s="122" t="s">
        <v>1114</v>
      </c>
      <c r="AK43" s="48">
        <v>1</v>
      </c>
      <c r="AL43" s="48">
        <v>10</v>
      </c>
      <c r="AM43" s="3">
        <f>SUMIFS($J$73:$J$82,$A$73:$A$82,"&lt;="&amp;AL43,$A$73:$A$82,"&gt;="&amp;AK43)</f>
        <v>5585000000</v>
      </c>
      <c r="AN43" s="3">
        <f>SUMIFS($K$73:$K$82,$A$73:$A$82,"&lt;="&amp;AL43,$A$73:$A$82,"&gt;="&amp;AK43)</f>
        <v>22340000000</v>
      </c>
      <c r="AO43" s="3">
        <f>SUMIFS($L$73:$L$82,$A$73:$A$82,"&lt;="&amp;AL43,$A$73:$A$82,"&gt;="&amp;AK43)</f>
        <v>12272700</v>
      </c>
    </row>
    <row r="44" spans="1:41" ht="16.5" customHeight="1" x14ac:dyDescent="0.3">
      <c r="A44" s="43">
        <v>6</v>
      </c>
      <c r="B44" s="43"/>
      <c r="C44" s="43"/>
      <c r="D44" s="43"/>
      <c r="E44" s="43"/>
      <c r="G44" s="167" t="s">
        <v>198</v>
      </c>
      <c r="H44" s="184"/>
      <c r="I44" s="58" t="s">
        <v>926</v>
      </c>
      <c r="J44" s="3">
        <v>250000000</v>
      </c>
      <c r="K44" s="3">
        <v>2520000000</v>
      </c>
      <c r="L44" s="3">
        <v>980000</v>
      </c>
      <c r="M44" s="58" t="s">
        <v>1005</v>
      </c>
      <c r="N44" s="355"/>
      <c r="P44" s="61"/>
      <c r="AI44" s="283"/>
      <c r="AJ44" s="122" t="s">
        <v>1115</v>
      </c>
      <c r="AK44" s="48">
        <v>1</v>
      </c>
      <c r="AL44" s="48">
        <v>10</v>
      </c>
      <c r="AM44" s="3">
        <f>SUMIFS($J$83:$J$92,$A$83:$A$92,"&lt;="&amp;AL44,$A$83:$A$92,"&gt;="&amp;AK44)</f>
        <v>5585000000</v>
      </c>
      <c r="AN44" s="3">
        <f>SUMIFS($K$83:$K$92,$A$83:$A$92,"&lt;="&amp;AL44,$A$83:$A$92,"&gt;="&amp;AK44)</f>
        <v>22340000000</v>
      </c>
      <c r="AO44" s="3">
        <f>SUMIFS($L$83:$L$92,$A$83:$A$92,"&lt;="&amp;AL44,$A$83:$A$92,"&gt;="&amp;AK44)</f>
        <v>12272700</v>
      </c>
    </row>
    <row r="45" spans="1:41" ht="16.5" customHeight="1" x14ac:dyDescent="0.3">
      <c r="A45" s="43">
        <v>7</v>
      </c>
      <c r="B45" s="43"/>
      <c r="C45" s="43"/>
      <c r="D45" s="43"/>
      <c r="E45" s="43"/>
      <c r="G45" s="167" t="s">
        <v>199</v>
      </c>
      <c r="H45" s="184"/>
      <c r="I45" s="58" t="s">
        <v>927</v>
      </c>
      <c r="J45" s="3">
        <v>350000000</v>
      </c>
      <c r="K45" s="3">
        <v>2940000000</v>
      </c>
      <c r="L45" s="3">
        <v>1400000</v>
      </c>
      <c r="M45" s="58" t="s">
        <v>1006</v>
      </c>
      <c r="N45" s="355"/>
      <c r="P45" s="61"/>
      <c r="AI45" s="283"/>
      <c r="AJ45" s="122" t="s">
        <v>1117</v>
      </c>
      <c r="AK45" s="48">
        <v>1</v>
      </c>
      <c r="AL45" s="48">
        <v>4</v>
      </c>
      <c r="AM45" s="3">
        <f>SUMIFS($J$93:$J$96,$A$93:$A$96,"&lt;="&amp;AL45,$A$93:$A$96,"&gt;="&amp;AK45)</f>
        <v>66000000</v>
      </c>
      <c r="AN45" s="3">
        <f>SUMIFS($K$93:$K$96,$A$93:$A$96,"&lt;="&amp;AL45,$A$93:$A$96,"&gt;="&amp;AK45)</f>
        <v>180000000</v>
      </c>
      <c r="AO45" s="3">
        <f>SUMIFS($L$93:$L$96,$A$93:$A$96,"&lt;="&amp;AL45,$A$93:$A$96,"&gt;="&amp;AK45)</f>
        <v>15000</v>
      </c>
    </row>
    <row r="46" spans="1:41" ht="16.5" customHeight="1" x14ac:dyDescent="0.3">
      <c r="A46" s="43">
        <v>8</v>
      </c>
      <c r="B46" s="43"/>
      <c r="C46" s="43"/>
      <c r="D46" s="43"/>
      <c r="E46" s="43"/>
      <c r="G46" s="167" t="s">
        <v>200</v>
      </c>
      <c r="H46" s="184"/>
      <c r="I46" s="58" t="s">
        <v>928</v>
      </c>
      <c r="J46" s="3">
        <v>1300000000</v>
      </c>
      <c r="K46" s="3">
        <v>3360000000</v>
      </c>
      <c r="L46" s="3">
        <v>2500000</v>
      </c>
      <c r="M46" s="58" t="s">
        <v>1007</v>
      </c>
      <c r="N46" s="355"/>
      <c r="P46" s="61"/>
      <c r="AI46" s="283"/>
      <c r="AJ46" s="122" t="s">
        <v>1118</v>
      </c>
      <c r="AK46" s="48">
        <v>1</v>
      </c>
      <c r="AL46" s="48">
        <v>10</v>
      </c>
      <c r="AM46" s="3">
        <f>SUMIFS($J$97:$J$106,$A$97:$A$106,"&lt;="&amp;AL46,$A$97:$A$106,"&gt;="&amp;AK46)</f>
        <v>5585000000</v>
      </c>
      <c r="AN46" s="3">
        <f>SUMIFS($K$97:$K$106,$A$97:$A$106,"&lt;="&amp;AL46,$A$97:$A$106,"&gt;="&amp;AK46)</f>
        <v>22340000000</v>
      </c>
      <c r="AO46" s="3">
        <f>SUMIFS($L$97:$L$106,$A$97:$A$106,"&lt;="&amp;AL46,$A$97:$A$106,"&gt;="&amp;AK46)</f>
        <v>12272700</v>
      </c>
    </row>
    <row r="47" spans="1:41" ht="16.5" customHeight="1" x14ac:dyDescent="0.3">
      <c r="A47" s="43">
        <v>9</v>
      </c>
      <c r="B47" s="43"/>
      <c r="C47" s="43"/>
      <c r="D47" s="43"/>
      <c r="E47" s="43"/>
      <c r="G47" s="167" t="s">
        <v>201</v>
      </c>
      <c r="H47" s="184"/>
      <c r="I47" s="58" t="s">
        <v>929</v>
      </c>
      <c r="J47" s="3">
        <v>1500000000</v>
      </c>
      <c r="K47" s="3">
        <v>3780000000</v>
      </c>
      <c r="L47" s="3">
        <v>3100000</v>
      </c>
      <c r="M47" s="58" t="s">
        <v>1008</v>
      </c>
      <c r="N47" s="355"/>
      <c r="P47" s="61"/>
      <c r="AI47" s="283"/>
      <c r="AJ47" s="122" t="s">
        <v>1119</v>
      </c>
      <c r="AK47" s="48">
        <v>1</v>
      </c>
      <c r="AL47" s="48">
        <v>10</v>
      </c>
      <c r="AM47" s="3">
        <f>SUMIFS($J$107:$J$116,$A$107:$A$116,"&lt;="&amp;AL47,$A$107:$A$116,"&gt;="&amp;AK47)</f>
        <v>5585000000</v>
      </c>
      <c r="AN47" s="3">
        <f>SUMIFS($K$107:$K$116,$A$107:$A$116,"&lt;="&amp;AL47,$A$107:$A$116,"&gt;="&amp;AK47)</f>
        <v>22340000000</v>
      </c>
      <c r="AO47" s="3">
        <f>SUMIFS($L$107:$L$116,$A$107:$A$116,"&lt;="&amp;AL47,$A$107:$A$116,"&gt;="&amp;AK47)</f>
        <v>12272700</v>
      </c>
    </row>
    <row r="48" spans="1:41" ht="17.25" customHeight="1" thickBot="1" x14ac:dyDescent="0.35">
      <c r="A48" s="43">
        <v>10</v>
      </c>
      <c r="B48" s="43"/>
      <c r="C48" s="43"/>
      <c r="D48" s="43"/>
      <c r="E48" s="43"/>
      <c r="G48" s="168" t="s">
        <v>202</v>
      </c>
      <c r="H48" s="213"/>
      <c r="I48" s="13" t="s">
        <v>930</v>
      </c>
      <c r="J48" s="14">
        <v>2000000000</v>
      </c>
      <c r="K48" s="14">
        <v>4200000000</v>
      </c>
      <c r="L48" s="14">
        <v>3100000</v>
      </c>
      <c r="M48" s="13" t="s">
        <v>1009</v>
      </c>
      <c r="N48" s="355"/>
      <c r="P48" s="61"/>
      <c r="AI48" s="283"/>
      <c r="AJ48" s="122" t="s">
        <v>1120</v>
      </c>
      <c r="AK48" s="48">
        <v>1</v>
      </c>
      <c r="AL48" s="48">
        <v>10</v>
      </c>
      <c r="AM48" s="3">
        <f t="shared" ref="AM48" si="11">SUMIFS($J$117:$J$126,$A$117:$A$126,"&lt;="&amp;AL48,$A$117:$A$126,"&gt;="&amp;AK48)</f>
        <v>5585000000</v>
      </c>
      <c r="AN48" s="3">
        <f t="shared" ref="AN48" si="12">SUMIFS($K$117:$K$126,$A$117:$A$126,"&lt;="&amp;AL48,$A$117:$A$126,"&gt;="&amp;AK48)</f>
        <v>22340000000</v>
      </c>
      <c r="AO48" s="3">
        <f t="shared" ref="AO48" si="13">SUMIFS($L$117:$L$126,$A$117:$A$126,"&lt;="&amp;AL48,$A$117:$A$126,"&gt;="&amp;AK48)</f>
        <v>12272700</v>
      </c>
    </row>
    <row r="49" spans="1:41" ht="16.5" customHeight="1" x14ac:dyDescent="0.3">
      <c r="A49" s="43">
        <v>1</v>
      </c>
      <c r="B49" s="43"/>
      <c r="C49" s="43"/>
      <c r="D49" s="43"/>
      <c r="E49" s="43"/>
      <c r="G49" s="166" t="s">
        <v>215</v>
      </c>
      <c r="H49" s="214"/>
      <c r="I49" s="83" t="s">
        <v>901</v>
      </c>
      <c r="J49" s="10">
        <v>10000000</v>
      </c>
      <c r="K49" s="81">
        <v>100000000</v>
      </c>
      <c r="L49" s="81">
        <v>1700</v>
      </c>
      <c r="M49" s="83" t="s">
        <v>1010</v>
      </c>
      <c r="N49" s="355"/>
      <c r="P49" s="61"/>
      <c r="AI49" s="283"/>
      <c r="AJ49" s="122" t="s">
        <v>1121</v>
      </c>
      <c r="AK49" s="48">
        <v>1</v>
      </c>
      <c r="AL49" s="48">
        <v>4</v>
      </c>
      <c r="AM49" s="3">
        <f>SUMIFS($J$127:$J$130,$A$127:$A$130,"&lt;="&amp;AL49,$A$127:$A$130,"&gt;="&amp;AK49)</f>
        <v>66000000</v>
      </c>
      <c r="AN49" s="3">
        <f>SUMIFS($K$127:$K$130,$A$127:$A$130,"&lt;="&amp;AL49,$A$127:$A$130,"&gt;="&amp;AK49)</f>
        <v>180000000</v>
      </c>
      <c r="AO49" s="3">
        <f>SUMIFS($L$127:$L$130,$A$127:$A$130,"&lt;="&amp;AL49,$A$127:$A$130,"&gt;="&amp;AK49)</f>
        <v>15000</v>
      </c>
    </row>
    <row r="50" spans="1:41" ht="16.5" customHeight="1" x14ac:dyDescent="0.3">
      <c r="A50" s="43">
        <v>2</v>
      </c>
      <c r="B50" s="43"/>
      <c r="C50" s="43"/>
      <c r="D50" s="43"/>
      <c r="E50" s="43"/>
      <c r="G50" s="167" t="s">
        <v>194</v>
      </c>
      <c r="H50" s="184"/>
      <c r="I50" s="78" t="s">
        <v>902</v>
      </c>
      <c r="J50" s="3">
        <v>25000000</v>
      </c>
      <c r="K50" s="77">
        <v>400000000</v>
      </c>
      <c r="L50" s="77">
        <v>41000</v>
      </c>
      <c r="M50" s="78" t="s">
        <v>1011</v>
      </c>
      <c r="N50" s="355"/>
      <c r="P50" s="61"/>
      <c r="AI50" s="283"/>
      <c r="AJ50" s="122" t="s">
        <v>1122</v>
      </c>
      <c r="AK50" s="48">
        <v>1</v>
      </c>
      <c r="AL50" s="48">
        <v>4</v>
      </c>
      <c r="AM50" s="3">
        <f>SUMIFS($J$131:$J$134,$A$131:$A$134,"&lt;="&amp;AL50,$A$131:$A$134,"&gt;="&amp;AK50)</f>
        <v>12000000</v>
      </c>
      <c r="AN50" s="3">
        <f>SUMIFS($K$131:$K$134,$A$131:$A$134,"&lt;="&amp;AL50,$A$131:$A$134,"&gt;="&amp;AK50)</f>
        <v>60000000</v>
      </c>
      <c r="AO50" s="3">
        <f>SUMIFS($L$131:$L$134,$A$131:$A$134,"&lt;="&amp;AL50,$A$131:$A$134,"&gt;="&amp;AK50)</f>
        <v>3500</v>
      </c>
    </row>
    <row r="51" spans="1:41" ht="16.5" customHeight="1" x14ac:dyDescent="0.3">
      <c r="A51" s="43">
        <v>3</v>
      </c>
      <c r="B51" s="43"/>
      <c r="C51" s="43"/>
      <c r="D51" s="43"/>
      <c r="E51" s="43"/>
      <c r="G51" s="167" t="s">
        <v>195</v>
      </c>
      <c r="H51" s="184"/>
      <c r="I51" s="78" t="s">
        <v>903</v>
      </c>
      <c r="J51" s="3">
        <v>30000000</v>
      </c>
      <c r="K51" s="77">
        <v>1260000000</v>
      </c>
      <c r="L51" s="77">
        <v>160000</v>
      </c>
      <c r="M51" s="78" t="s">
        <v>1012</v>
      </c>
      <c r="N51" s="355"/>
      <c r="P51" s="61"/>
      <c r="AI51" s="283"/>
      <c r="AJ51" s="122" t="s">
        <v>1123</v>
      </c>
      <c r="AK51" s="48">
        <v>1</v>
      </c>
      <c r="AL51" s="48">
        <v>4</v>
      </c>
      <c r="AM51" s="3">
        <f>SUMIFS($J$135:$J$138,$A$135:$A$138,"&lt;="&amp;AL51,$A$135:$A$138,"&gt;="&amp;AK51)</f>
        <v>12000000</v>
      </c>
      <c r="AN51" s="3">
        <f>SUMIFS($K$135:$K$138,$A$135:$A$138,"&lt;="&amp;AL51,$A$135:$A$138,"&gt;="&amp;AK51)</f>
        <v>155000000</v>
      </c>
      <c r="AO51" s="3">
        <f>SUMIFS($L$135:$L$138,$A$135:$A$138,"&lt;="&amp;AL51,$A$135:$A$138,"&gt;="&amp;AK51)</f>
        <v>8000</v>
      </c>
    </row>
    <row r="52" spans="1:41" ht="16.5" customHeight="1" x14ac:dyDescent="0.3">
      <c r="A52" s="43">
        <v>4</v>
      </c>
      <c r="B52" s="43"/>
      <c r="C52" s="43"/>
      <c r="D52" s="43"/>
      <c r="E52" s="43"/>
      <c r="G52" s="167" t="s">
        <v>196</v>
      </c>
      <c r="H52" s="184"/>
      <c r="I52" s="78" t="s">
        <v>904</v>
      </c>
      <c r="J52" s="3">
        <v>40000000</v>
      </c>
      <c r="K52" s="77">
        <v>1680000000</v>
      </c>
      <c r="L52" s="77">
        <v>360000</v>
      </c>
      <c r="M52" s="78" t="s">
        <v>1013</v>
      </c>
      <c r="N52" s="355"/>
      <c r="P52" s="61"/>
      <c r="AI52" s="283"/>
      <c r="AJ52" s="122" t="s">
        <v>1124</v>
      </c>
      <c r="AK52" s="48">
        <v>1</v>
      </c>
      <c r="AL52" s="48">
        <v>2</v>
      </c>
      <c r="AM52" s="3">
        <f>SUMIFS($J$139:$J$140,$A$139:$A$140,"&lt;="&amp;AL52,$A$139:$A$140,"&gt;="&amp;AK52)</f>
        <v>32000000</v>
      </c>
      <c r="AN52" s="3">
        <f>SUMIFS($K$139:$K$140,$A$139:$A$140,"&lt;="&amp;AL52,$A$139:$A$140,"&gt;="&amp;AK52)</f>
        <v>185000000</v>
      </c>
      <c r="AO52" s="3">
        <f>SUMIFS($L$139:$L$140,$A$139:$A$140,"&lt;="&amp;AL52,$A$139:$A$140,"&gt;="&amp;AK52)</f>
        <v>0</v>
      </c>
    </row>
    <row r="53" spans="1:41" ht="16.5" customHeight="1" x14ac:dyDescent="0.3">
      <c r="A53" s="43">
        <v>5</v>
      </c>
      <c r="B53" s="43"/>
      <c r="C53" s="43"/>
      <c r="D53" s="43"/>
      <c r="E53" s="43"/>
      <c r="G53" s="167" t="s">
        <v>197</v>
      </c>
      <c r="H53" s="184"/>
      <c r="I53" s="78" t="s">
        <v>905</v>
      </c>
      <c r="J53" s="3">
        <v>80000000</v>
      </c>
      <c r="K53" s="77">
        <v>2100000000</v>
      </c>
      <c r="L53" s="77">
        <v>630000</v>
      </c>
      <c r="M53" s="78" t="s">
        <v>1014</v>
      </c>
      <c r="N53" s="355"/>
      <c r="P53" s="61"/>
      <c r="AI53" s="284"/>
      <c r="AJ53" s="122" t="s">
        <v>1125</v>
      </c>
      <c r="AK53" s="48">
        <v>1</v>
      </c>
      <c r="AL53" s="48">
        <v>1</v>
      </c>
      <c r="AM53" s="3">
        <f>SUMIFS($J$141:$J$141,$A$141:$A$141,"&lt;="&amp;AL53,$A$141:$A$141,"&gt;="&amp;AK53)</f>
        <v>1000000</v>
      </c>
      <c r="AN53" s="3">
        <f>SUMIFS($K$141:$K$141,$A$141:$A$141,"&lt;="&amp;AL53,$A$141:$A$141,"&gt;="&amp;AK53)</f>
        <v>0</v>
      </c>
      <c r="AO53" s="3">
        <f>SUMIFS($L$141:$L$141,$A$141:$A$141,"&lt;="&amp;AL53,$A$141:$A$141,"&gt;="&amp;AK53)</f>
        <v>0</v>
      </c>
    </row>
    <row r="54" spans="1:41" ht="16.5" customHeight="1" x14ac:dyDescent="0.3">
      <c r="A54" s="43">
        <v>6</v>
      </c>
      <c r="B54" s="43"/>
      <c r="C54" s="43"/>
      <c r="D54" s="43"/>
      <c r="E54" s="43"/>
      <c r="G54" s="167" t="s">
        <v>198</v>
      </c>
      <c r="H54" s="184"/>
      <c r="I54" s="78" t="s">
        <v>906</v>
      </c>
      <c r="J54" s="3">
        <v>250000000</v>
      </c>
      <c r="K54" s="77">
        <v>2520000000</v>
      </c>
      <c r="L54" s="77">
        <v>980000</v>
      </c>
      <c r="M54" s="78" t="s">
        <v>1015</v>
      </c>
      <c r="N54" s="355"/>
      <c r="P54" s="61"/>
      <c r="AI54" s="316" t="s">
        <v>269</v>
      </c>
      <c r="AJ54" s="317"/>
      <c r="AK54" s="317"/>
      <c r="AL54" s="318"/>
      <c r="AM54" s="204">
        <f>SUM(AM39:AM53)</f>
        <v>44935000000</v>
      </c>
      <c r="AN54" s="204">
        <f>SUM(AN39:AN53)</f>
        <v>179660000000</v>
      </c>
      <c r="AO54" s="204">
        <f>SUM(AO39:AO53)</f>
        <v>98238100</v>
      </c>
    </row>
    <row r="55" spans="1:41" ht="16.5" customHeight="1" x14ac:dyDescent="0.3">
      <c r="A55" s="43">
        <v>7</v>
      </c>
      <c r="B55" s="43"/>
      <c r="C55" s="43"/>
      <c r="D55" s="43"/>
      <c r="E55" s="43"/>
      <c r="G55" s="167" t="s">
        <v>199</v>
      </c>
      <c r="H55" s="184"/>
      <c r="I55" s="78" t="s">
        <v>907</v>
      </c>
      <c r="J55" s="3">
        <v>350000000</v>
      </c>
      <c r="K55" s="77">
        <v>2940000000</v>
      </c>
      <c r="L55" s="77">
        <v>1400000</v>
      </c>
      <c r="M55" s="78" t="s">
        <v>1016</v>
      </c>
      <c r="N55" s="355"/>
      <c r="P55" s="61"/>
      <c r="AI55" s="319"/>
      <c r="AJ55" s="320"/>
      <c r="AK55" s="320"/>
      <c r="AL55" s="321"/>
      <c r="AM55" s="205"/>
      <c r="AN55" s="205"/>
      <c r="AO55" s="205"/>
    </row>
    <row r="56" spans="1:41" ht="16.5" customHeight="1" x14ac:dyDescent="0.3">
      <c r="A56" s="43">
        <v>8</v>
      </c>
      <c r="B56" s="43"/>
      <c r="C56" s="43"/>
      <c r="D56" s="43"/>
      <c r="E56" s="43"/>
      <c r="G56" s="167" t="s">
        <v>200</v>
      </c>
      <c r="H56" s="184"/>
      <c r="I56" s="78" t="s">
        <v>908</v>
      </c>
      <c r="J56" s="3">
        <v>1300000000</v>
      </c>
      <c r="K56" s="77">
        <v>3360000000</v>
      </c>
      <c r="L56" s="77">
        <v>2500000</v>
      </c>
      <c r="M56" s="78" t="s">
        <v>1017</v>
      </c>
      <c r="N56" s="355"/>
      <c r="P56" s="61"/>
    </row>
    <row r="57" spans="1:41" ht="16.5" customHeight="1" x14ac:dyDescent="0.3">
      <c r="A57" s="43">
        <v>9</v>
      </c>
      <c r="B57" s="43"/>
      <c r="C57" s="43"/>
      <c r="D57" s="43"/>
      <c r="E57" s="43"/>
      <c r="G57" s="167" t="s">
        <v>201</v>
      </c>
      <c r="H57" s="184"/>
      <c r="I57" s="78" t="s">
        <v>909</v>
      </c>
      <c r="J57" s="3">
        <v>1500000000</v>
      </c>
      <c r="K57" s="77">
        <v>3780000000</v>
      </c>
      <c r="L57" s="77">
        <v>3100000</v>
      </c>
      <c r="M57" s="78" t="s">
        <v>1018</v>
      </c>
      <c r="N57" s="355"/>
      <c r="P57" s="61"/>
    </row>
    <row r="58" spans="1:41" ht="17.25" customHeight="1" thickBot="1" x14ac:dyDescent="0.35">
      <c r="A58" s="43">
        <v>10</v>
      </c>
      <c r="B58" s="43"/>
      <c r="C58" s="43"/>
      <c r="D58" s="43"/>
      <c r="E58" s="43"/>
      <c r="G58" s="168" t="s">
        <v>202</v>
      </c>
      <c r="H58" s="213"/>
      <c r="I58" s="86" t="s">
        <v>910</v>
      </c>
      <c r="J58" s="14">
        <v>2000000000</v>
      </c>
      <c r="K58" s="84">
        <v>4200000000</v>
      </c>
      <c r="L58" s="84">
        <v>3100000</v>
      </c>
      <c r="M58" s="86" t="s">
        <v>1019</v>
      </c>
      <c r="N58" s="355"/>
      <c r="P58" s="61"/>
    </row>
    <row r="59" spans="1:41" ht="16.5" customHeight="1" x14ac:dyDescent="0.3">
      <c r="A59" s="43">
        <v>1</v>
      </c>
      <c r="B59" s="43"/>
      <c r="C59" s="43"/>
      <c r="D59" s="43"/>
      <c r="E59" s="43"/>
      <c r="G59" s="166" t="s">
        <v>215</v>
      </c>
      <c r="H59" s="214"/>
      <c r="I59" s="83" t="s">
        <v>911</v>
      </c>
      <c r="J59" s="10">
        <v>10000000</v>
      </c>
      <c r="K59" s="81">
        <v>100000000</v>
      </c>
      <c r="L59" s="81">
        <v>1700</v>
      </c>
      <c r="M59" s="83" t="s">
        <v>1020</v>
      </c>
      <c r="N59" s="355"/>
      <c r="P59" s="61"/>
    </row>
    <row r="60" spans="1:41" ht="16.5" customHeight="1" x14ac:dyDescent="0.3">
      <c r="A60" s="43">
        <v>2</v>
      </c>
      <c r="B60" s="43"/>
      <c r="C60" s="43"/>
      <c r="D60" s="43"/>
      <c r="E60" s="43"/>
      <c r="G60" s="167" t="s">
        <v>194</v>
      </c>
      <c r="H60" s="184"/>
      <c r="I60" s="78" t="s">
        <v>912</v>
      </c>
      <c r="J60" s="3">
        <v>25000000</v>
      </c>
      <c r="K60" s="77">
        <v>400000000</v>
      </c>
      <c r="L60" s="77">
        <v>41000</v>
      </c>
      <c r="M60" s="78" t="s">
        <v>1021</v>
      </c>
      <c r="N60" s="355"/>
      <c r="P60" s="61"/>
    </row>
    <row r="61" spans="1:41" ht="16.5" customHeight="1" x14ac:dyDescent="0.3">
      <c r="A61" s="43">
        <v>3</v>
      </c>
      <c r="B61" s="43"/>
      <c r="C61" s="43"/>
      <c r="D61" s="43"/>
      <c r="E61" s="43"/>
      <c r="G61" s="167" t="s">
        <v>195</v>
      </c>
      <c r="H61" s="184"/>
      <c r="I61" s="78" t="s">
        <v>913</v>
      </c>
      <c r="J61" s="3">
        <v>30000000</v>
      </c>
      <c r="K61" s="77">
        <v>1260000000</v>
      </c>
      <c r="L61" s="77">
        <v>160000</v>
      </c>
      <c r="M61" s="78" t="s">
        <v>1022</v>
      </c>
      <c r="N61" s="355"/>
      <c r="P61" s="61"/>
    </row>
    <row r="62" spans="1:41" ht="16.5" customHeight="1" x14ac:dyDescent="0.3">
      <c r="A62" s="43">
        <v>4</v>
      </c>
      <c r="B62" s="43"/>
      <c r="C62" s="43"/>
      <c r="D62" s="43"/>
      <c r="E62" s="43"/>
      <c r="G62" s="167" t="s">
        <v>196</v>
      </c>
      <c r="H62" s="184"/>
      <c r="I62" s="78" t="s">
        <v>914</v>
      </c>
      <c r="J62" s="3">
        <v>40000000</v>
      </c>
      <c r="K62" s="77">
        <v>1680000000</v>
      </c>
      <c r="L62" s="77">
        <v>360000</v>
      </c>
      <c r="M62" s="78" t="s">
        <v>1023</v>
      </c>
      <c r="N62" s="355"/>
      <c r="P62" s="61"/>
    </row>
    <row r="63" spans="1:41" ht="16.5" customHeight="1" x14ac:dyDescent="0.3">
      <c r="A63" s="43">
        <v>5</v>
      </c>
      <c r="B63" s="43"/>
      <c r="C63" s="43"/>
      <c r="D63" s="43"/>
      <c r="E63" s="43"/>
      <c r="G63" s="167" t="s">
        <v>197</v>
      </c>
      <c r="H63" s="184"/>
      <c r="I63" s="78" t="s">
        <v>915</v>
      </c>
      <c r="J63" s="3">
        <v>80000000</v>
      </c>
      <c r="K63" s="77">
        <v>2100000000</v>
      </c>
      <c r="L63" s="77">
        <v>630000</v>
      </c>
      <c r="M63" s="78" t="s">
        <v>1024</v>
      </c>
      <c r="N63" s="355"/>
      <c r="P63" s="61"/>
    </row>
    <row r="64" spans="1:41" ht="16.5" customHeight="1" x14ac:dyDescent="0.3">
      <c r="A64" s="43">
        <v>6</v>
      </c>
      <c r="B64" s="43"/>
      <c r="C64" s="43"/>
      <c r="D64" s="43"/>
      <c r="E64" s="43"/>
      <c r="G64" s="167" t="s">
        <v>198</v>
      </c>
      <c r="H64" s="184"/>
      <c r="I64" s="78" t="s">
        <v>916</v>
      </c>
      <c r="J64" s="3">
        <v>250000000</v>
      </c>
      <c r="K64" s="77">
        <v>2520000000</v>
      </c>
      <c r="L64" s="77">
        <v>980000</v>
      </c>
      <c r="M64" s="78" t="s">
        <v>1025</v>
      </c>
      <c r="N64" s="355"/>
      <c r="P64" s="61"/>
    </row>
    <row r="65" spans="1:16" ht="16.5" customHeight="1" x14ac:dyDescent="0.3">
      <c r="A65" s="43">
        <v>7</v>
      </c>
      <c r="B65" s="43"/>
      <c r="C65" s="43"/>
      <c r="D65" s="43"/>
      <c r="E65" s="43"/>
      <c r="G65" s="167" t="s">
        <v>199</v>
      </c>
      <c r="H65" s="184"/>
      <c r="I65" s="78" t="s">
        <v>917</v>
      </c>
      <c r="J65" s="3">
        <v>350000000</v>
      </c>
      <c r="K65" s="77">
        <v>2940000000</v>
      </c>
      <c r="L65" s="77">
        <v>1400000</v>
      </c>
      <c r="M65" s="78" t="s">
        <v>1026</v>
      </c>
      <c r="N65" s="355"/>
      <c r="P65" s="61"/>
    </row>
    <row r="66" spans="1:16" ht="16.5" customHeight="1" x14ac:dyDescent="0.3">
      <c r="A66" s="43">
        <v>8</v>
      </c>
      <c r="B66" s="43"/>
      <c r="C66" s="43"/>
      <c r="D66" s="43"/>
      <c r="E66" s="43"/>
      <c r="G66" s="167" t="s">
        <v>200</v>
      </c>
      <c r="H66" s="184"/>
      <c r="I66" s="78" t="s">
        <v>918</v>
      </c>
      <c r="J66" s="3">
        <v>1300000000</v>
      </c>
      <c r="K66" s="77">
        <v>3360000000</v>
      </c>
      <c r="L66" s="77">
        <v>2500000</v>
      </c>
      <c r="M66" s="78" t="s">
        <v>1027</v>
      </c>
      <c r="N66" s="355"/>
      <c r="P66" s="61"/>
    </row>
    <row r="67" spans="1:16" ht="16.5" customHeight="1" x14ac:dyDescent="0.3">
      <c r="A67" s="43">
        <v>9</v>
      </c>
      <c r="B67" s="43"/>
      <c r="C67" s="43"/>
      <c r="D67" s="43"/>
      <c r="E67" s="43"/>
      <c r="G67" s="167" t="s">
        <v>201</v>
      </c>
      <c r="H67" s="184"/>
      <c r="I67" s="78" t="s">
        <v>919</v>
      </c>
      <c r="J67" s="3">
        <v>1500000000</v>
      </c>
      <c r="K67" s="77">
        <v>3780000000</v>
      </c>
      <c r="L67" s="77">
        <v>3100000</v>
      </c>
      <c r="M67" s="78" t="s">
        <v>1028</v>
      </c>
      <c r="N67" s="355"/>
      <c r="P67" s="61"/>
    </row>
    <row r="68" spans="1:16" ht="17.25" customHeight="1" thickBot="1" x14ac:dyDescent="0.35">
      <c r="A68" s="43">
        <v>10</v>
      </c>
      <c r="B68" s="43"/>
      <c r="C68" s="43"/>
      <c r="D68" s="43"/>
      <c r="E68" s="43"/>
      <c r="G68" s="168" t="s">
        <v>202</v>
      </c>
      <c r="H68" s="213"/>
      <c r="I68" s="86" t="s">
        <v>920</v>
      </c>
      <c r="J68" s="14">
        <v>2000000000</v>
      </c>
      <c r="K68" s="84">
        <v>4200000000</v>
      </c>
      <c r="L68" s="84">
        <v>3100000</v>
      </c>
      <c r="M68" s="86" t="s">
        <v>1029</v>
      </c>
      <c r="N68" s="355"/>
      <c r="P68" s="61"/>
    </row>
    <row r="69" spans="1:16" ht="17.25" customHeight="1" x14ac:dyDescent="0.3">
      <c r="A69" s="43">
        <v>1</v>
      </c>
      <c r="B69" s="43"/>
      <c r="C69" s="43"/>
      <c r="D69" s="43"/>
      <c r="E69" s="43"/>
      <c r="G69" s="167" t="s">
        <v>215</v>
      </c>
      <c r="H69" s="368"/>
      <c r="I69" s="83" t="s">
        <v>984</v>
      </c>
      <c r="J69" s="81">
        <v>1000000</v>
      </c>
      <c r="K69" s="81"/>
      <c r="L69" s="81"/>
      <c r="M69" s="83" t="s">
        <v>985</v>
      </c>
      <c r="N69" s="355"/>
      <c r="P69" s="61"/>
    </row>
    <row r="70" spans="1:16" ht="17.25" customHeight="1" x14ac:dyDescent="0.3">
      <c r="A70" s="43">
        <v>2</v>
      </c>
      <c r="B70" s="43"/>
      <c r="C70" s="43"/>
      <c r="D70" s="43"/>
      <c r="E70" s="43"/>
      <c r="G70" s="167" t="s">
        <v>208</v>
      </c>
      <c r="H70" s="269"/>
      <c r="I70" s="78" t="s">
        <v>986</v>
      </c>
      <c r="J70" s="77">
        <v>5000000</v>
      </c>
      <c r="K70" s="77">
        <v>30000000</v>
      </c>
      <c r="L70" s="77"/>
      <c r="M70" s="78" t="s">
        <v>987</v>
      </c>
      <c r="N70" s="355"/>
      <c r="P70" s="61"/>
    </row>
    <row r="71" spans="1:16" ht="17.25" customHeight="1" x14ac:dyDescent="0.3">
      <c r="A71" s="43">
        <v>3</v>
      </c>
      <c r="B71" s="43"/>
      <c r="C71" s="43"/>
      <c r="D71" s="43"/>
      <c r="E71" s="43"/>
      <c r="G71" s="167" t="s">
        <v>209</v>
      </c>
      <c r="H71" s="269"/>
      <c r="I71" s="78" t="s">
        <v>988</v>
      </c>
      <c r="J71" s="77">
        <v>10000000</v>
      </c>
      <c r="K71" s="77">
        <v>50000000</v>
      </c>
      <c r="L71" s="77">
        <v>5000</v>
      </c>
      <c r="M71" s="78" t="s">
        <v>989</v>
      </c>
      <c r="N71" s="355"/>
      <c r="P71" s="61"/>
    </row>
    <row r="72" spans="1:16" ht="17.25" customHeight="1" thickBot="1" x14ac:dyDescent="0.35">
      <c r="A72" s="43">
        <v>4</v>
      </c>
      <c r="B72" s="43"/>
      <c r="C72" s="43"/>
      <c r="D72" s="43"/>
      <c r="E72" s="43"/>
      <c r="G72" s="168" t="s">
        <v>561</v>
      </c>
      <c r="H72" s="369"/>
      <c r="I72" s="78" t="s">
        <v>991</v>
      </c>
      <c r="J72" s="77">
        <v>50000000</v>
      </c>
      <c r="K72" s="77">
        <v>100000000</v>
      </c>
      <c r="L72" s="77">
        <v>10000</v>
      </c>
      <c r="M72" s="78" t="s">
        <v>990</v>
      </c>
      <c r="N72" s="356"/>
      <c r="P72" s="61"/>
    </row>
    <row r="73" spans="1:16" ht="16.5" customHeight="1" x14ac:dyDescent="0.3">
      <c r="A73" s="43">
        <v>1</v>
      </c>
      <c r="B73" s="43"/>
      <c r="C73" s="43"/>
      <c r="D73" s="43"/>
      <c r="E73" s="43"/>
      <c r="G73" s="166" t="s">
        <v>215</v>
      </c>
      <c r="H73" s="214"/>
      <c r="I73" s="9" t="s">
        <v>932</v>
      </c>
      <c r="J73" s="10">
        <v>10000000</v>
      </c>
      <c r="K73" s="10">
        <v>100000000</v>
      </c>
      <c r="L73" s="10">
        <v>1700</v>
      </c>
      <c r="M73" s="9" t="s">
        <v>1030</v>
      </c>
      <c r="N73" s="354" t="s">
        <v>952</v>
      </c>
      <c r="P73" s="61"/>
    </row>
    <row r="74" spans="1:16" ht="16.5" customHeight="1" x14ac:dyDescent="0.3">
      <c r="A74" s="43">
        <v>2</v>
      </c>
      <c r="B74" s="43"/>
      <c r="C74" s="43"/>
      <c r="D74" s="43"/>
      <c r="E74" s="43"/>
      <c r="G74" s="167" t="s">
        <v>194</v>
      </c>
      <c r="H74" s="184"/>
      <c r="I74" s="58" t="s">
        <v>933</v>
      </c>
      <c r="J74" s="3">
        <v>25000000</v>
      </c>
      <c r="K74" s="3">
        <v>400000000</v>
      </c>
      <c r="L74" s="3">
        <v>41000</v>
      </c>
      <c r="M74" s="58" t="s">
        <v>1031</v>
      </c>
      <c r="N74" s="355"/>
      <c r="P74" s="61"/>
    </row>
    <row r="75" spans="1:16" ht="16.5" customHeight="1" x14ac:dyDescent="0.3">
      <c r="A75" s="43">
        <v>3</v>
      </c>
      <c r="B75" s="43"/>
      <c r="C75" s="43"/>
      <c r="D75" s="43"/>
      <c r="E75" s="43"/>
      <c r="G75" s="167" t="s">
        <v>195</v>
      </c>
      <c r="H75" s="184"/>
      <c r="I75" s="58" t="s">
        <v>934</v>
      </c>
      <c r="J75" s="3">
        <v>30000000</v>
      </c>
      <c r="K75" s="3">
        <v>1260000000</v>
      </c>
      <c r="L75" s="3">
        <v>160000</v>
      </c>
      <c r="M75" s="58" t="s">
        <v>1032</v>
      </c>
      <c r="N75" s="355"/>
      <c r="P75" s="61"/>
    </row>
    <row r="76" spans="1:16" ht="16.5" customHeight="1" x14ac:dyDescent="0.3">
      <c r="A76" s="43">
        <v>4</v>
      </c>
      <c r="B76" s="43"/>
      <c r="C76" s="43"/>
      <c r="D76" s="43"/>
      <c r="E76" s="43"/>
      <c r="G76" s="167" t="s">
        <v>196</v>
      </c>
      <c r="H76" s="184"/>
      <c r="I76" s="58" t="s">
        <v>935</v>
      </c>
      <c r="J76" s="3">
        <v>40000000</v>
      </c>
      <c r="K76" s="3">
        <v>1680000000</v>
      </c>
      <c r="L76" s="3">
        <v>360000</v>
      </c>
      <c r="M76" s="58" t="s">
        <v>1033</v>
      </c>
      <c r="N76" s="355"/>
      <c r="P76" s="61"/>
    </row>
    <row r="77" spans="1:16" ht="16.5" customHeight="1" x14ac:dyDescent="0.3">
      <c r="A77" s="43">
        <v>5</v>
      </c>
      <c r="B77" s="43"/>
      <c r="C77" s="43"/>
      <c r="D77" s="43"/>
      <c r="E77" s="43"/>
      <c r="G77" s="167" t="s">
        <v>197</v>
      </c>
      <c r="H77" s="184"/>
      <c r="I77" s="58" t="s">
        <v>936</v>
      </c>
      <c r="J77" s="3">
        <v>80000000</v>
      </c>
      <c r="K77" s="3">
        <v>2100000000</v>
      </c>
      <c r="L77" s="3">
        <v>630000</v>
      </c>
      <c r="M77" s="58" t="s">
        <v>1034</v>
      </c>
      <c r="N77" s="355"/>
      <c r="P77" s="61"/>
    </row>
    <row r="78" spans="1:16" ht="16.5" customHeight="1" x14ac:dyDescent="0.3">
      <c r="A78" s="43">
        <v>6</v>
      </c>
      <c r="B78" s="43"/>
      <c r="C78" s="43"/>
      <c r="D78" s="43"/>
      <c r="E78" s="43"/>
      <c r="G78" s="167" t="s">
        <v>198</v>
      </c>
      <c r="H78" s="184"/>
      <c r="I78" s="58" t="s">
        <v>937</v>
      </c>
      <c r="J78" s="3">
        <v>250000000</v>
      </c>
      <c r="K78" s="3">
        <v>2520000000</v>
      </c>
      <c r="L78" s="3">
        <v>980000</v>
      </c>
      <c r="M78" s="58" t="s">
        <v>1035</v>
      </c>
      <c r="N78" s="355"/>
      <c r="P78" s="61"/>
    </row>
    <row r="79" spans="1:16" ht="16.5" customHeight="1" x14ac:dyDescent="0.3">
      <c r="A79" s="43">
        <v>7</v>
      </c>
      <c r="B79" s="43"/>
      <c r="C79" s="43"/>
      <c r="D79" s="43"/>
      <c r="E79" s="43"/>
      <c r="G79" s="167" t="s">
        <v>199</v>
      </c>
      <c r="H79" s="184"/>
      <c r="I79" s="58" t="s">
        <v>938</v>
      </c>
      <c r="J79" s="3">
        <v>350000000</v>
      </c>
      <c r="K79" s="3">
        <v>2940000000</v>
      </c>
      <c r="L79" s="3">
        <v>1400000</v>
      </c>
      <c r="M79" s="58" t="s">
        <v>1036</v>
      </c>
      <c r="N79" s="355"/>
      <c r="P79" s="61"/>
    </row>
    <row r="80" spans="1:16" ht="16.5" customHeight="1" x14ac:dyDescent="0.3">
      <c r="A80" s="43">
        <v>8</v>
      </c>
      <c r="B80" s="43"/>
      <c r="C80" s="43"/>
      <c r="D80" s="43"/>
      <c r="E80" s="43"/>
      <c r="G80" s="167" t="s">
        <v>200</v>
      </c>
      <c r="H80" s="184"/>
      <c r="I80" s="58" t="s">
        <v>939</v>
      </c>
      <c r="J80" s="3">
        <v>1300000000</v>
      </c>
      <c r="K80" s="3">
        <v>3360000000</v>
      </c>
      <c r="L80" s="3">
        <v>2500000</v>
      </c>
      <c r="M80" s="58" t="s">
        <v>1037</v>
      </c>
      <c r="N80" s="355"/>
      <c r="P80" s="61"/>
    </row>
    <row r="81" spans="1:16" ht="16.5" customHeight="1" x14ac:dyDescent="0.3">
      <c r="A81" s="43">
        <v>9</v>
      </c>
      <c r="B81" s="43"/>
      <c r="C81" s="43"/>
      <c r="D81" s="43"/>
      <c r="E81" s="43"/>
      <c r="G81" s="167" t="s">
        <v>201</v>
      </c>
      <c r="H81" s="184"/>
      <c r="I81" s="58" t="s">
        <v>940</v>
      </c>
      <c r="J81" s="3">
        <v>1500000000</v>
      </c>
      <c r="K81" s="3">
        <v>3780000000</v>
      </c>
      <c r="L81" s="3">
        <v>3100000</v>
      </c>
      <c r="M81" s="58" t="s">
        <v>1038</v>
      </c>
      <c r="N81" s="355"/>
      <c r="P81" s="61"/>
    </row>
    <row r="82" spans="1:16" ht="17.25" customHeight="1" thickBot="1" x14ac:dyDescent="0.35">
      <c r="A82" s="43">
        <v>10</v>
      </c>
      <c r="B82" s="43"/>
      <c r="C82" s="43"/>
      <c r="D82" s="43"/>
      <c r="E82" s="43"/>
      <c r="G82" s="169" t="s">
        <v>202</v>
      </c>
      <c r="H82" s="215"/>
      <c r="I82" s="4" t="s">
        <v>941</v>
      </c>
      <c r="J82" s="14">
        <v>2000000000</v>
      </c>
      <c r="K82" s="27">
        <v>4200000000</v>
      </c>
      <c r="L82" s="27">
        <v>3100000</v>
      </c>
      <c r="M82" s="4" t="s">
        <v>1039</v>
      </c>
      <c r="N82" s="355"/>
      <c r="P82" s="61"/>
    </row>
    <row r="83" spans="1:16" ht="16.5" customHeight="1" x14ac:dyDescent="0.3">
      <c r="A83" s="43">
        <v>1</v>
      </c>
      <c r="B83" s="43"/>
      <c r="C83" s="43"/>
      <c r="D83" s="43"/>
      <c r="E83" s="43"/>
      <c r="G83" s="166" t="s">
        <v>215</v>
      </c>
      <c r="H83" s="214"/>
      <c r="I83" s="83" t="s">
        <v>942</v>
      </c>
      <c r="J83" s="10">
        <v>10000000</v>
      </c>
      <c r="K83" s="81">
        <v>100000000</v>
      </c>
      <c r="L83" s="81">
        <v>1700</v>
      </c>
      <c r="M83" s="83" t="s">
        <v>1040</v>
      </c>
      <c r="N83" s="355"/>
      <c r="P83" s="61"/>
    </row>
    <row r="84" spans="1:16" ht="16.5" customHeight="1" x14ac:dyDescent="0.3">
      <c r="A84" s="43">
        <v>2</v>
      </c>
      <c r="B84" s="43"/>
      <c r="C84" s="43"/>
      <c r="D84" s="43"/>
      <c r="E84" s="43"/>
      <c r="G84" s="167" t="s">
        <v>194</v>
      </c>
      <c r="H84" s="184"/>
      <c r="I84" s="78" t="s">
        <v>943</v>
      </c>
      <c r="J84" s="3">
        <v>25000000</v>
      </c>
      <c r="K84" s="77">
        <v>400000000</v>
      </c>
      <c r="L84" s="77">
        <v>41000</v>
      </c>
      <c r="M84" s="78" t="s">
        <v>1041</v>
      </c>
      <c r="N84" s="355"/>
      <c r="P84" s="61"/>
    </row>
    <row r="85" spans="1:16" ht="16.5" customHeight="1" x14ac:dyDescent="0.3">
      <c r="A85" s="43">
        <v>3</v>
      </c>
      <c r="B85" s="43"/>
      <c r="C85" s="43"/>
      <c r="D85" s="43"/>
      <c r="E85" s="43"/>
      <c r="G85" s="167" t="s">
        <v>195</v>
      </c>
      <c r="H85" s="184"/>
      <c r="I85" s="78" t="s">
        <v>944</v>
      </c>
      <c r="J85" s="3">
        <v>30000000</v>
      </c>
      <c r="K85" s="77">
        <v>1260000000</v>
      </c>
      <c r="L85" s="77">
        <v>160000</v>
      </c>
      <c r="M85" s="78" t="s">
        <v>1042</v>
      </c>
      <c r="N85" s="355"/>
      <c r="P85" s="61"/>
    </row>
    <row r="86" spans="1:16" ht="16.5" customHeight="1" x14ac:dyDescent="0.3">
      <c r="A86" s="43">
        <v>4</v>
      </c>
      <c r="B86" s="43"/>
      <c r="C86" s="43"/>
      <c r="D86" s="43"/>
      <c r="E86" s="43"/>
      <c r="G86" s="167" t="s">
        <v>196</v>
      </c>
      <c r="H86" s="184"/>
      <c r="I86" s="78" t="s">
        <v>945</v>
      </c>
      <c r="J86" s="3">
        <v>40000000</v>
      </c>
      <c r="K86" s="77">
        <v>1680000000</v>
      </c>
      <c r="L86" s="77">
        <v>360000</v>
      </c>
      <c r="M86" s="78" t="s">
        <v>1043</v>
      </c>
      <c r="N86" s="355"/>
      <c r="P86" s="61"/>
    </row>
    <row r="87" spans="1:16" ht="16.5" customHeight="1" x14ac:dyDescent="0.3">
      <c r="A87" s="43">
        <v>5</v>
      </c>
      <c r="B87" s="43"/>
      <c r="C87" s="43"/>
      <c r="D87" s="43"/>
      <c r="E87" s="43"/>
      <c r="G87" s="167" t="s">
        <v>197</v>
      </c>
      <c r="H87" s="184"/>
      <c r="I87" s="78" t="s">
        <v>946</v>
      </c>
      <c r="J87" s="3">
        <v>80000000</v>
      </c>
      <c r="K87" s="77">
        <v>2100000000</v>
      </c>
      <c r="L87" s="77">
        <v>630000</v>
      </c>
      <c r="M87" s="78" t="s">
        <v>1044</v>
      </c>
      <c r="N87" s="355"/>
      <c r="P87" s="61"/>
    </row>
    <row r="88" spans="1:16" ht="16.5" customHeight="1" x14ac:dyDescent="0.3">
      <c r="A88" s="43">
        <v>6</v>
      </c>
      <c r="B88" s="43"/>
      <c r="C88" s="43"/>
      <c r="D88" s="43"/>
      <c r="E88" s="43"/>
      <c r="G88" s="167" t="s">
        <v>198</v>
      </c>
      <c r="H88" s="184"/>
      <c r="I88" s="78" t="s">
        <v>947</v>
      </c>
      <c r="J88" s="3">
        <v>250000000</v>
      </c>
      <c r="K88" s="77">
        <v>2520000000</v>
      </c>
      <c r="L88" s="77">
        <v>980000</v>
      </c>
      <c r="M88" s="78" t="s">
        <v>1045</v>
      </c>
      <c r="N88" s="355"/>
      <c r="P88" s="61"/>
    </row>
    <row r="89" spans="1:16" ht="16.5" customHeight="1" x14ac:dyDescent="0.3">
      <c r="A89" s="43">
        <v>7</v>
      </c>
      <c r="B89" s="43"/>
      <c r="C89" s="43"/>
      <c r="D89" s="43"/>
      <c r="E89" s="43"/>
      <c r="G89" s="167" t="s">
        <v>199</v>
      </c>
      <c r="H89" s="184"/>
      <c r="I89" s="78" t="s">
        <v>948</v>
      </c>
      <c r="J89" s="3">
        <v>350000000</v>
      </c>
      <c r="K89" s="77">
        <v>2940000000</v>
      </c>
      <c r="L89" s="77">
        <v>1400000</v>
      </c>
      <c r="M89" s="78" t="s">
        <v>1046</v>
      </c>
      <c r="N89" s="355"/>
      <c r="P89" s="61"/>
    </row>
    <row r="90" spans="1:16" ht="16.5" customHeight="1" x14ac:dyDescent="0.3">
      <c r="A90" s="43">
        <v>8</v>
      </c>
      <c r="B90" s="43"/>
      <c r="C90" s="43"/>
      <c r="D90" s="43"/>
      <c r="E90" s="43"/>
      <c r="G90" s="167" t="s">
        <v>200</v>
      </c>
      <c r="H90" s="184"/>
      <c r="I90" s="78" t="s">
        <v>949</v>
      </c>
      <c r="J90" s="3">
        <v>1300000000</v>
      </c>
      <c r="K90" s="77">
        <v>3360000000</v>
      </c>
      <c r="L90" s="77">
        <v>2500000</v>
      </c>
      <c r="M90" s="78" t="s">
        <v>1047</v>
      </c>
      <c r="N90" s="355"/>
      <c r="P90" s="61"/>
    </row>
    <row r="91" spans="1:16" ht="16.5" customHeight="1" x14ac:dyDescent="0.3">
      <c r="A91" s="43">
        <v>9</v>
      </c>
      <c r="B91" s="43"/>
      <c r="C91" s="43"/>
      <c r="D91" s="43"/>
      <c r="E91" s="43"/>
      <c r="G91" s="167" t="s">
        <v>201</v>
      </c>
      <c r="H91" s="184"/>
      <c r="I91" s="78" t="s">
        <v>950</v>
      </c>
      <c r="J91" s="3">
        <v>1500000000</v>
      </c>
      <c r="K91" s="77">
        <v>3780000000</v>
      </c>
      <c r="L91" s="77">
        <v>3100000</v>
      </c>
      <c r="M91" s="78" t="s">
        <v>1048</v>
      </c>
      <c r="N91" s="355"/>
      <c r="P91" s="61"/>
    </row>
    <row r="92" spans="1:16" ht="17.25" customHeight="1" thickBot="1" x14ac:dyDescent="0.35">
      <c r="A92" s="43">
        <v>10</v>
      </c>
      <c r="B92" s="43"/>
      <c r="C92" s="43"/>
      <c r="D92" s="43"/>
      <c r="E92" s="43"/>
      <c r="G92" s="168" t="s">
        <v>202</v>
      </c>
      <c r="H92" s="213"/>
      <c r="I92" s="86" t="s">
        <v>951</v>
      </c>
      <c r="J92" s="14">
        <v>2000000000</v>
      </c>
      <c r="K92" s="84">
        <v>4200000000</v>
      </c>
      <c r="L92" s="84">
        <v>3100000</v>
      </c>
      <c r="M92" s="86" t="s">
        <v>1049</v>
      </c>
      <c r="N92" s="355"/>
      <c r="P92" s="61"/>
    </row>
    <row r="93" spans="1:16" ht="17.25" customHeight="1" x14ac:dyDescent="0.3">
      <c r="A93" s="43">
        <v>1</v>
      </c>
      <c r="B93" s="43"/>
      <c r="C93" s="43"/>
      <c r="D93" s="43"/>
      <c r="E93" s="43"/>
      <c r="G93" s="167" t="s">
        <v>215</v>
      </c>
      <c r="H93" s="368"/>
      <c r="I93" s="156" t="s">
        <v>992</v>
      </c>
      <c r="J93" s="81">
        <v>1000000</v>
      </c>
      <c r="K93" s="81"/>
      <c r="L93" s="81"/>
      <c r="M93" s="83" t="s">
        <v>993</v>
      </c>
      <c r="N93" s="355"/>
      <c r="P93" s="61"/>
    </row>
    <row r="94" spans="1:16" ht="17.25" customHeight="1" x14ac:dyDescent="0.3">
      <c r="A94" s="43">
        <v>2</v>
      </c>
      <c r="B94" s="43"/>
      <c r="C94" s="43"/>
      <c r="D94" s="43"/>
      <c r="E94" s="43"/>
      <c r="G94" s="167" t="s">
        <v>208</v>
      </c>
      <c r="H94" s="269"/>
      <c r="I94" s="157" t="s">
        <v>994</v>
      </c>
      <c r="J94" s="77">
        <v>5000000</v>
      </c>
      <c r="K94" s="77">
        <v>30000000</v>
      </c>
      <c r="L94" s="77"/>
      <c r="M94" s="78" t="s">
        <v>995</v>
      </c>
      <c r="N94" s="355"/>
      <c r="P94" s="61"/>
    </row>
    <row r="95" spans="1:16" ht="17.25" customHeight="1" x14ac:dyDescent="0.3">
      <c r="A95" s="43">
        <v>3</v>
      </c>
      <c r="B95" s="43"/>
      <c r="C95" s="43"/>
      <c r="D95" s="43"/>
      <c r="E95" s="43"/>
      <c r="G95" s="167" t="s">
        <v>209</v>
      </c>
      <c r="H95" s="269"/>
      <c r="I95" s="157" t="s">
        <v>996</v>
      </c>
      <c r="J95" s="77">
        <v>10000000</v>
      </c>
      <c r="K95" s="77">
        <v>50000000</v>
      </c>
      <c r="L95" s="77">
        <v>5000</v>
      </c>
      <c r="M95" s="78" t="s">
        <v>997</v>
      </c>
      <c r="N95" s="355"/>
      <c r="P95" s="61"/>
    </row>
    <row r="96" spans="1:16" ht="17.25" customHeight="1" thickBot="1" x14ac:dyDescent="0.35">
      <c r="A96" s="43">
        <v>4</v>
      </c>
      <c r="B96" s="43"/>
      <c r="C96" s="43"/>
      <c r="D96" s="43"/>
      <c r="E96" s="43"/>
      <c r="G96" s="168" t="s">
        <v>561</v>
      </c>
      <c r="H96" s="369"/>
      <c r="I96" s="157" t="s">
        <v>998</v>
      </c>
      <c r="J96" s="77">
        <v>50000000</v>
      </c>
      <c r="K96" s="77">
        <v>100000000</v>
      </c>
      <c r="L96" s="77">
        <v>10000</v>
      </c>
      <c r="M96" s="78" t="s">
        <v>999</v>
      </c>
      <c r="N96" s="356"/>
      <c r="P96" s="61"/>
    </row>
    <row r="97" spans="1:16" ht="16.5" customHeight="1" x14ac:dyDescent="0.3">
      <c r="A97" s="43">
        <v>1</v>
      </c>
      <c r="B97" s="43"/>
      <c r="C97" s="43"/>
      <c r="D97" s="43"/>
      <c r="E97" s="43"/>
      <c r="G97" s="166" t="s">
        <v>215</v>
      </c>
      <c r="H97" s="214"/>
      <c r="I97" s="83" t="s">
        <v>953</v>
      </c>
      <c r="J97" s="10">
        <v>10000000</v>
      </c>
      <c r="K97" s="81">
        <v>100000000</v>
      </c>
      <c r="L97" s="81">
        <v>1700</v>
      </c>
      <c r="M97" s="83" t="s">
        <v>1050</v>
      </c>
      <c r="N97" s="365" t="s">
        <v>983</v>
      </c>
      <c r="P97" s="61"/>
    </row>
    <row r="98" spans="1:16" ht="16.5" customHeight="1" x14ac:dyDescent="0.3">
      <c r="A98" s="43">
        <v>2</v>
      </c>
      <c r="B98" s="43"/>
      <c r="C98" s="43"/>
      <c r="D98" s="43"/>
      <c r="E98" s="43"/>
      <c r="G98" s="167" t="s">
        <v>194</v>
      </c>
      <c r="H98" s="184"/>
      <c r="I98" s="78" t="s">
        <v>954</v>
      </c>
      <c r="J98" s="3">
        <v>25000000</v>
      </c>
      <c r="K98" s="77">
        <v>400000000</v>
      </c>
      <c r="L98" s="77">
        <v>41000</v>
      </c>
      <c r="M98" s="78" t="s">
        <v>1051</v>
      </c>
      <c r="N98" s="366"/>
      <c r="P98" s="61"/>
    </row>
    <row r="99" spans="1:16" ht="16.5" customHeight="1" x14ac:dyDescent="0.3">
      <c r="A99" s="43">
        <v>3</v>
      </c>
      <c r="B99" s="43"/>
      <c r="C99" s="43"/>
      <c r="D99" s="43"/>
      <c r="E99" s="43"/>
      <c r="G99" s="167" t="s">
        <v>195</v>
      </c>
      <c r="H99" s="184"/>
      <c r="I99" s="78" t="s">
        <v>955</v>
      </c>
      <c r="J99" s="3">
        <v>30000000</v>
      </c>
      <c r="K99" s="77">
        <v>1260000000</v>
      </c>
      <c r="L99" s="77">
        <v>160000</v>
      </c>
      <c r="M99" s="78" t="s">
        <v>1052</v>
      </c>
      <c r="N99" s="366"/>
      <c r="P99" s="61"/>
    </row>
    <row r="100" spans="1:16" ht="16.5" customHeight="1" x14ac:dyDescent="0.3">
      <c r="A100" s="43">
        <v>4</v>
      </c>
      <c r="B100" s="43"/>
      <c r="C100" s="43"/>
      <c r="D100" s="43"/>
      <c r="E100" s="43"/>
      <c r="G100" s="167" t="s">
        <v>196</v>
      </c>
      <c r="H100" s="184"/>
      <c r="I100" s="78" t="s">
        <v>956</v>
      </c>
      <c r="J100" s="3">
        <v>40000000</v>
      </c>
      <c r="K100" s="77">
        <v>1680000000</v>
      </c>
      <c r="L100" s="77">
        <v>360000</v>
      </c>
      <c r="M100" s="78" t="s">
        <v>1053</v>
      </c>
      <c r="N100" s="366"/>
      <c r="P100" s="61"/>
    </row>
    <row r="101" spans="1:16" ht="16.5" customHeight="1" x14ac:dyDescent="0.3">
      <c r="A101" s="43">
        <v>5</v>
      </c>
      <c r="B101" s="43"/>
      <c r="C101" s="43"/>
      <c r="D101" s="43"/>
      <c r="E101" s="43"/>
      <c r="G101" s="167" t="s">
        <v>197</v>
      </c>
      <c r="H101" s="184"/>
      <c r="I101" s="78" t="s">
        <v>957</v>
      </c>
      <c r="J101" s="3">
        <v>80000000</v>
      </c>
      <c r="K101" s="77">
        <v>2100000000</v>
      </c>
      <c r="L101" s="77">
        <v>630000</v>
      </c>
      <c r="M101" s="78" t="s">
        <v>1054</v>
      </c>
      <c r="N101" s="366"/>
      <c r="P101" s="61"/>
    </row>
    <row r="102" spans="1:16" ht="16.5" customHeight="1" x14ac:dyDescent="0.3">
      <c r="A102" s="43">
        <v>6</v>
      </c>
      <c r="B102" s="43"/>
      <c r="C102" s="43"/>
      <c r="D102" s="43"/>
      <c r="E102" s="43"/>
      <c r="G102" s="167" t="s">
        <v>198</v>
      </c>
      <c r="H102" s="184"/>
      <c r="I102" s="78" t="s">
        <v>958</v>
      </c>
      <c r="J102" s="3">
        <v>250000000</v>
      </c>
      <c r="K102" s="77">
        <v>2520000000</v>
      </c>
      <c r="L102" s="77">
        <v>980000</v>
      </c>
      <c r="M102" s="78" t="s">
        <v>1055</v>
      </c>
      <c r="N102" s="366"/>
      <c r="P102" s="61"/>
    </row>
    <row r="103" spans="1:16" ht="16.5" customHeight="1" x14ac:dyDescent="0.3">
      <c r="A103" s="43">
        <v>7</v>
      </c>
      <c r="B103" s="43"/>
      <c r="C103" s="43"/>
      <c r="D103" s="43"/>
      <c r="E103" s="43"/>
      <c r="G103" s="167" t="s">
        <v>199</v>
      </c>
      <c r="H103" s="184"/>
      <c r="I103" s="78" t="s">
        <v>959</v>
      </c>
      <c r="J103" s="3">
        <v>350000000</v>
      </c>
      <c r="K103" s="77">
        <v>2940000000</v>
      </c>
      <c r="L103" s="77">
        <v>1400000</v>
      </c>
      <c r="M103" s="78" t="s">
        <v>1056</v>
      </c>
      <c r="N103" s="366"/>
      <c r="P103" s="61"/>
    </row>
    <row r="104" spans="1:16" ht="16.5" customHeight="1" x14ac:dyDescent="0.3">
      <c r="A104" s="43">
        <v>8</v>
      </c>
      <c r="B104" s="43"/>
      <c r="C104" s="43"/>
      <c r="D104" s="43"/>
      <c r="E104" s="43"/>
      <c r="G104" s="167" t="s">
        <v>200</v>
      </c>
      <c r="H104" s="184"/>
      <c r="I104" s="78" t="s">
        <v>960</v>
      </c>
      <c r="J104" s="3">
        <v>1300000000</v>
      </c>
      <c r="K104" s="77">
        <v>3360000000</v>
      </c>
      <c r="L104" s="77">
        <v>2500000</v>
      </c>
      <c r="M104" s="78" t="s">
        <v>1057</v>
      </c>
      <c r="N104" s="366"/>
      <c r="P104" s="61"/>
    </row>
    <row r="105" spans="1:16" ht="16.5" customHeight="1" x14ac:dyDescent="0.3">
      <c r="A105" s="43">
        <v>9</v>
      </c>
      <c r="B105" s="43"/>
      <c r="C105" s="43"/>
      <c r="D105" s="43"/>
      <c r="E105" s="43"/>
      <c r="G105" s="167" t="s">
        <v>201</v>
      </c>
      <c r="H105" s="184"/>
      <c r="I105" s="78" t="s">
        <v>961</v>
      </c>
      <c r="J105" s="3">
        <v>1500000000</v>
      </c>
      <c r="K105" s="77">
        <v>3780000000</v>
      </c>
      <c r="L105" s="77">
        <v>3100000</v>
      </c>
      <c r="M105" s="78" t="s">
        <v>1058</v>
      </c>
      <c r="N105" s="366"/>
      <c r="P105" s="61"/>
    </row>
    <row r="106" spans="1:16" ht="17.25" customHeight="1" thickBot="1" x14ac:dyDescent="0.35">
      <c r="A106" s="43">
        <v>10</v>
      </c>
      <c r="B106" s="43"/>
      <c r="C106" s="43"/>
      <c r="D106" s="43"/>
      <c r="E106" s="43"/>
      <c r="G106" s="168" t="s">
        <v>202</v>
      </c>
      <c r="H106" s="213"/>
      <c r="I106" s="86" t="s">
        <v>962</v>
      </c>
      <c r="J106" s="14">
        <v>2000000000</v>
      </c>
      <c r="K106" s="84">
        <v>4200000000</v>
      </c>
      <c r="L106" s="84">
        <v>3100000</v>
      </c>
      <c r="M106" s="86" t="s">
        <v>1059</v>
      </c>
      <c r="N106" s="366"/>
      <c r="P106" s="61"/>
    </row>
    <row r="107" spans="1:16" ht="16.5" customHeight="1" x14ac:dyDescent="0.3">
      <c r="A107" s="43">
        <v>1</v>
      </c>
      <c r="B107" s="43"/>
      <c r="C107" s="43"/>
      <c r="D107" s="43"/>
      <c r="E107" s="43"/>
      <c r="G107" s="166" t="s">
        <v>215</v>
      </c>
      <c r="H107" s="214"/>
      <c r="I107" s="83" t="s">
        <v>963</v>
      </c>
      <c r="J107" s="10">
        <v>10000000</v>
      </c>
      <c r="K107" s="81">
        <v>100000000</v>
      </c>
      <c r="L107" s="81">
        <v>1700</v>
      </c>
      <c r="M107" s="83" t="s">
        <v>1060</v>
      </c>
      <c r="N107" s="366"/>
      <c r="P107" s="61"/>
    </row>
    <row r="108" spans="1:16" ht="16.5" customHeight="1" x14ac:dyDescent="0.3">
      <c r="A108" s="43">
        <v>2</v>
      </c>
      <c r="B108" s="43"/>
      <c r="C108" s="43"/>
      <c r="D108" s="43"/>
      <c r="E108" s="43"/>
      <c r="G108" s="167" t="s">
        <v>194</v>
      </c>
      <c r="H108" s="184"/>
      <c r="I108" s="78" t="s">
        <v>964</v>
      </c>
      <c r="J108" s="3">
        <v>25000000</v>
      </c>
      <c r="K108" s="77">
        <v>400000000</v>
      </c>
      <c r="L108" s="77">
        <v>41000</v>
      </c>
      <c r="M108" s="78" t="s">
        <v>1061</v>
      </c>
      <c r="N108" s="366"/>
      <c r="P108" s="61"/>
    </row>
    <row r="109" spans="1:16" ht="16.5" customHeight="1" x14ac:dyDescent="0.3">
      <c r="A109" s="43">
        <v>3</v>
      </c>
      <c r="B109" s="43"/>
      <c r="C109" s="43"/>
      <c r="D109" s="43"/>
      <c r="E109" s="43"/>
      <c r="G109" s="167" t="s">
        <v>195</v>
      </c>
      <c r="H109" s="184"/>
      <c r="I109" s="78" t="s">
        <v>965</v>
      </c>
      <c r="J109" s="3">
        <v>30000000</v>
      </c>
      <c r="K109" s="77">
        <v>1260000000</v>
      </c>
      <c r="L109" s="77">
        <v>160000</v>
      </c>
      <c r="M109" s="78" t="s">
        <v>1062</v>
      </c>
      <c r="N109" s="366"/>
      <c r="P109" s="61"/>
    </row>
    <row r="110" spans="1:16" ht="16.5" customHeight="1" x14ac:dyDescent="0.3">
      <c r="A110" s="43">
        <v>4</v>
      </c>
      <c r="B110" s="43"/>
      <c r="C110" s="43"/>
      <c r="D110" s="43"/>
      <c r="E110" s="43"/>
      <c r="G110" s="167" t="s">
        <v>196</v>
      </c>
      <c r="H110" s="184"/>
      <c r="I110" s="78" t="s">
        <v>966</v>
      </c>
      <c r="J110" s="3">
        <v>40000000</v>
      </c>
      <c r="K110" s="77">
        <v>1680000000</v>
      </c>
      <c r="L110" s="77">
        <v>360000</v>
      </c>
      <c r="M110" s="78" t="s">
        <v>1063</v>
      </c>
      <c r="N110" s="366"/>
      <c r="P110" s="61"/>
    </row>
    <row r="111" spans="1:16" ht="16.5" customHeight="1" x14ac:dyDescent="0.3">
      <c r="A111" s="43">
        <v>5</v>
      </c>
      <c r="B111" s="43"/>
      <c r="C111" s="43"/>
      <c r="D111" s="43"/>
      <c r="E111" s="43"/>
      <c r="G111" s="167" t="s">
        <v>197</v>
      </c>
      <c r="H111" s="184"/>
      <c r="I111" s="78" t="s">
        <v>967</v>
      </c>
      <c r="J111" s="3">
        <v>80000000</v>
      </c>
      <c r="K111" s="77">
        <v>2100000000</v>
      </c>
      <c r="L111" s="77">
        <v>630000</v>
      </c>
      <c r="M111" s="78" t="s">
        <v>1064</v>
      </c>
      <c r="N111" s="366"/>
      <c r="P111" s="61"/>
    </row>
    <row r="112" spans="1:16" ht="16.5" customHeight="1" x14ac:dyDescent="0.3">
      <c r="A112" s="43">
        <v>6</v>
      </c>
      <c r="B112" s="43"/>
      <c r="C112" s="43"/>
      <c r="D112" s="43"/>
      <c r="E112" s="43"/>
      <c r="G112" s="167" t="s">
        <v>198</v>
      </c>
      <c r="H112" s="184"/>
      <c r="I112" s="78" t="s">
        <v>968</v>
      </c>
      <c r="J112" s="3">
        <v>250000000</v>
      </c>
      <c r="K112" s="77">
        <v>2520000000</v>
      </c>
      <c r="L112" s="77">
        <v>980000</v>
      </c>
      <c r="M112" s="78" t="s">
        <v>1065</v>
      </c>
      <c r="N112" s="366"/>
      <c r="P112" s="61"/>
    </row>
    <row r="113" spans="1:16" ht="16.5" customHeight="1" x14ac:dyDescent="0.3">
      <c r="A113" s="43">
        <v>7</v>
      </c>
      <c r="B113" s="43"/>
      <c r="C113" s="43"/>
      <c r="D113" s="43"/>
      <c r="E113" s="43"/>
      <c r="G113" s="167" t="s">
        <v>199</v>
      </c>
      <c r="H113" s="184"/>
      <c r="I113" s="78" t="s">
        <v>969</v>
      </c>
      <c r="J113" s="3">
        <v>350000000</v>
      </c>
      <c r="K113" s="77">
        <v>2940000000</v>
      </c>
      <c r="L113" s="77">
        <v>1400000</v>
      </c>
      <c r="M113" s="78" t="s">
        <v>1066</v>
      </c>
      <c r="N113" s="366"/>
      <c r="P113" s="61"/>
    </row>
    <row r="114" spans="1:16" ht="16.5" customHeight="1" x14ac:dyDescent="0.3">
      <c r="A114" s="43">
        <v>8</v>
      </c>
      <c r="B114" s="43"/>
      <c r="C114" s="43"/>
      <c r="D114" s="43"/>
      <c r="E114" s="43"/>
      <c r="G114" s="167" t="s">
        <v>200</v>
      </c>
      <c r="H114" s="184"/>
      <c r="I114" s="78" t="s">
        <v>970</v>
      </c>
      <c r="J114" s="3">
        <v>1300000000</v>
      </c>
      <c r="K114" s="77">
        <v>3360000000</v>
      </c>
      <c r="L114" s="77">
        <v>2500000</v>
      </c>
      <c r="M114" s="78" t="s">
        <v>1067</v>
      </c>
      <c r="N114" s="366"/>
      <c r="P114" s="61"/>
    </row>
    <row r="115" spans="1:16" ht="16.5" customHeight="1" x14ac:dyDescent="0.3">
      <c r="A115" s="43">
        <v>9</v>
      </c>
      <c r="B115" s="43"/>
      <c r="C115" s="43"/>
      <c r="D115" s="43"/>
      <c r="E115" s="43"/>
      <c r="G115" s="167" t="s">
        <v>201</v>
      </c>
      <c r="H115" s="184"/>
      <c r="I115" s="78" t="s">
        <v>971</v>
      </c>
      <c r="J115" s="3">
        <v>1500000000</v>
      </c>
      <c r="K115" s="77">
        <v>3780000000</v>
      </c>
      <c r="L115" s="77">
        <v>3100000</v>
      </c>
      <c r="M115" s="78" t="s">
        <v>1068</v>
      </c>
      <c r="N115" s="366"/>
      <c r="P115" s="61"/>
    </row>
    <row r="116" spans="1:16" ht="17.25" customHeight="1" thickBot="1" x14ac:dyDescent="0.35">
      <c r="A116" s="43">
        <v>10</v>
      </c>
      <c r="B116" s="43"/>
      <c r="C116" s="43"/>
      <c r="D116" s="43"/>
      <c r="E116" s="43"/>
      <c r="G116" s="168" t="s">
        <v>202</v>
      </c>
      <c r="H116" s="213"/>
      <c r="I116" s="86" t="s">
        <v>972</v>
      </c>
      <c r="J116" s="14">
        <v>2000000000</v>
      </c>
      <c r="K116" s="84">
        <v>4200000000</v>
      </c>
      <c r="L116" s="84">
        <v>3100000</v>
      </c>
      <c r="M116" s="86" t="s">
        <v>1069</v>
      </c>
      <c r="N116" s="366"/>
      <c r="P116" s="61"/>
    </row>
    <row r="117" spans="1:16" ht="16.5" customHeight="1" x14ac:dyDescent="0.3">
      <c r="A117" s="43">
        <v>1</v>
      </c>
      <c r="B117" s="43"/>
      <c r="C117" s="43"/>
      <c r="D117" s="43"/>
      <c r="E117" s="43"/>
      <c r="G117" s="166" t="s">
        <v>215</v>
      </c>
      <c r="H117" s="214"/>
      <c r="I117" s="9" t="s">
        <v>973</v>
      </c>
      <c r="J117" s="10">
        <v>10000000</v>
      </c>
      <c r="K117" s="10">
        <v>100000000</v>
      </c>
      <c r="L117" s="10">
        <v>1700</v>
      </c>
      <c r="M117" s="9" t="s">
        <v>1070</v>
      </c>
      <c r="N117" s="366"/>
      <c r="P117" s="61"/>
    </row>
    <row r="118" spans="1:16" ht="16.5" customHeight="1" x14ac:dyDescent="0.3">
      <c r="A118" s="43">
        <v>2</v>
      </c>
      <c r="B118" s="43"/>
      <c r="C118" s="43"/>
      <c r="D118" s="43"/>
      <c r="E118" s="43"/>
      <c r="G118" s="167" t="s">
        <v>194</v>
      </c>
      <c r="H118" s="184"/>
      <c r="I118" s="58" t="s">
        <v>974</v>
      </c>
      <c r="J118" s="3">
        <v>25000000</v>
      </c>
      <c r="K118" s="3">
        <v>400000000</v>
      </c>
      <c r="L118" s="3">
        <v>41000</v>
      </c>
      <c r="M118" s="58" t="s">
        <v>1071</v>
      </c>
      <c r="N118" s="366"/>
      <c r="P118" s="61"/>
    </row>
    <row r="119" spans="1:16" ht="16.5" customHeight="1" x14ac:dyDescent="0.3">
      <c r="A119" s="43">
        <v>3</v>
      </c>
      <c r="B119" s="43"/>
      <c r="C119" s="43"/>
      <c r="D119" s="43"/>
      <c r="E119" s="43"/>
      <c r="G119" s="167" t="s">
        <v>195</v>
      </c>
      <c r="H119" s="184"/>
      <c r="I119" s="58" t="s">
        <v>975</v>
      </c>
      <c r="J119" s="3">
        <v>30000000</v>
      </c>
      <c r="K119" s="3">
        <v>1260000000</v>
      </c>
      <c r="L119" s="3">
        <v>160000</v>
      </c>
      <c r="M119" s="58" t="s">
        <v>1072</v>
      </c>
      <c r="N119" s="366"/>
      <c r="P119" s="61"/>
    </row>
    <row r="120" spans="1:16" ht="16.5" customHeight="1" x14ac:dyDescent="0.3">
      <c r="A120" s="43">
        <v>4</v>
      </c>
      <c r="B120" s="43"/>
      <c r="C120" s="43"/>
      <c r="D120" s="43"/>
      <c r="E120" s="43"/>
      <c r="G120" s="167" t="s">
        <v>196</v>
      </c>
      <c r="H120" s="184"/>
      <c r="I120" s="58" t="s">
        <v>976</v>
      </c>
      <c r="J120" s="3">
        <v>40000000</v>
      </c>
      <c r="K120" s="3">
        <v>1680000000</v>
      </c>
      <c r="L120" s="3">
        <v>360000</v>
      </c>
      <c r="M120" s="58" t="s">
        <v>1073</v>
      </c>
      <c r="N120" s="366"/>
      <c r="P120" s="61"/>
    </row>
    <row r="121" spans="1:16" ht="16.5" customHeight="1" x14ac:dyDescent="0.3">
      <c r="A121" s="43">
        <v>5</v>
      </c>
      <c r="B121" s="43"/>
      <c r="C121" s="43"/>
      <c r="D121" s="43"/>
      <c r="E121" s="43"/>
      <c r="G121" s="167" t="s">
        <v>197</v>
      </c>
      <c r="H121" s="184"/>
      <c r="I121" s="58" t="s">
        <v>977</v>
      </c>
      <c r="J121" s="3">
        <v>80000000</v>
      </c>
      <c r="K121" s="3">
        <v>2100000000</v>
      </c>
      <c r="L121" s="3">
        <v>630000</v>
      </c>
      <c r="M121" s="58" t="s">
        <v>1074</v>
      </c>
      <c r="N121" s="366"/>
      <c r="P121" s="61"/>
    </row>
    <row r="122" spans="1:16" ht="16.5" customHeight="1" x14ac:dyDescent="0.3">
      <c r="A122" s="43">
        <v>6</v>
      </c>
      <c r="B122" s="43"/>
      <c r="C122" s="43"/>
      <c r="D122" s="43"/>
      <c r="E122" s="43"/>
      <c r="G122" s="167" t="s">
        <v>198</v>
      </c>
      <c r="H122" s="184"/>
      <c r="I122" s="58" t="s">
        <v>978</v>
      </c>
      <c r="J122" s="3">
        <v>250000000</v>
      </c>
      <c r="K122" s="3">
        <v>2520000000</v>
      </c>
      <c r="L122" s="3">
        <v>980000</v>
      </c>
      <c r="M122" s="58" t="s">
        <v>1075</v>
      </c>
      <c r="N122" s="366"/>
      <c r="P122" s="61"/>
    </row>
    <row r="123" spans="1:16" ht="16.5" customHeight="1" x14ac:dyDescent="0.3">
      <c r="A123" s="43">
        <v>7</v>
      </c>
      <c r="B123" s="43"/>
      <c r="C123" s="43"/>
      <c r="D123" s="43"/>
      <c r="E123" s="43"/>
      <c r="G123" s="167" t="s">
        <v>199</v>
      </c>
      <c r="H123" s="184"/>
      <c r="I123" s="58" t="s">
        <v>979</v>
      </c>
      <c r="J123" s="3">
        <v>350000000</v>
      </c>
      <c r="K123" s="3">
        <v>2940000000</v>
      </c>
      <c r="L123" s="3">
        <v>1400000</v>
      </c>
      <c r="M123" s="58" t="s">
        <v>1076</v>
      </c>
      <c r="N123" s="366"/>
      <c r="P123" s="61"/>
    </row>
    <row r="124" spans="1:16" ht="16.5" customHeight="1" x14ac:dyDescent="0.3">
      <c r="A124" s="43">
        <v>8</v>
      </c>
      <c r="B124" s="43"/>
      <c r="C124" s="43"/>
      <c r="D124" s="43"/>
      <c r="E124" s="43"/>
      <c r="G124" s="167" t="s">
        <v>200</v>
      </c>
      <c r="H124" s="184"/>
      <c r="I124" s="58" t="s">
        <v>980</v>
      </c>
      <c r="J124" s="3">
        <v>1300000000</v>
      </c>
      <c r="K124" s="3">
        <v>3360000000</v>
      </c>
      <c r="L124" s="3">
        <v>2500000</v>
      </c>
      <c r="M124" s="58" t="s">
        <v>1077</v>
      </c>
      <c r="N124" s="366"/>
      <c r="P124" s="61"/>
    </row>
    <row r="125" spans="1:16" ht="16.5" customHeight="1" x14ac:dyDescent="0.3">
      <c r="A125" s="43">
        <v>9</v>
      </c>
      <c r="B125" s="43"/>
      <c r="C125" s="43"/>
      <c r="D125" s="43"/>
      <c r="E125" s="43"/>
      <c r="G125" s="167" t="s">
        <v>201</v>
      </c>
      <c r="H125" s="184"/>
      <c r="I125" s="58" t="s">
        <v>981</v>
      </c>
      <c r="J125" s="3">
        <v>1500000000</v>
      </c>
      <c r="K125" s="3">
        <v>3780000000</v>
      </c>
      <c r="L125" s="3">
        <v>3100000</v>
      </c>
      <c r="M125" s="58" t="s">
        <v>1078</v>
      </c>
      <c r="N125" s="366"/>
      <c r="P125" s="61"/>
    </row>
    <row r="126" spans="1:16" ht="17.25" customHeight="1" thickBot="1" x14ac:dyDescent="0.35">
      <c r="A126" s="43">
        <v>10</v>
      </c>
      <c r="B126" s="43"/>
      <c r="C126" s="43"/>
      <c r="D126" s="43"/>
      <c r="E126" s="43"/>
      <c r="G126" s="168" t="s">
        <v>202</v>
      </c>
      <c r="H126" s="213"/>
      <c r="I126" s="13" t="s">
        <v>982</v>
      </c>
      <c r="J126" s="14">
        <v>2000000000</v>
      </c>
      <c r="K126" s="14">
        <v>4200000000</v>
      </c>
      <c r="L126" s="14">
        <v>3100000</v>
      </c>
      <c r="M126" s="13" t="s">
        <v>1079</v>
      </c>
      <c r="N126" s="366"/>
      <c r="P126" s="61"/>
    </row>
    <row r="127" spans="1:16" ht="17.25" customHeight="1" x14ac:dyDescent="0.3">
      <c r="A127" s="43">
        <v>1</v>
      </c>
      <c r="B127" s="43"/>
      <c r="C127" s="43"/>
      <c r="D127" s="43"/>
      <c r="E127" s="43"/>
      <c r="G127" s="167" t="s">
        <v>215</v>
      </c>
      <c r="H127" s="368"/>
      <c r="I127" s="83" t="s">
        <v>1080</v>
      </c>
      <c r="J127" s="81">
        <v>1000000</v>
      </c>
      <c r="K127" s="81"/>
      <c r="L127" s="81"/>
      <c r="M127" s="83" t="s">
        <v>1081</v>
      </c>
      <c r="N127" s="366"/>
      <c r="P127" s="61"/>
    </row>
    <row r="128" spans="1:16" ht="17.25" customHeight="1" x14ac:dyDescent="0.3">
      <c r="A128" s="43">
        <v>2</v>
      </c>
      <c r="B128" s="43"/>
      <c r="C128" s="43"/>
      <c r="D128" s="43"/>
      <c r="E128" s="43"/>
      <c r="G128" s="167" t="s">
        <v>208</v>
      </c>
      <c r="H128" s="269"/>
      <c r="I128" s="78" t="s">
        <v>1082</v>
      </c>
      <c r="J128" s="77">
        <v>5000000</v>
      </c>
      <c r="K128" s="77">
        <v>30000000</v>
      </c>
      <c r="L128" s="77"/>
      <c r="M128" s="78" t="s">
        <v>1083</v>
      </c>
      <c r="N128" s="366"/>
      <c r="P128" s="61"/>
    </row>
    <row r="129" spans="1:16" ht="17.25" customHeight="1" x14ac:dyDescent="0.3">
      <c r="A129" s="43">
        <v>3</v>
      </c>
      <c r="B129" s="43"/>
      <c r="C129" s="43"/>
      <c r="D129" s="43"/>
      <c r="E129" s="43"/>
      <c r="G129" s="167" t="s">
        <v>209</v>
      </c>
      <c r="H129" s="269"/>
      <c r="I129" s="78" t="s">
        <v>1084</v>
      </c>
      <c r="J129" s="77">
        <v>10000000</v>
      </c>
      <c r="K129" s="77">
        <v>50000000</v>
      </c>
      <c r="L129" s="77">
        <v>5000</v>
      </c>
      <c r="M129" s="78" t="s">
        <v>1085</v>
      </c>
      <c r="N129" s="366"/>
      <c r="P129" s="61"/>
    </row>
    <row r="130" spans="1:16" ht="17.25" customHeight="1" thickBot="1" x14ac:dyDescent="0.35">
      <c r="A130" s="43">
        <v>4</v>
      </c>
      <c r="B130" s="43"/>
      <c r="C130" s="43"/>
      <c r="D130" s="43"/>
      <c r="E130" s="43"/>
      <c r="G130" s="168" t="s">
        <v>561</v>
      </c>
      <c r="H130" s="369"/>
      <c r="I130" s="78" t="s">
        <v>1086</v>
      </c>
      <c r="J130" s="77">
        <v>50000000</v>
      </c>
      <c r="K130" s="77">
        <v>100000000</v>
      </c>
      <c r="L130" s="77">
        <v>10000</v>
      </c>
      <c r="M130" s="78" t="s">
        <v>1087</v>
      </c>
      <c r="N130" s="367"/>
      <c r="P130" s="61"/>
    </row>
    <row r="131" spans="1:16" ht="16.5" customHeight="1" x14ac:dyDescent="0.3">
      <c r="A131" s="43">
        <v>1</v>
      </c>
      <c r="B131" s="43"/>
      <c r="C131" s="43"/>
      <c r="D131" s="43"/>
      <c r="E131" s="43"/>
      <c r="G131" s="166" t="s">
        <v>215</v>
      </c>
      <c r="H131" s="214"/>
      <c r="I131" s="83" t="s">
        <v>1088</v>
      </c>
      <c r="J131" s="100">
        <v>1000000</v>
      </c>
      <c r="K131" s="101"/>
      <c r="L131" s="100"/>
      <c r="M131" s="83" t="s">
        <v>1089</v>
      </c>
      <c r="N131" s="106"/>
      <c r="P131" s="61"/>
    </row>
    <row r="132" spans="1:16" ht="16.5" customHeight="1" x14ac:dyDescent="0.3">
      <c r="A132" s="43">
        <v>2</v>
      </c>
      <c r="B132" s="43"/>
      <c r="C132" s="43"/>
      <c r="D132" s="43"/>
      <c r="E132" s="43"/>
      <c r="G132" s="167" t="s">
        <v>214</v>
      </c>
      <c r="H132" s="184"/>
      <c r="I132" s="78" t="s">
        <v>1090</v>
      </c>
      <c r="J132" s="77">
        <v>3000000</v>
      </c>
      <c r="K132" s="62">
        <v>10000000</v>
      </c>
      <c r="L132" s="77"/>
      <c r="M132" s="78" t="s">
        <v>1091</v>
      </c>
      <c r="N132" s="107"/>
      <c r="P132" s="61"/>
    </row>
    <row r="133" spans="1:16" ht="16.5" customHeight="1" x14ac:dyDescent="0.3">
      <c r="A133" s="43">
        <v>3</v>
      </c>
      <c r="B133" s="43"/>
      <c r="C133" s="43"/>
      <c r="D133" s="43"/>
      <c r="E133" s="43"/>
      <c r="G133" s="167" t="s">
        <v>583</v>
      </c>
      <c r="H133" s="215"/>
      <c r="I133" s="78" t="s">
        <v>1092</v>
      </c>
      <c r="J133" s="77">
        <v>3000000</v>
      </c>
      <c r="K133" s="62">
        <v>25000000</v>
      </c>
      <c r="L133" s="77">
        <v>1000</v>
      </c>
      <c r="M133" s="78" t="s">
        <v>1093</v>
      </c>
      <c r="N133" s="107"/>
      <c r="P133" s="61"/>
    </row>
    <row r="134" spans="1:16" ht="17.25" customHeight="1" thickBot="1" x14ac:dyDescent="0.35">
      <c r="A134" s="43">
        <v>4</v>
      </c>
      <c r="B134" s="43"/>
      <c r="C134" s="43"/>
      <c r="D134" s="43"/>
      <c r="E134" s="43"/>
      <c r="G134" s="167" t="s">
        <v>213</v>
      </c>
      <c r="H134" s="213"/>
      <c r="I134" s="96" t="s">
        <v>1094</v>
      </c>
      <c r="J134" s="94">
        <v>5000000</v>
      </c>
      <c r="K134" s="95">
        <v>25000000</v>
      </c>
      <c r="L134" s="94">
        <v>2500</v>
      </c>
      <c r="M134" s="96" t="s">
        <v>1095</v>
      </c>
      <c r="N134" s="108"/>
      <c r="P134" s="61"/>
    </row>
    <row r="135" spans="1:16" x14ac:dyDescent="0.3">
      <c r="A135" s="43">
        <v>1</v>
      </c>
      <c r="B135" s="43"/>
      <c r="C135" s="43"/>
      <c r="D135" s="43"/>
      <c r="E135" s="43"/>
      <c r="G135" s="170" t="s">
        <v>208</v>
      </c>
      <c r="H135" s="212"/>
      <c r="I135" s="5" t="s">
        <v>1096</v>
      </c>
      <c r="J135" s="7">
        <v>2000000</v>
      </c>
      <c r="K135" s="18">
        <v>20000000</v>
      </c>
      <c r="L135" s="7"/>
      <c r="M135" s="5" t="s">
        <v>1097</v>
      </c>
      <c r="N135" s="238"/>
      <c r="P135" s="61"/>
    </row>
    <row r="136" spans="1:16" x14ac:dyDescent="0.3">
      <c r="A136" s="43">
        <v>2</v>
      </c>
      <c r="B136" s="43"/>
      <c r="C136" s="43"/>
      <c r="D136" s="43"/>
      <c r="E136" s="43"/>
      <c r="G136" s="167" t="s">
        <v>204</v>
      </c>
      <c r="H136" s="184"/>
      <c r="I136" s="58" t="s">
        <v>1098</v>
      </c>
      <c r="J136" s="3">
        <v>2500000</v>
      </c>
      <c r="K136" s="17">
        <v>35000000</v>
      </c>
      <c r="L136" s="3"/>
      <c r="M136" s="58" t="s">
        <v>1099</v>
      </c>
      <c r="N136" s="238"/>
      <c r="P136" s="61"/>
    </row>
    <row r="137" spans="1:16" x14ac:dyDescent="0.3">
      <c r="A137" s="43">
        <v>3</v>
      </c>
      <c r="B137" s="43"/>
      <c r="C137" s="43"/>
      <c r="D137" s="43"/>
      <c r="E137" s="43"/>
      <c r="G137" s="167" t="s">
        <v>210</v>
      </c>
      <c r="H137" s="184"/>
      <c r="I137" s="58" t="s">
        <v>1100</v>
      </c>
      <c r="J137" s="3">
        <v>3500000</v>
      </c>
      <c r="K137" s="17">
        <v>50000000</v>
      </c>
      <c r="L137" s="3">
        <v>3000</v>
      </c>
      <c r="M137" s="58" t="s">
        <v>1101</v>
      </c>
      <c r="N137" s="238"/>
      <c r="P137" s="61"/>
    </row>
    <row r="138" spans="1:16" ht="17.25" thickBot="1" x14ac:dyDescent="0.35">
      <c r="A138" s="43">
        <v>4</v>
      </c>
      <c r="B138" s="43"/>
      <c r="C138" s="43"/>
      <c r="D138" s="43"/>
      <c r="E138" s="43"/>
      <c r="G138" s="169" t="s">
        <v>211</v>
      </c>
      <c r="H138" s="215"/>
      <c r="I138" s="4" t="s">
        <v>1102</v>
      </c>
      <c r="J138" s="27">
        <v>4000000</v>
      </c>
      <c r="K138" s="28">
        <v>50000000</v>
      </c>
      <c r="L138" s="27">
        <v>5000</v>
      </c>
      <c r="M138" s="4" t="s">
        <v>1103</v>
      </c>
      <c r="N138" s="238"/>
      <c r="P138" s="61"/>
    </row>
    <row r="139" spans="1:16" x14ac:dyDescent="0.3">
      <c r="A139" s="43">
        <v>1</v>
      </c>
      <c r="B139" s="43"/>
      <c r="C139" s="43"/>
      <c r="D139" s="43"/>
      <c r="E139" s="43"/>
      <c r="G139" s="166" t="s">
        <v>207</v>
      </c>
      <c r="H139" s="214"/>
      <c r="I139" s="9" t="s">
        <v>1104</v>
      </c>
      <c r="J139" s="10">
        <v>12000000</v>
      </c>
      <c r="K139" s="25">
        <v>50000000</v>
      </c>
      <c r="L139" s="10"/>
      <c r="M139" s="9" t="s">
        <v>1105</v>
      </c>
      <c r="N139" s="252"/>
      <c r="P139" s="61"/>
    </row>
    <row r="140" spans="1:16" ht="17.25" thickBot="1" x14ac:dyDescent="0.35">
      <c r="A140" s="43">
        <v>2</v>
      </c>
      <c r="B140" s="43"/>
      <c r="C140" s="43"/>
      <c r="D140" s="43"/>
      <c r="E140" s="43"/>
      <c r="G140" s="167" t="s">
        <v>1108</v>
      </c>
      <c r="H140" s="184"/>
      <c r="I140" s="58" t="s">
        <v>1106</v>
      </c>
      <c r="J140" s="3">
        <v>20000000</v>
      </c>
      <c r="K140" s="17">
        <v>135000000</v>
      </c>
      <c r="L140" s="3"/>
      <c r="M140" s="58" t="s">
        <v>1107</v>
      </c>
      <c r="N140" s="238"/>
      <c r="P140" s="61"/>
    </row>
    <row r="141" spans="1:16" ht="35.25" customHeight="1" thickBot="1" x14ac:dyDescent="0.35">
      <c r="A141" s="43">
        <v>1</v>
      </c>
      <c r="B141" s="43"/>
      <c r="C141" s="43"/>
      <c r="D141" s="43"/>
      <c r="E141" s="43"/>
      <c r="G141" s="171" t="s">
        <v>215</v>
      </c>
      <c r="H141" s="102"/>
      <c r="I141" s="102" t="s">
        <v>1109</v>
      </c>
      <c r="J141" s="103">
        <v>1000000</v>
      </c>
      <c r="K141" s="104"/>
      <c r="L141" s="103"/>
      <c r="M141" s="102" t="s">
        <v>1110</v>
      </c>
      <c r="N141" s="105"/>
      <c r="P141" s="61"/>
    </row>
    <row r="142" spans="1:16" ht="16.5" customHeight="1" x14ac:dyDescent="0.3">
      <c r="J142" s="30"/>
    </row>
  </sheetData>
  <mergeCells count="82">
    <mergeCell ref="AI5:AN5"/>
    <mergeCell ref="AI16:AN16"/>
    <mergeCell ref="AI27:AN27"/>
    <mergeCell ref="Z19:AC20"/>
    <mergeCell ref="AD19:AD20"/>
    <mergeCell ref="AE19:AE20"/>
    <mergeCell ref="AF19:AF20"/>
    <mergeCell ref="Z6:Z18"/>
    <mergeCell ref="N31:N33"/>
    <mergeCell ref="N34:N36"/>
    <mergeCell ref="O34:O36"/>
    <mergeCell ref="G6:G12"/>
    <mergeCell ref="G13:G19"/>
    <mergeCell ref="K6:M19"/>
    <mergeCell ref="K20:M20"/>
    <mergeCell ref="K21:M21"/>
    <mergeCell ref="G20:G25"/>
    <mergeCell ref="G26:G29"/>
    <mergeCell ref="K34:M36"/>
    <mergeCell ref="J34:J36"/>
    <mergeCell ref="H59:H68"/>
    <mergeCell ref="H139:H140"/>
    <mergeCell ref="N139:N140"/>
    <mergeCell ref="H73:H82"/>
    <mergeCell ref="H117:H126"/>
    <mergeCell ref="H131:H134"/>
    <mergeCell ref="H135:H138"/>
    <mergeCell ref="N135:N138"/>
    <mergeCell ref="H107:H116"/>
    <mergeCell ref="N97:N130"/>
    <mergeCell ref="H93:H96"/>
    <mergeCell ref="H69:H72"/>
    <mergeCell ref="H127:H130"/>
    <mergeCell ref="AM54:AM55"/>
    <mergeCell ref="AN54:AN55"/>
    <mergeCell ref="AO54:AO55"/>
    <mergeCell ref="V19:W19"/>
    <mergeCell ref="V20:W20"/>
    <mergeCell ref="AI54:AL55"/>
    <mergeCell ref="AI39:AI53"/>
    <mergeCell ref="R24:AE34"/>
    <mergeCell ref="V17:W17"/>
    <mergeCell ref="V18:W18"/>
    <mergeCell ref="V21:W21"/>
    <mergeCell ref="R22:W22"/>
    <mergeCell ref="K22:M22"/>
    <mergeCell ref="N6:N29"/>
    <mergeCell ref="K26:M26"/>
    <mergeCell ref="K27:M27"/>
    <mergeCell ref="K28:M28"/>
    <mergeCell ref="K29:M29"/>
    <mergeCell ref="V7:W7"/>
    <mergeCell ref="V8:W8"/>
    <mergeCell ref="V9:W9"/>
    <mergeCell ref="V10:W10"/>
    <mergeCell ref="R16:W16"/>
    <mergeCell ref="V11:W15"/>
    <mergeCell ref="R6:R15"/>
    <mergeCell ref="V6:W6"/>
    <mergeCell ref="J5:M5"/>
    <mergeCell ref="V5:W5"/>
    <mergeCell ref="G3:O3"/>
    <mergeCell ref="R3:AF3"/>
    <mergeCell ref="K4:M4"/>
    <mergeCell ref="R4:X4"/>
    <mergeCell ref="Z4:AF4"/>
    <mergeCell ref="AG3:AG4"/>
    <mergeCell ref="R17:R21"/>
    <mergeCell ref="G30:G36"/>
    <mergeCell ref="H83:H92"/>
    <mergeCell ref="H97:H106"/>
    <mergeCell ref="N39:N72"/>
    <mergeCell ref="N73:N96"/>
    <mergeCell ref="K31:M31"/>
    <mergeCell ref="K32:M32"/>
    <mergeCell ref="K33:M33"/>
    <mergeCell ref="K23:M23"/>
    <mergeCell ref="K24:M24"/>
    <mergeCell ref="K25:M25"/>
    <mergeCell ref="H39:H48"/>
    <mergeCell ref="H49:H58"/>
    <mergeCell ref="J30:M30"/>
  </mergeCells>
  <phoneticPr fontId="2" type="noConversion"/>
  <dataValidations count="10">
    <dataValidation type="list" allowBlank="1" showInputMessage="1" showErrorMessage="1" errorTitle="기술최대레벨초과" error="기술최대레벨초과" sqref="AL52" xr:uid="{35D28AAB-C25A-4B55-9613-DFACCD7F6916}">
      <formula1>$A$39:$A$40</formula1>
    </dataValidation>
    <dataValidation type="list" allowBlank="1" showInputMessage="1" showErrorMessage="1" errorTitle="기술최대레벨초과" error="기술최대레벨초과" sqref="AL46:AL48 AL39:AL41 AL43:AL44" xr:uid="{295205EC-8E60-4D3F-8742-86897C9897D2}">
      <formula1>$A$39:$A$48</formula1>
    </dataValidation>
    <dataValidation type="custom" allowBlank="1" showInputMessage="1" showErrorMessage="1" errorTitle="기술최대레벨초과" error="기술최대레벨초과" sqref="AK39:AK53 AJ6:AJ14 AJ17:AJ25 AJ28:AJ36 AB6:AB18" xr:uid="{5EB3F326-9D51-4DE0-BCB5-CB0728FF7C22}">
      <formula1>AC6&gt;=AB6</formula1>
    </dataValidation>
    <dataValidation type="list" allowBlank="1" showInputMessage="1" showErrorMessage="1" errorTitle="기술최대레벨초과" error="기술최대레벨초과" sqref="AL49:AL51 AL45 AL42" xr:uid="{3BC25895-9DF7-4FB1-8CB2-72045B44D409}">
      <formula1>$A$39:$A$42</formula1>
    </dataValidation>
    <dataValidation type="list" allowBlank="1" showInputMessage="1" showErrorMessage="1" errorTitle="기술최대레벨초과" error="기술최대레벨초과" sqref="AL53" xr:uid="{249406B7-81BE-4C55-867D-9CDBBCD4FD5A}">
      <formula1>$A$39</formula1>
    </dataValidation>
    <dataValidation type="list" allowBlank="1" showInputMessage="1" showErrorMessage="1" sqref="AG5" xr:uid="{7E7EB5C2-8ADE-4007-B292-A3EF38DDFF23}">
      <formula1>"포유류,파충류,조류"</formula1>
    </dataValidation>
    <dataValidation type="list" allowBlank="1" showInputMessage="1" showErrorMessage="1" sqref="AK6:AK8 AC6:AC8" xr:uid="{8CC9DADB-B807-4737-901B-25631EDD637C}">
      <formula1>$A$38:$A$48</formula1>
    </dataValidation>
    <dataValidation type="list" allowBlank="1" showInputMessage="1" showErrorMessage="1" errorTitle="기술최대레벨초과" error="기술최대레벨초과" sqref="AC18" xr:uid="{8C6BA419-514D-47A8-B4D6-97CC02A74709}">
      <formula1>$A$38:$A$39</formula1>
    </dataValidation>
    <dataValidation type="list" allowBlank="1" showInputMessage="1" showErrorMessage="1" errorTitle="기술최대레벨초과" error="기술최대레벨초과" sqref="AC17" xr:uid="{832463E9-9C19-42E1-8C96-D9A1D4EDCE35}">
      <formula1>$A$38:$A$40</formula1>
    </dataValidation>
    <dataValidation type="list" allowBlank="1" showInputMessage="1" showErrorMessage="1" sqref="AC9:AC16" xr:uid="{55BEAD68-ED9F-4557-9AE2-879270218B90}">
      <formula1>$A$38:$A$42</formula1>
    </dataValidation>
  </dataValidations>
  <pageMargins left="0.7" right="0.7" top="0.75" bottom="0.75" header="0.3" footer="0.3"/>
  <pageSetup paperSize="9" scale="3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Check Box 1">
              <controlPr defaultSize="0" print="0" autoFill="0" autoLine="0" autoPict="0">
                <anchor moveWithCells="1">
                  <from>
                    <xdr:col>14</xdr:col>
                    <xdr:colOff>57150</xdr:colOff>
                    <xdr:row>5</xdr:row>
                    <xdr:rowOff>19050</xdr:rowOff>
                  </from>
                  <to>
                    <xdr:col>14</xdr:col>
                    <xdr:colOff>314325</xdr:colOff>
                    <xdr:row>5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5" name="Check Box 2">
              <controlPr defaultSize="0" autoFill="0" autoLine="0" autoPict="0">
                <anchor moveWithCells="1">
                  <from>
                    <xdr:col>14</xdr:col>
                    <xdr:colOff>47625</xdr:colOff>
                    <xdr:row>6</xdr:row>
                    <xdr:rowOff>9525</xdr:rowOff>
                  </from>
                  <to>
                    <xdr:col>14</xdr:col>
                    <xdr:colOff>314325</xdr:colOff>
                    <xdr:row>6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6" name="Check Box 3">
              <controlPr defaultSize="0" autoFill="0" autoLine="0" autoPict="0">
                <anchor moveWithCells="1">
                  <from>
                    <xdr:col>14</xdr:col>
                    <xdr:colOff>47625</xdr:colOff>
                    <xdr:row>7</xdr:row>
                    <xdr:rowOff>9525</xdr:rowOff>
                  </from>
                  <to>
                    <xdr:col>14</xdr:col>
                    <xdr:colOff>314325</xdr:colOff>
                    <xdr:row>7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7" name="Check Box 4">
              <controlPr defaultSize="0" autoFill="0" autoLine="0" autoPict="0">
                <anchor moveWithCells="1">
                  <from>
                    <xdr:col>14</xdr:col>
                    <xdr:colOff>47625</xdr:colOff>
                    <xdr:row>8</xdr:row>
                    <xdr:rowOff>9525</xdr:rowOff>
                  </from>
                  <to>
                    <xdr:col>14</xdr:col>
                    <xdr:colOff>314325</xdr:colOff>
                    <xdr:row>8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8" name="Check Box 5">
              <controlPr defaultSize="0" autoFill="0" autoLine="0" autoPict="0">
                <anchor moveWithCells="1">
                  <from>
                    <xdr:col>14</xdr:col>
                    <xdr:colOff>47625</xdr:colOff>
                    <xdr:row>9</xdr:row>
                    <xdr:rowOff>9525</xdr:rowOff>
                  </from>
                  <to>
                    <xdr:col>14</xdr:col>
                    <xdr:colOff>314325</xdr:colOff>
                    <xdr:row>9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9" name="Check Box 6">
              <controlPr defaultSize="0" autoFill="0" autoLine="0" autoPict="0">
                <anchor moveWithCells="1">
                  <from>
                    <xdr:col>14</xdr:col>
                    <xdr:colOff>47625</xdr:colOff>
                    <xdr:row>10</xdr:row>
                    <xdr:rowOff>9525</xdr:rowOff>
                  </from>
                  <to>
                    <xdr:col>14</xdr:col>
                    <xdr:colOff>314325</xdr:colOff>
                    <xdr:row>10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r:id="rId10" name="Check Box 7">
              <controlPr defaultSize="0" autoFill="0" autoLine="0" autoPict="0">
                <anchor moveWithCells="1">
                  <from>
                    <xdr:col>14</xdr:col>
                    <xdr:colOff>47625</xdr:colOff>
                    <xdr:row>11</xdr:row>
                    <xdr:rowOff>9525</xdr:rowOff>
                  </from>
                  <to>
                    <xdr:col>14</xdr:col>
                    <xdr:colOff>314325</xdr:colOff>
                    <xdr:row>11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2" r:id="rId11" name="Check Box 8">
              <controlPr defaultSize="0" autoFill="0" autoLine="0" autoPict="0">
                <anchor moveWithCells="1">
                  <from>
                    <xdr:col>14</xdr:col>
                    <xdr:colOff>47625</xdr:colOff>
                    <xdr:row>12</xdr:row>
                    <xdr:rowOff>9525</xdr:rowOff>
                  </from>
                  <to>
                    <xdr:col>14</xdr:col>
                    <xdr:colOff>314325</xdr:colOff>
                    <xdr:row>12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3" r:id="rId12" name="Check Box 9">
              <controlPr defaultSize="0" autoFill="0" autoLine="0" autoPict="0">
                <anchor moveWithCells="1">
                  <from>
                    <xdr:col>14</xdr:col>
                    <xdr:colOff>47625</xdr:colOff>
                    <xdr:row>13</xdr:row>
                    <xdr:rowOff>9525</xdr:rowOff>
                  </from>
                  <to>
                    <xdr:col>14</xdr:col>
                    <xdr:colOff>314325</xdr:colOff>
                    <xdr:row>13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4" r:id="rId13" name="Check Box 10">
              <controlPr defaultSize="0" autoFill="0" autoLine="0" autoPict="0">
                <anchor moveWithCells="1">
                  <from>
                    <xdr:col>14</xdr:col>
                    <xdr:colOff>47625</xdr:colOff>
                    <xdr:row>15</xdr:row>
                    <xdr:rowOff>9525</xdr:rowOff>
                  </from>
                  <to>
                    <xdr:col>14</xdr:col>
                    <xdr:colOff>314325</xdr:colOff>
                    <xdr:row>15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5" r:id="rId14" name="Check Box 11">
              <controlPr defaultSize="0" autoFill="0" autoLine="0" autoPict="0">
                <anchor moveWithCells="1">
                  <from>
                    <xdr:col>14</xdr:col>
                    <xdr:colOff>47625</xdr:colOff>
                    <xdr:row>16</xdr:row>
                    <xdr:rowOff>9525</xdr:rowOff>
                  </from>
                  <to>
                    <xdr:col>14</xdr:col>
                    <xdr:colOff>314325</xdr:colOff>
                    <xdr:row>16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6" r:id="rId15" name="Check Box 12">
              <controlPr defaultSize="0" autoFill="0" autoLine="0" autoPict="0">
                <anchor moveWithCells="1">
                  <from>
                    <xdr:col>14</xdr:col>
                    <xdr:colOff>47625</xdr:colOff>
                    <xdr:row>17</xdr:row>
                    <xdr:rowOff>9525</xdr:rowOff>
                  </from>
                  <to>
                    <xdr:col>14</xdr:col>
                    <xdr:colOff>314325</xdr:colOff>
                    <xdr:row>17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7" r:id="rId16" name="Check Box 13">
              <controlPr defaultSize="0" autoFill="0" autoLine="0" autoPict="0">
                <anchor moveWithCells="1">
                  <from>
                    <xdr:col>14</xdr:col>
                    <xdr:colOff>47625</xdr:colOff>
                    <xdr:row>18</xdr:row>
                    <xdr:rowOff>9525</xdr:rowOff>
                  </from>
                  <to>
                    <xdr:col>14</xdr:col>
                    <xdr:colOff>314325</xdr:colOff>
                    <xdr:row>18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8" r:id="rId17" name="Check Box 14">
              <controlPr defaultSize="0" autoFill="0" autoLine="0" autoPict="0">
                <anchor moveWithCells="1">
                  <from>
                    <xdr:col>14</xdr:col>
                    <xdr:colOff>47625</xdr:colOff>
                    <xdr:row>19</xdr:row>
                    <xdr:rowOff>9525</xdr:rowOff>
                  </from>
                  <to>
                    <xdr:col>14</xdr:col>
                    <xdr:colOff>314325</xdr:colOff>
                    <xdr:row>19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9" r:id="rId18" name="Check Box 15">
              <controlPr defaultSize="0" autoFill="0" autoLine="0" autoPict="0">
                <anchor moveWithCells="1">
                  <from>
                    <xdr:col>14</xdr:col>
                    <xdr:colOff>47625</xdr:colOff>
                    <xdr:row>20</xdr:row>
                    <xdr:rowOff>9525</xdr:rowOff>
                  </from>
                  <to>
                    <xdr:col>14</xdr:col>
                    <xdr:colOff>314325</xdr:colOff>
                    <xdr:row>20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0" r:id="rId19" name="Check Box 16">
              <controlPr defaultSize="0" autoFill="0" autoLine="0" autoPict="0">
                <anchor moveWithCells="1">
                  <from>
                    <xdr:col>14</xdr:col>
                    <xdr:colOff>47625</xdr:colOff>
                    <xdr:row>21</xdr:row>
                    <xdr:rowOff>9525</xdr:rowOff>
                  </from>
                  <to>
                    <xdr:col>14</xdr:col>
                    <xdr:colOff>314325</xdr:colOff>
                    <xdr:row>21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1" r:id="rId20" name="Check Box 17">
              <controlPr defaultSize="0" autoFill="0" autoLine="0" autoPict="0">
                <anchor moveWithCells="1">
                  <from>
                    <xdr:col>14</xdr:col>
                    <xdr:colOff>47625</xdr:colOff>
                    <xdr:row>22</xdr:row>
                    <xdr:rowOff>9525</xdr:rowOff>
                  </from>
                  <to>
                    <xdr:col>14</xdr:col>
                    <xdr:colOff>314325</xdr:colOff>
                    <xdr:row>22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2" r:id="rId21" name="Check Box 18">
              <controlPr defaultSize="0" autoFill="0" autoLine="0" autoPict="0">
                <anchor moveWithCells="1">
                  <from>
                    <xdr:col>14</xdr:col>
                    <xdr:colOff>47625</xdr:colOff>
                    <xdr:row>23</xdr:row>
                    <xdr:rowOff>9525</xdr:rowOff>
                  </from>
                  <to>
                    <xdr:col>14</xdr:col>
                    <xdr:colOff>314325</xdr:colOff>
                    <xdr:row>23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3" r:id="rId22" name="Check Box 19">
              <controlPr defaultSize="0" autoFill="0" autoLine="0" autoPict="0">
                <anchor moveWithCells="1">
                  <from>
                    <xdr:col>14</xdr:col>
                    <xdr:colOff>47625</xdr:colOff>
                    <xdr:row>24</xdr:row>
                    <xdr:rowOff>9525</xdr:rowOff>
                  </from>
                  <to>
                    <xdr:col>14</xdr:col>
                    <xdr:colOff>314325</xdr:colOff>
                    <xdr:row>24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6" r:id="rId23" name="Check Box 22">
              <controlPr defaultSize="0" autoFill="0" autoLine="0" autoPict="0">
                <anchor moveWithCells="1">
                  <from>
                    <xdr:col>14</xdr:col>
                    <xdr:colOff>47625</xdr:colOff>
                    <xdr:row>25</xdr:row>
                    <xdr:rowOff>9525</xdr:rowOff>
                  </from>
                  <to>
                    <xdr:col>14</xdr:col>
                    <xdr:colOff>314325</xdr:colOff>
                    <xdr:row>25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7" r:id="rId24" name="Check Box 23">
              <controlPr defaultSize="0" autoFill="0" autoLine="0" autoPict="0">
                <anchor moveWithCells="1">
                  <from>
                    <xdr:col>14</xdr:col>
                    <xdr:colOff>47625</xdr:colOff>
                    <xdr:row>26</xdr:row>
                    <xdr:rowOff>9525</xdr:rowOff>
                  </from>
                  <to>
                    <xdr:col>14</xdr:col>
                    <xdr:colOff>314325</xdr:colOff>
                    <xdr:row>26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8" r:id="rId25" name="Check Box 24">
              <controlPr defaultSize="0" autoFill="0" autoLine="0" autoPict="0">
                <anchor moveWithCells="1">
                  <from>
                    <xdr:col>14</xdr:col>
                    <xdr:colOff>47625</xdr:colOff>
                    <xdr:row>27</xdr:row>
                    <xdr:rowOff>9525</xdr:rowOff>
                  </from>
                  <to>
                    <xdr:col>14</xdr:col>
                    <xdr:colOff>314325</xdr:colOff>
                    <xdr:row>27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9" r:id="rId26" name="Check Box 25">
              <controlPr defaultSize="0" autoFill="0" autoLine="0" autoPict="0">
                <anchor moveWithCells="1">
                  <from>
                    <xdr:col>14</xdr:col>
                    <xdr:colOff>47625</xdr:colOff>
                    <xdr:row>28</xdr:row>
                    <xdr:rowOff>9525</xdr:rowOff>
                  </from>
                  <to>
                    <xdr:col>14</xdr:col>
                    <xdr:colOff>314325</xdr:colOff>
                    <xdr:row>28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1" r:id="rId27" name="Check Box 27">
              <controlPr defaultSize="0" autoFill="0" autoLine="0" autoPict="0">
                <anchor moveWithCells="1">
                  <from>
                    <xdr:col>14</xdr:col>
                    <xdr:colOff>47625</xdr:colOff>
                    <xdr:row>30</xdr:row>
                    <xdr:rowOff>9525</xdr:rowOff>
                  </from>
                  <to>
                    <xdr:col>14</xdr:col>
                    <xdr:colOff>314325</xdr:colOff>
                    <xdr:row>30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3" r:id="rId28" name="Check Box 29">
              <controlPr defaultSize="0" autoFill="0" autoLine="0" autoPict="0">
                <anchor moveWithCells="1">
                  <from>
                    <xdr:col>14</xdr:col>
                    <xdr:colOff>47625</xdr:colOff>
                    <xdr:row>32</xdr:row>
                    <xdr:rowOff>9525</xdr:rowOff>
                  </from>
                  <to>
                    <xdr:col>14</xdr:col>
                    <xdr:colOff>314325</xdr:colOff>
                    <xdr:row>32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4" r:id="rId29" name="Check Box 30">
              <controlPr defaultSize="0" autoFill="0" autoLine="0" autoPict="0">
                <anchor moveWithCells="1">
                  <from>
                    <xdr:col>14</xdr:col>
                    <xdr:colOff>47625</xdr:colOff>
                    <xdr:row>33</xdr:row>
                    <xdr:rowOff>419100</xdr:rowOff>
                  </from>
                  <to>
                    <xdr:col>14</xdr:col>
                    <xdr:colOff>314325</xdr:colOff>
                    <xdr:row>34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0" r:id="rId30" name="Check Box 46">
              <controlPr defaultSize="0" autoFill="0" autoLine="0" autoPict="0">
                <anchor moveWithCells="1">
                  <from>
                    <xdr:col>14</xdr:col>
                    <xdr:colOff>47625</xdr:colOff>
                    <xdr:row>14</xdr:row>
                    <xdr:rowOff>9525</xdr:rowOff>
                  </from>
                  <to>
                    <xdr:col>14</xdr:col>
                    <xdr:colOff>314325</xdr:colOff>
                    <xdr:row>14</xdr:row>
                    <xdr:rowOff>438150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도적 (2)</vt:lpstr>
      <vt:lpstr>전사</vt:lpstr>
      <vt:lpstr>도적</vt:lpstr>
      <vt:lpstr>법사</vt:lpstr>
      <vt:lpstr>직자</vt:lpstr>
      <vt:lpstr>도가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cp:lastPrinted>2022-02-17T14:04:35Z</cp:lastPrinted>
  <dcterms:created xsi:type="dcterms:W3CDTF">2021-12-28T02:13:23Z</dcterms:created>
  <dcterms:modified xsi:type="dcterms:W3CDTF">2023-01-03T06:05:51Z</dcterms:modified>
</cp:coreProperties>
</file>